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U200" i="371" s="1"/>
  <c r="R200" i="371"/>
  <c r="Q200" i="371"/>
  <c r="U199" i="371"/>
  <c r="T199" i="371"/>
  <c r="V199" i="371" s="1"/>
  <c r="S199" i="371"/>
  <c r="R199" i="371"/>
  <c r="Q199" i="371"/>
  <c r="T198" i="371"/>
  <c r="S198" i="371"/>
  <c r="V198" i="371" s="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T194" i="371"/>
  <c r="S194" i="371"/>
  <c r="V194" i="371" s="1"/>
  <c r="R194" i="371"/>
  <c r="Q194" i="371"/>
  <c r="U193" i="371"/>
  <c r="T193" i="371"/>
  <c r="V193" i="371" s="1"/>
  <c r="S193" i="371"/>
  <c r="R193" i="371"/>
  <c r="Q193" i="371"/>
  <c r="T192" i="371"/>
  <c r="S192" i="371"/>
  <c r="V192" i="371" s="1"/>
  <c r="R192" i="371"/>
  <c r="Q192" i="371"/>
  <c r="U191" i="371"/>
  <c r="T191" i="371"/>
  <c r="V191" i="371" s="1"/>
  <c r="S191" i="371"/>
  <c r="R191" i="371"/>
  <c r="Q191" i="371"/>
  <c r="T190" i="371"/>
  <c r="S190" i="371"/>
  <c r="V190" i="371" s="1"/>
  <c r="R190" i="371"/>
  <c r="Q190" i="371"/>
  <c r="U189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U183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U179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U177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S170" i="371"/>
  <c r="V170" i="371" s="1"/>
  <c r="R170" i="371"/>
  <c r="Q170" i="371"/>
  <c r="V169" i="371"/>
  <c r="U169" i="371"/>
  <c r="T169" i="371"/>
  <c r="S169" i="371"/>
  <c r="R169" i="371"/>
  <c r="Q169" i="371"/>
  <c r="T168" i="371"/>
  <c r="S168" i="371"/>
  <c r="V168" i="371" s="1"/>
  <c r="R168" i="371"/>
  <c r="Q168" i="371"/>
  <c r="U167" i="371"/>
  <c r="T167" i="371"/>
  <c r="V167" i="371" s="1"/>
  <c r="S167" i="371"/>
  <c r="R167" i="371"/>
  <c r="Q167" i="371"/>
  <c r="T166" i="371"/>
  <c r="S166" i="371"/>
  <c r="V166" i="371" s="1"/>
  <c r="R166" i="371"/>
  <c r="Q166" i="371"/>
  <c r="V165" i="371"/>
  <c r="U165" i="371"/>
  <c r="T165" i="371"/>
  <c r="S165" i="37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T162" i="371"/>
  <c r="S162" i="371"/>
  <c r="V162" i="371" s="1"/>
  <c r="R162" i="371"/>
  <c r="Q162" i="371"/>
  <c r="V161" i="371"/>
  <c r="U161" i="371"/>
  <c r="T161" i="371"/>
  <c r="S161" i="371"/>
  <c r="R161" i="371"/>
  <c r="Q161" i="371"/>
  <c r="T160" i="371"/>
  <c r="S160" i="371"/>
  <c r="V160" i="371" s="1"/>
  <c r="R160" i="371"/>
  <c r="Q160" i="371"/>
  <c r="V159" i="371"/>
  <c r="U159" i="371"/>
  <c r="T159" i="371"/>
  <c r="S159" i="371"/>
  <c r="R159" i="371"/>
  <c r="Q159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S152" i="371"/>
  <c r="V152" i="371" s="1"/>
  <c r="R152" i="371"/>
  <c r="Q152" i="371"/>
  <c r="U151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S146" i="371"/>
  <c r="V146" i="371" s="1"/>
  <c r="R146" i="371"/>
  <c r="Q146" i="371"/>
  <c r="U145" i="371"/>
  <c r="T145" i="371"/>
  <c r="V145" i="371" s="1"/>
  <c r="S145" i="371"/>
  <c r="R145" i="371"/>
  <c r="Q145" i="371"/>
  <c r="T144" i="371"/>
  <c r="S144" i="371"/>
  <c r="V144" i="371" s="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T140" i="371"/>
  <c r="S140" i="371"/>
  <c r="V140" i="371" s="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U131" i="371"/>
  <c r="T131" i="371"/>
  <c r="V131" i="371" s="1"/>
  <c r="S131" i="371"/>
  <c r="R131" i="371"/>
  <c r="Q131" i="371"/>
  <c r="T130" i="371"/>
  <c r="S130" i="371"/>
  <c r="V130" i="371" s="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T122" i="371"/>
  <c r="S122" i="371"/>
  <c r="V122" i="371" s="1"/>
  <c r="R122" i="371"/>
  <c r="Q122" i="371"/>
  <c r="V121" i="371"/>
  <c r="U121" i="371"/>
  <c r="T121" i="371"/>
  <c r="S121" i="371"/>
  <c r="R121" i="371"/>
  <c r="Q121" i="371"/>
  <c r="T120" i="371"/>
  <c r="S120" i="371"/>
  <c r="V120" i="371" s="1"/>
  <c r="R120" i="371"/>
  <c r="Q120" i="371"/>
  <c r="V119" i="371"/>
  <c r="U119" i="371"/>
  <c r="T119" i="37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U115" i="371"/>
  <c r="T115" i="371"/>
  <c r="V115" i="371" s="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V96" i="371"/>
  <c r="U96" i="371"/>
  <c r="T96" i="371"/>
  <c r="S96" i="371"/>
  <c r="R96" i="371"/>
  <c r="Q96" i="371"/>
  <c r="U95" i="371"/>
  <c r="T95" i="371"/>
  <c r="V95" i="371" s="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V64" i="371"/>
  <c r="U64" i="371"/>
  <c r="T64" i="371"/>
  <c r="S64" i="37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V35" i="371"/>
  <c r="U35" i="371"/>
  <c r="T35" i="37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U17" i="371"/>
  <c r="T17" i="371"/>
  <c r="V17" i="371" s="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22" i="371" l="1"/>
  <c r="U24" i="371"/>
  <c r="U28" i="371"/>
  <c r="U34" i="371"/>
  <c r="U36" i="371"/>
  <c r="U38" i="371"/>
  <c r="U42" i="371"/>
  <c r="U44" i="371"/>
  <c r="U46" i="371"/>
  <c r="U48" i="371"/>
  <c r="U50" i="371"/>
  <c r="U52" i="371"/>
  <c r="U54" i="371"/>
  <c r="U58" i="371"/>
  <c r="U62" i="371"/>
  <c r="U66" i="371"/>
  <c r="U76" i="371"/>
  <c r="U80" i="371"/>
  <c r="U82" i="371"/>
  <c r="U84" i="371"/>
  <c r="U86" i="371"/>
  <c r="U88" i="371"/>
  <c r="U90" i="371"/>
  <c r="U92" i="371"/>
  <c r="U94" i="371"/>
  <c r="U98" i="371"/>
  <c r="U100" i="371"/>
  <c r="U102" i="371"/>
  <c r="U104" i="371"/>
  <c r="U106" i="371"/>
  <c r="U108" i="371"/>
  <c r="U112" i="371"/>
  <c r="U114" i="371"/>
  <c r="U116" i="371"/>
  <c r="U118" i="371"/>
  <c r="U120" i="371"/>
  <c r="U122" i="371"/>
  <c r="U124" i="371"/>
  <c r="U130" i="371"/>
  <c r="U134" i="371"/>
  <c r="U136" i="371"/>
  <c r="U138" i="371"/>
  <c r="U140" i="371"/>
  <c r="U142" i="371"/>
  <c r="U144" i="371"/>
  <c r="U146" i="371"/>
  <c r="U152" i="371"/>
  <c r="U156" i="371"/>
  <c r="U158" i="371"/>
  <c r="U160" i="371"/>
  <c r="U162" i="371"/>
  <c r="U164" i="371"/>
  <c r="U166" i="371"/>
  <c r="U168" i="371"/>
  <c r="U170" i="371"/>
  <c r="U172" i="371"/>
  <c r="U174" i="371"/>
  <c r="U186" i="371"/>
  <c r="U190" i="371"/>
  <c r="U192" i="371"/>
  <c r="U194" i="371"/>
  <c r="U198" i="371"/>
  <c r="U10" i="371"/>
  <c r="U14" i="371"/>
  <c r="C26" i="419"/>
  <c r="O26" i="419" l="1"/>
  <c r="O25" i="419"/>
  <c r="H26" i="419"/>
  <c r="O28" i="419" l="1"/>
  <c r="O27" i="419"/>
  <c r="H25" i="419"/>
  <c r="C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N18" i="419" l="1"/>
  <c r="M18" i="419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L22" i="419" s="1"/>
  <c r="K21" i="419"/>
  <c r="K22" i="419" s="1"/>
  <c r="J21" i="419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H18" i="419" l="1"/>
  <c r="H23" i="419"/>
  <c r="G18" i="419"/>
  <c r="J18" i="419"/>
  <c r="K23" i="419"/>
  <c r="L23" i="419"/>
  <c r="K18" i="419"/>
  <c r="L18" i="419"/>
  <c r="I23" i="419"/>
  <c r="G23" i="419"/>
  <c r="J23" i="419"/>
  <c r="M23" i="419"/>
  <c r="I18" i="419"/>
  <c r="H22" i="419"/>
  <c r="I22" i="419"/>
  <c r="G22" i="419"/>
  <c r="J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M6" i="419"/>
  <c r="O6" i="419"/>
  <c r="K6" i="419"/>
  <c r="J6" i="419"/>
  <c r="G6" i="419"/>
  <c r="I6" i="419"/>
  <c r="H6" i="419"/>
  <c r="L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<sst xmlns="http://schemas.openxmlformats.org/spreadsheetml/2006/main" count="54345" uniqueCount="10365">
  <si>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</si>
  <si>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</si>
  <si>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</si>
  <si>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</si>
  <si>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</si>
  <si>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</si>
  <si>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</si>
  <si>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</si>
  <si>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</si>
  <si>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</si>
  <si>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</si>
  <si>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</si>
  <si>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</si>
  <si>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</si>
  <si>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</si>
  <si>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</si>
  <si>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</si>
  <si>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</si>
  <si>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</si>
  <si>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</si>
  <si>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</si>
  <si>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</si>
  <si>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</si>
  <si>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</si>
  <si>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</si>
  <si>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</si>
  <si>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</si>
  <si>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</si>
  <si>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</si>
  <si>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</si>
  <si>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</si>
  <si>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</si>
  <si>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</si>
  <si>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</si>
  <si>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</si>
  <si>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</si>
  <si>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</si>
  <si>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</si>
  <si>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</si>
  <si>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</si>
  <si>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</si>
  <si>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</si>
  <si>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</si>
  <si>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</si>
  <si>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</si>
  <si>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</si>
  <si>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</si>
  <si>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</si>
  <si>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</si>
  <si>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</si>
  <si>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</si>
  <si>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</si>
  <si>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</si>
  <si>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</si>
  <si>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</si>
  <si>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</si>
  <si>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</si>
  <si>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</si>
  <si>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</si>
  <si>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</si>
  <si>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</si>
  <si>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</si>
  <si>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</si>
  <si>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</si>
  <si>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</si>
  <si>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</si>
  <si>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</si>
  <si>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</si>
  <si>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</si>
  <si>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</si>
  <si>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</si>
  <si>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</si>
  <si>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</si>
  <si>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</si>
  <si>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</si>
  <si>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</si>
  <si>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</si>
  <si>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</si>
  <si>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</si>
  <si>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</si>
  <si>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</si>
  <si>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</si>
  <si>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</si>
  <si>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</si>
  <si>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</si>
  <si>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</si>
  <si>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</si>
  <si>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</si>
  <si>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</si>
  <si>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</si>
  <si>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</si>
  <si>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</si>
  <si>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</si>
  <si>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</si>
  <si>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</si>
  <si>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</si>
  <si>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</si>
  <si>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</si>
  <si>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</si>
  <si>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</si>
  <si>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</si>
  <si>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</si>
  <si>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</si>
  <si>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</si>
  <si>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</si>
  <si>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</si>
  <si>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</si>
  <si>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</si>
  <si>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</si>
  <si>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</si>
  <si>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</si>
  <si>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</si>
  <si>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</si>
  <si>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</si>
  <si>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</si>
  <si>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</si>
  <si>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</si>
  <si>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</si>
  <si>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</si>
  <si>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</si>
  <si>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</si>
  <si>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</si>
  <si>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</si>
  <si>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</si>
  <si>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</si>
  <si>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</si>
  <si>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</si>
  <si>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</si>
  <si>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</si>
  <si>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</si>
  <si>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</si>
  <si>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</si>
  <si>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</si>
  <si>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</si>
  <si>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</si>
  <si>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</si>
  <si>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</si>
  <si>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</si>
  <si>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</si>
  <si>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</si>
  <si>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</si>
  <si>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</si>
  <si>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</si>
  <si>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</si>
  <si>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</si>
  <si>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</si>
  <si>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</si>
  <si>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</si>
  <si>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</si>
  <si>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</si>
  <si>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</si>
  <si>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</si>
  <si>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</si>
  <si>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</si>
  <si>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</si>
  <si>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</si>
  <si>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</si>
  <si>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</si>
  <si>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</si>
  <si>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</si>
  <si>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</si>
  <si>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</si>
  <si>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</si>
  <si>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</si>
  <si>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</si>
  <si>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</si>
  <si>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</si>
  <si>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</si>
  <si>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</si>
  <si>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</si>
  <si>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</si>
  <si>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</si>
  <si>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</si>
  <si>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</si>
  <si>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</si>
  <si>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</si>
  <si>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</si>
  <si>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</si>
  <si>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</si>
  <si>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</si>
  <si>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</si>
  <si>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</si>
  <si>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</si>
  <si>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</si>
  <si>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</si>
  <si>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</si>
  <si>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</si>
  <si>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</si>
  <si>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</si>
  <si>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</si>
  <si>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</si>
  <si>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</si>
  <si>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</si>
  <si>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</si>
  <si>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</si>
  <si>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</si>
  <si>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</si>
  <si>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</si>
  <si>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</si>
  <si>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</si>
  <si>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</si>
  <si>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</si>
  <si>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</si>
  <si>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</si>
  <si>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</si>
  <si>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</si>
  <si>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</si>
  <si>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</si>
  <si>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</si>
  <si>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</si>
  <si>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</si>
  <si>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</si>
  <si>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</si>
  <si>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</si>
  <si>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</si>
  <si>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</si>
  <si>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</si>
  <si>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</si>
  <si>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</si>
  <si>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</si>
  <si>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</si>
  <si>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</si>
  <si>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</si>
  <si>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</si>
  <si>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</si>
  <si>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</si>
  <si>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</si>
  <si>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</si>
  <si>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</si>
  <si>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</si>
  <si>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</si>
  <si>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</si>
  <si>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</si>
  <si>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</si>
  <si>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</si>
  <si>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</si>
  <si>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</si>
  <si>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</si>
  <si>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</si>
  <si>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</si>
  <si>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</si>
  <si>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</si>
  <si>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</si>
  <si>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</si>
  <si>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</si>
  <si>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</si>
  <si>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</si>
  <si>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</si>
  <si>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</si>
  <si>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</si>
  <si>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</si>
  <si>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</si>
  <si>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</si>
  <si>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</si>
  <si>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</si>
  <si>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</si>
  <si>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</si>
  <si>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</si>
  <si>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</si>
  <si>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</si>
  <si>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</si>
  <si>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</si>
  <si>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</si>
  <si>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</si>
  <si>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</si>
  <si>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</si>
  <si>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</si>
  <si>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</si>
  <si>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</si>
  <si>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</si>
  <si>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</si>
  <si>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</si>
  <si>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</si>
  <si>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</si>
  <si>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</si>
  <si>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</si>
  <si>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</si>
  <si>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</si>
  <si>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</si>
  <si>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</si>
  <si>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</si>
  <si>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</si>
  <si>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</si>
  <si>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</si>
  <si>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</si>
  <si>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</si>
  <si>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</si>
  <si>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</si>
  <si>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</si>
  <si>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</si>
  <si>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</si>
  <si>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</si>
  <si>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</si>
  <si>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</si>
  <si>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</si>
  <si>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</si>
  <si>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</si>
  <si>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</si>
  <si>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</si>
  <si>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</si>
  <si>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</si>
  <si>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</si>
  <si>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</si>
  <si>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</si>
  <si>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</si>
  <si>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</si>
  <si>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</si>
  <si>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</si>
  <si>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</si>
  <si>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</si>
  <si>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</si>
  <si>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</si>
  <si>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</si>
  <si>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</si>
  <si>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</si>
  <si>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</si>
  <si>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</si>
  <si>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</si>
  <si>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</si>
  <si>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</si>
  <si>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</si>
  <si>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</si>
  <si>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</si>
  <si>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</si>
  <si>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</si>
  <si>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</si>
  <si>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</si>
  <si>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</si>
  <si>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</si>
  <si>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</si>
  <si>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</si>
  <si>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</si>
  <si>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</si>
  <si>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</si>
  <si>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</si>
  <si>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</si>
  <si>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</si>
  <si>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</si>
  <si>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</si>
  <si>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</si>
  <si>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</si>
  <si>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</si>
  <si>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</si>
  <si>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</si>
  <si>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</si>
  <si>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</si>
  <si>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</si>
  <si>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</si>
  <si>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</si>
  <si>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</si>
  <si>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</si>
  <si>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</si>
  <si>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</si>
  <si>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</si>
  <si>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</si>
  <si>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</si>
  <si>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</si>
  <si>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</si>
  <si>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</si>
  <si>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</si>
  <si>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</si>
  <si>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</si>
  <si>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</si>
  <si>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</si>
  <si>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</si>
  <si>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</si>
  <si>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</si>
  <si>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</si>
  <si>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</si>
  <si>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</si>
  <si>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</si>
  <si>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</si>
  <si>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</si>
  <si>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</si>
  <si>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</si>
  <si>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</si>
  <si>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</si>
  <si>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</si>
  <si>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</si>
  <si>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</si>
  <si>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</si>
  <si>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</si>
  <si>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</si>
  <si>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</si>
  <si>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</si>
  <si>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</si>
  <si>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</si>
  <si>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</si>
  <si>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</si>
  <si>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</si>
  <si>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</si>
  <si>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</si>
  <si>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</si>
  <si>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</si>
  <si>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</si>
  <si>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</si>
  <si>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</si>
  <si>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</si>
  <si>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</si>
  <si>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</si>
  <si>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</si>
  <si>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</si>
  <si>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</si>
  <si>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</si>
  <si>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</si>
  <si>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</si>
  <si>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</si>
  <si>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</si>
  <si>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</si>
  <si>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</si>
  <si>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</si>
  <si>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</si>
  <si>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</si>
  <si>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</si>
  <si>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</si>
  <si>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</si>
  <si>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</si>
  <si>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</si>
  <si>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</si>
  <si>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</si>
  <si>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</si>
  <si>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</si>
  <si>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</si>
  <si>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</si>
  <si>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</si>
  <si>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</si>
  <si>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</si>
  <si>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</si>
  <si>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</si>
  <si>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</si>
  <si>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</si>
  <si>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</si>
  <si>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</si>
  <si>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</si>
  <si>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</si>
  <si>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</si>
  <si>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</si>
  <si>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</si>
  <si>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</si>
  <si>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</si>
  <si>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</si>
  <si>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</si>
  <si>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</si>
  <si>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</si>
  <si>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</si>
  <si>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</si>
  <si>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</si>
  <si>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</si>
  <si>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</si>
  <si>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</si>
  <si>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</si>
  <si>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</si>
  <si>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</si>
  <si>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</si>
  <si>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</si>
  <si>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</si>
  <si>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</si>
  <si>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</si>
  <si>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</si>
  <si>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</si>
  <si>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</si>
  <si>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</si>
  <si>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</si>
  <si>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</si>
  <si>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</si>
  <si>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</si>
  <si>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</si>
  <si>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</si>
  <si>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</si>
  <si>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</si>
  <si>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</si>
  <si>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</si>
  <si>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</si>
  <si>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</si>
  <si>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</si>
  <si>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</si>
  <si>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</si>
  <si>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</si>
  <si>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</si>
  <si>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</si>
  <si>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</si>
  <si>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</si>
  <si>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</si>
  <si>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</si>
  <si>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</si>
  <si>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</si>
  <si>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</si>
  <si>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</si>
  <si>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</si>
  <si>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</si>
  <si>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</si>
  <si>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</si>
  <si>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</si>
  <si>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</si>
  <si>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</si>
  <si>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</si>
  <si>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</si>
  <si>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</si>
  <si>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</si>
  <si>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</si>
  <si>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</si>
  <si>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</si>
  <si>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</si>
  <si>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</si>
  <si>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</si>
  <si>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</si>
  <si>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</si>
  <si>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</si>
  <si>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</si>
  <si>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</si>
  <si>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</si>
  <si>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</si>
  <si>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</si>
  <si>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</si>
  <si>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</si>
  <si>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</si>
  <si>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</si>
  <si>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</si>
  <si>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</si>
  <si>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</si>
  <si>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</si>
  <si>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</si>
  <si>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</si>
  <si>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</si>
  <si>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</si>
  <si>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</si>
  <si>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</si>
  <si>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</si>
  <si>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</si>
  <si>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</si>
  <si>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</si>
  <si>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</si>
  <si>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</si>
  <si>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</si>
  <si>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</si>
  <si>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</si>
  <si>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</si>
  <si>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</si>
  <si>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</si>
  <si>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</si>
  <si>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</si>
  <si>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</si>
  <si>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</si>
  <si>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</si>
  <si>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</si>
  <si>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</si>
  <si>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</si>
  <si>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</si>
  <si>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</si>
  <si>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</si>
  <si>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</si>
  <si>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</si>
  <si>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</si>
  <si>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</si>
  <si>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</si>
  <si>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</si>
  <si>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Traumatologické oddělení</t>
  </si>
  <si>
    <t/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</si>
  <si>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</si>
  <si>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</si>
  <si>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</si>
  <si>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</si>
  <si>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</si>
  <si>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</si>
  <si>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</si>
  <si>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</si>
  <si>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</si>
  <si>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</si>
  <si>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</si>
  <si>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</si>
  <si>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</si>
  <si>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</si>
  <si>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117173</t>
  </si>
  <si>
    <t>17173</t>
  </si>
  <si>
    <t>OLYNTH 0.1%</t>
  </si>
  <si>
    <t>NAS SPR SOL 1X10ML</t>
  </si>
  <si>
    <t>142546</t>
  </si>
  <si>
    <t>42546</t>
  </si>
  <si>
    <t>LACTULOSE AL SIRUP</t>
  </si>
  <si>
    <t>POR SIR 1X200ML</t>
  </si>
  <si>
    <t>145324</t>
  </si>
  <si>
    <t>45324</t>
  </si>
  <si>
    <t>MUCOSOLVAN</t>
  </si>
  <si>
    <t>TBL 20X30MG</t>
  </si>
  <si>
    <t>145964</t>
  </si>
  <si>
    <t>45964</t>
  </si>
  <si>
    <t>SERETIDE DISKUS 50/250</t>
  </si>
  <si>
    <t>INH PLV 60X50/250RG</t>
  </si>
  <si>
    <t>194918</t>
  </si>
  <si>
    <t>94918</t>
  </si>
  <si>
    <t>AMBROBENE</t>
  </si>
  <si>
    <t>158838</t>
  </si>
  <si>
    <t>58838</t>
  </si>
  <si>
    <t>PROPANORM 300MG</t>
  </si>
  <si>
    <t>POR TBL FLM50X300MG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</si>
  <si>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</si>
  <si>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</si>
  <si>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</si>
  <si>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</si>
  <si>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</si>
  <si>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</si>
  <si>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</si>
  <si>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</si>
  <si>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</si>
  <si>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</si>
  <si>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</si>
  <si>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</si>
  <si>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</si>
  <si>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</si>
  <si>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</si>
  <si>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</si>
  <si>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</si>
  <si>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</si>
  <si>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</si>
  <si>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</si>
  <si>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</si>
  <si>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</si>
  <si>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</si>
  <si>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</si>
  <si>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</si>
  <si>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</si>
  <si>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</si>
  <si>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</si>
  <si>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</si>
  <si>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</si>
  <si>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</si>
  <si>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</si>
  <si>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</si>
  <si>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</si>
  <si>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</si>
  <si>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</si>
  <si>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</si>
  <si>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</si>
  <si>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</si>
  <si>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</si>
  <si>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</si>
  <si>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</si>
  <si>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</si>
  <si>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</si>
  <si>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</si>
  <si>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</si>
  <si>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</si>
  <si>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</si>
  <si>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</si>
  <si>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</si>
  <si>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</si>
  <si>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</si>
  <si>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</si>
  <si>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</si>
  <si>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</si>
  <si>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</si>
  <si>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</si>
  <si>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</si>
  <si>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</si>
  <si>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</si>
  <si>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</si>
  <si>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</si>
  <si>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</si>
  <si>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</si>
  <si>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</si>
  <si>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</si>
  <si>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</si>
  <si>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</si>
  <si>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</si>
  <si>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</si>
  <si>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</si>
  <si>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</si>
  <si>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</si>
  <si>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</si>
  <si>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</si>
  <si>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</si>
  <si>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</si>
  <si>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</si>
  <si>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</si>
  <si>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</si>
  <si>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</si>
  <si>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</si>
  <si>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</si>
  <si>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</si>
  <si>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</si>
  <si>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</si>
  <si>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</si>
  <si>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</si>
  <si>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</si>
  <si>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</si>
  <si>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</si>
  <si>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</si>
  <si>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</si>
  <si>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</si>
  <si>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</si>
  <si>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</si>
  <si>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</si>
  <si>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</si>
  <si>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</si>
  <si>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</si>
  <si>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</si>
  <si>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</si>
  <si>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</si>
  <si>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</si>
  <si>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</si>
  <si>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</si>
  <si>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</si>
  <si>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</si>
  <si>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</si>
  <si>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</si>
  <si>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</si>
  <si>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</si>
  <si>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</si>
  <si>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</si>
  <si>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</si>
  <si>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</si>
  <si>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</si>
  <si>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</si>
  <si>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</si>
  <si>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</si>
  <si>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112894</t>
  </si>
  <si>
    <t>12894</t>
  </si>
  <si>
    <t>GRA 15X100MG(SACKY)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</si>
  <si>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</si>
  <si>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</si>
  <si>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</si>
  <si>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</si>
  <si>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</si>
  <si>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</si>
  <si>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</si>
  <si>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</si>
  <si>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</si>
  <si>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</si>
  <si>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</si>
  <si>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</si>
  <si>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</si>
  <si>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</si>
  <si>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</si>
  <si>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</si>
  <si>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</si>
  <si>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</si>
  <si>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</si>
  <si>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</si>
  <si>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</si>
  <si>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</si>
  <si>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</si>
  <si>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</si>
  <si>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</si>
  <si>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</si>
  <si>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</si>
  <si>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</si>
  <si>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</si>
  <si>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</si>
  <si>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</si>
  <si>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</si>
  <si>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</si>
  <si>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</si>
  <si>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</si>
  <si>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</si>
  <si>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</si>
  <si>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</si>
  <si>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</si>
  <si>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</si>
  <si>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</si>
  <si>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</si>
  <si>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</si>
  <si>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</si>
  <si>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</si>
  <si>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</si>
  <si>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</si>
  <si>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</si>
  <si>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</si>
  <si>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</si>
  <si>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</si>
  <si>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</si>
  <si>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</si>
  <si>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</si>
  <si>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</si>
  <si>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</si>
  <si>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</si>
  <si>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</si>
  <si>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</si>
  <si>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</si>
  <si>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</si>
  <si>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</si>
  <si>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</si>
  <si>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</si>
  <si>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</si>
  <si>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</si>
  <si>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</si>
  <si>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</si>
  <si>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</si>
  <si>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</si>
  <si>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</si>
  <si>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</si>
  <si>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</si>
  <si>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</si>
  <si>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</si>
  <si>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</si>
  <si>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</si>
  <si>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</si>
  <si>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</si>
  <si>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</si>
  <si>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</si>
  <si>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156807</t>
  </si>
  <si>
    <t>56807</t>
  </si>
  <si>
    <t>FURORESE 125</t>
  </si>
  <si>
    <t>TBL 30X125MG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</si>
  <si>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</si>
  <si>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</si>
  <si>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</si>
  <si>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</si>
  <si>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</si>
  <si>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</si>
  <si>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</si>
  <si>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</si>
  <si>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</si>
  <si>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</si>
  <si>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</si>
  <si>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</si>
  <si>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</si>
  <si>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</si>
  <si>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</si>
  <si>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</si>
  <si>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</si>
  <si>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</si>
  <si>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</si>
  <si>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</si>
  <si>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</si>
  <si>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</si>
  <si>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</si>
  <si>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</si>
  <si>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</si>
  <si>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</si>
  <si>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</si>
  <si>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</si>
  <si>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</si>
  <si>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</si>
  <si>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</si>
  <si>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</si>
  <si>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</si>
  <si>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</si>
  <si>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</si>
  <si>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</si>
  <si>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</si>
  <si>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</si>
  <si>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</si>
  <si>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</si>
  <si>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</si>
  <si>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</si>
  <si>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</si>
  <si>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</si>
  <si>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</si>
  <si>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</si>
  <si>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</si>
  <si>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</si>
  <si>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</si>
  <si>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</si>
  <si>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</si>
  <si>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</si>
  <si>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</si>
  <si>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</si>
  <si>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</si>
  <si>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</si>
  <si>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</si>
  <si>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</si>
  <si>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</si>
  <si>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</si>
  <si>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</si>
  <si>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</si>
  <si>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</si>
  <si>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</si>
  <si>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</si>
  <si>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</si>
  <si>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</si>
  <si>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</si>
  <si>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</si>
  <si>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</si>
  <si>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</si>
  <si>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</si>
  <si>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</si>
  <si>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</si>
  <si>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</si>
  <si>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</si>
  <si>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</si>
  <si>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</si>
  <si>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</si>
  <si>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</si>
  <si>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</si>
  <si>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</si>
  <si>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</si>
  <si>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</si>
  <si>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</si>
  <si>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</si>
  <si>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</si>
  <si>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</si>
  <si>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</si>
  <si>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</si>
  <si>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</si>
  <si>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</si>
  <si>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</si>
  <si>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</si>
  <si>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</si>
  <si>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</si>
  <si>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</si>
  <si>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</si>
  <si>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</si>
  <si>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</si>
  <si>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</si>
  <si>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</si>
  <si>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</si>
  <si>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</si>
  <si>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</si>
  <si>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</si>
  <si>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</si>
  <si>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</si>
  <si>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</si>
  <si>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</si>
  <si>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</si>
  <si>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</si>
  <si>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</si>
  <si>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</si>
  <si>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</si>
  <si>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</si>
  <si>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</si>
  <si>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</si>
  <si>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</si>
  <si>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</si>
  <si>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</si>
  <si>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</si>
  <si>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</si>
  <si>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</si>
  <si>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</si>
  <si>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</si>
  <si>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</si>
  <si>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</si>
  <si>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</si>
  <si>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</si>
  <si>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</si>
  <si>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</si>
  <si>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</si>
  <si>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</si>
  <si>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</si>
  <si>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</si>
  <si>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</si>
  <si>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</si>
  <si>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</si>
  <si>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</si>
  <si>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</si>
  <si>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</si>
  <si>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</si>
  <si>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</si>
  <si>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</si>
  <si>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</si>
  <si>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</si>
  <si>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</si>
  <si>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</si>
  <si>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</si>
  <si>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</si>
  <si>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</si>
  <si>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</si>
  <si>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</si>
  <si>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</si>
  <si>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</si>
  <si>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</si>
  <si>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</si>
  <si>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</si>
  <si>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</si>
  <si>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</si>
  <si>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</si>
  <si>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</si>
  <si>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</si>
  <si>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</si>
  <si>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</si>
  <si>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</si>
  <si>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</si>
  <si>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</si>
  <si>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</si>
  <si>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</si>
  <si>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</si>
  <si>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</si>
  <si>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</si>
  <si>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</si>
  <si>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</si>
  <si>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</si>
  <si>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</si>
  <si>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</si>
  <si>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</si>
  <si>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</si>
  <si>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</si>
  <si>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</si>
  <si>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</si>
  <si>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</si>
  <si>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</si>
  <si>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</si>
  <si>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</si>
  <si>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</si>
  <si>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</si>
  <si>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</si>
  <si>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</si>
  <si>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</si>
  <si>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</si>
  <si>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</si>
  <si>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</si>
  <si>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</si>
  <si>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</si>
  <si>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</si>
  <si>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</si>
  <si>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</si>
  <si>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</si>
  <si>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</si>
  <si>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988466</t>
  </si>
  <si>
    <t>NO-SPA</t>
  </si>
  <si>
    <t>POR TBL NOB 24X40MG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</si>
  <si>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</si>
  <si>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</si>
  <si>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</si>
  <si>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</si>
  <si>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</si>
  <si>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</si>
  <si>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</si>
  <si>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</si>
  <si>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</si>
  <si>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</si>
  <si>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</si>
  <si>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</si>
  <si>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</si>
  <si>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</si>
  <si>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</si>
  <si>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</si>
  <si>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</si>
  <si>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</si>
  <si>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</si>
  <si>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</si>
  <si>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</si>
  <si>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</si>
  <si>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</si>
  <si>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</si>
  <si>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</si>
  <si>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</si>
  <si>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</si>
  <si>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</si>
  <si>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</si>
  <si>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</si>
  <si>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</si>
  <si>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</si>
  <si>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</si>
  <si>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</si>
  <si>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</si>
  <si>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</si>
  <si>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</si>
  <si>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</si>
  <si>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</si>
  <si>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</si>
  <si>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</si>
  <si>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</si>
  <si>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</si>
  <si>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</si>
  <si>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</si>
  <si>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</si>
  <si>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</si>
  <si>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</si>
  <si>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</si>
  <si>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</si>
  <si>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</si>
  <si>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</si>
  <si>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</si>
  <si>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</si>
  <si>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</si>
  <si>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</si>
  <si>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</si>
  <si>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</si>
  <si>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</si>
  <si>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153487</t>
  </si>
  <si>
    <t>53487</t>
  </si>
  <si>
    <t>COSOPT</t>
  </si>
  <si>
    <t>GTT OPH 1X5ML</t>
  </si>
  <si>
    <t>153641</t>
  </si>
  <si>
    <t>53641</t>
  </si>
  <si>
    <t>DIROTON 5MG</t>
  </si>
  <si>
    <t>TBL 28X5MG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</si>
  <si>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</si>
  <si>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</si>
  <si>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</si>
  <si>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</si>
  <si>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</si>
  <si>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</si>
  <si>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</si>
  <si>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</si>
  <si>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</si>
  <si>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</si>
  <si>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</si>
  <si>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</si>
  <si>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</si>
  <si>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</si>
  <si>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</si>
  <si>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</si>
  <si>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</si>
  <si>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188498</t>
  </si>
  <si>
    <t>88498</t>
  </si>
  <si>
    <t>NAKOM MITE</t>
  </si>
  <si>
    <t>TBL 100X125MG</t>
  </si>
  <si>
    <t>188708</t>
  </si>
  <si>
    <t>88708</t>
  </si>
  <si>
    <t>ALGIFEN</t>
  </si>
  <si>
    <t>TBL 20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</si>
  <si>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</si>
  <si>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</si>
  <si>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</si>
  <si>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</si>
  <si>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</si>
  <si>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</si>
  <si>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</si>
  <si>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</si>
  <si>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</si>
  <si>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</si>
  <si>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</si>
  <si>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</si>
  <si>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</si>
  <si>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</si>
  <si>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</si>
  <si>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</si>
  <si>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</si>
  <si>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</si>
  <si>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</si>
  <si>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</si>
  <si>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</si>
  <si>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</si>
  <si>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</si>
  <si>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</si>
  <si>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</si>
  <si>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</si>
  <si>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</si>
  <si>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</si>
  <si>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</si>
  <si>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</si>
  <si>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</si>
  <si>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850724</t>
  </si>
  <si>
    <t>120325</t>
  </si>
  <si>
    <t>INDAPAMID STADA 1,5 MG</t>
  </si>
  <si>
    <t>POR TBL PRO 30X1.5MG</t>
  </si>
  <si>
    <t>104071</t>
  </si>
  <si>
    <t>4071</t>
  </si>
  <si>
    <t>INJ 10X2ML</t>
  </si>
  <si>
    <t>920170</t>
  </si>
  <si>
    <t>DZ TRIXO 500 ML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</si>
  <si>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</si>
  <si>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</si>
  <si>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</si>
  <si>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</si>
  <si>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</si>
  <si>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</si>
  <si>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</si>
  <si>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194916</t>
  </si>
  <si>
    <t>94916</t>
  </si>
  <si>
    <t>INJ 5X2ML/15MG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</si>
  <si>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</si>
  <si>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</si>
  <si>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</si>
  <si>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</si>
  <si>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</si>
  <si>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</si>
  <si>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</si>
  <si>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</si>
  <si>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</si>
  <si>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</si>
  <si>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</si>
  <si>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</si>
  <si>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</si>
  <si>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</si>
  <si>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</si>
  <si>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</si>
  <si>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</si>
  <si>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</si>
  <si>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100641</t>
  </si>
  <si>
    <t>641</t>
  </si>
  <si>
    <t>VITAMIN B12 LECIVA 300RG</t>
  </si>
  <si>
    <t>INJ 5X1ML/300RG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</si>
  <si>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</si>
  <si>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</si>
  <si>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</si>
  <si>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</si>
  <si>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</si>
  <si>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</si>
  <si>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</si>
  <si>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</si>
  <si>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</si>
  <si>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</si>
  <si>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</si>
  <si>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</si>
  <si>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</si>
  <si>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</si>
  <si>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</si>
  <si>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</si>
  <si>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184262</t>
  </si>
  <si>
    <t>84262</t>
  </si>
  <si>
    <t>TRALGIT GTT.</t>
  </si>
  <si>
    <t>POR GTT SOL 1X96ML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</si>
  <si>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</si>
  <si>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</si>
  <si>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</si>
  <si>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</si>
  <si>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</si>
  <si>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</si>
  <si>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</si>
  <si>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</si>
  <si>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</si>
  <si>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</si>
  <si>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</si>
  <si>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</si>
  <si>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</si>
  <si>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</si>
  <si>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</si>
  <si>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</si>
  <si>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</si>
  <si>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</si>
  <si>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</si>
  <si>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</si>
  <si>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</si>
  <si>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</si>
  <si>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</si>
  <si>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</si>
  <si>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</si>
  <si>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</si>
  <si>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</si>
  <si>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</si>
  <si>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</si>
  <si>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</si>
  <si>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</si>
  <si>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</si>
  <si>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</si>
  <si>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159358</t>
  </si>
  <si>
    <t>59358</t>
  </si>
  <si>
    <t>INF 10X1000ML(LDPE)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</si>
  <si>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</si>
  <si>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</si>
  <si>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</si>
  <si>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</si>
  <si>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</si>
  <si>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</si>
  <si>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</si>
  <si>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</si>
  <si>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</si>
  <si>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</si>
  <si>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</si>
  <si>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</si>
  <si>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</si>
  <si>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</si>
  <si>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</si>
  <si>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99886</t>
  </si>
  <si>
    <t>CINARIZIN LEK 25 MG</t>
  </si>
  <si>
    <t>POR TBL NOB 50X25MG</t>
  </si>
  <si>
    <t>100750</t>
  </si>
  <si>
    <t>162390</t>
  </si>
  <si>
    <t>CHAMOMILLA TEVA</t>
  </si>
  <si>
    <t>102547</t>
  </si>
  <si>
    <t>2547</t>
  </si>
  <si>
    <t>UNG OPH 1X3.5GM</t>
  </si>
  <si>
    <t>109305</t>
  </si>
  <si>
    <t>9305</t>
  </si>
  <si>
    <t>LOCOID 0.1%</t>
  </si>
  <si>
    <t>CRM 1X30GM 0.1%</t>
  </si>
  <si>
    <t>114725</t>
  </si>
  <si>
    <t>14725</t>
  </si>
  <si>
    <t>TUSSIN</t>
  </si>
  <si>
    <t>POR GTT SOL 1X25ML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</si>
  <si>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</si>
  <si>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</si>
  <si>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</si>
  <si>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</si>
  <si>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</si>
  <si>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</si>
  <si>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</si>
  <si>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</si>
  <si>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394072</t>
  </si>
  <si>
    <t>KL KAPSLE</t>
  </si>
  <si>
    <t>849382</t>
  </si>
  <si>
    <t>119697</t>
  </si>
  <si>
    <t>COLCHICUM-DISPERT</t>
  </si>
  <si>
    <t>POR TBL OBD 20X500RG</t>
  </si>
  <si>
    <t>900881</t>
  </si>
  <si>
    <t>KL BALS.VISNEVSKI 100G</t>
  </si>
  <si>
    <t>921184</t>
  </si>
  <si>
    <t>KL UNGUENTUM</t>
  </si>
  <si>
    <t>175025</t>
  </si>
  <si>
    <t>75025</t>
  </si>
  <si>
    <t>THIAMIN LECIVA</t>
  </si>
  <si>
    <t>TBL 20X50MG(BLISTR)</t>
  </si>
  <si>
    <t>158654</t>
  </si>
  <si>
    <t>58654</t>
  </si>
  <si>
    <t>CLOTRIMAZOL AL 200</t>
  </si>
  <si>
    <t>TBL VAG 3X200MG+APL</t>
  </si>
  <si>
    <t>125364</t>
  </si>
  <si>
    <t>25364</t>
  </si>
  <si>
    <t>POR CPS ETD 14X20MG</t>
  </si>
  <si>
    <t>140274</t>
  </si>
  <si>
    <t>40274</t>
  </si>
  <si>
    <t>BACLOFEN</t>
  </si>
  <si>
    <t>TBL 50X10MG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</si>
  <si>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</si>
  <si>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</si>
  <si>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</si>
  <si>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</si>
  <si>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</si>
  <si>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</si>
  <si>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</si>
  <si>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</si>
  <si>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</si>
  <si>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</si>
  <si>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</si>
  <si>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</si>
  <si>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</si>
  <si>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</si>
  <si>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</si>
  <si>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</si>
  <si>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900520</t>
  </si>
  <si>
    <t>KL SOL.ACIDI BORICI 3%,100G</t>
  </si>
  <si>
    <t>FAGRON, KULICH</t>
  </si>
  <si>
    <t>119188</t>
  </si>
  <si>
    <t>19188</t>
  </si>
  <si>
    <t>SUBCUVIA</t>
  </si>
  <si>
    <t>INJ SOL 1X10ML</t>
  </si>
  <si>
    <t>142476</t>
  </si>
  <si>
    <t>42476</t>
  </si>
  <si>
    <t>MILGAMMA</t>
  </si>
  <si>
    <t>POR TBL OBD 50</t>
  </si>
  <si>
    <t>850638</t>
  </si>
  <si>
    <t>500886</t>
  </si>
  <si>
    <t>IFIRMASTA 150 MG</t>
  </si>
  <si>
    <t>POR TBL FLM 28X150MG</t>
  </si>
  <si>
    <t>191763</t>
  </si>
  <si>
    <t>91763</t>
  </si>
  <si>
    <t>ZINERYT</t>
  </si>
  <si>
    <t>LOT 1X30ML</t>
  </si>
  <si>
    <t>168579</t>
  </si>
  <si>
    <t>68579</t>
  </si>
  <si>
    <t>PHENAEMAL 0.1</t>
  </si>
  <si>
    <t>TBL 50X100MG</t>
  </si>
  <si>
    <t>900007</t>
  </si>
  <si>
    <t>KL SOL.HYD.PEROX.3% 100G</t>
  </si>
  <si>
    <t>130508</t>
  </si>
  <si>
    <t>30508</t>
  </si>
  <si>
    <t>ARGOFAN 75 SR</t>
  </si>
  <si>
    <t>POR TBL PRO 30X75MG</t>
  </si>
  <si>
    <t>500396</t>
  </si>
  <si>
    <t>Diffusil H forte B85 150ml</t>
  </si>
  <si>
    <t>911930</t>
  </si>
  <si>
    <t>KL KAL.PERMANGANAS 5 G</t>
  </si>
  <si>
    <t>844547</t>
  </si>
  <si>
    <t>107143</t>
  </si>
  <si>
    <t>OTIPAX</t>
  </si>
  <si>
    <t>AUR GTT SOL 1X16GM</t>
  </si>
  <si>
    <t>176188</t>
  </si>
  <si>
    <t>76188</t>
  </si>
  <si>
    <t>CELASKON</t>
  </si>
  <si>
    <t>TBL 40X100MG</t>
  </si>
  <si>
    <t>921319</t>
  </si>
  <si>
    <t>KL SUPPOSITORIA</t>
  </si>
  <si>
    <t>846994</t>
  </si>
  <si>
    <t>Paranit sprej 60ml+šampon 100nl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</si>
  <si>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</si>
  <si>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</si>
  <si>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</si>
  <si>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</si>
  <si>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</si>
  <si>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</si>
  <si>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</si>
  <si>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</si>
  <si>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</si>
  <si>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</si>
  <si>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</si>
  <si>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121856</t>
  </si>
  <si>
    <t>21856</t>
  </si>
  <si>
    <t>CORYOL 3.125</t>
  </si>
  <si>
    <t>PORTBLNOB30X3.125MG</t>
  </si>
  <si>
    <t>101674</t>
  </si>
  <si>
    <t>1674</t>
  </si>
  <si>
    <t>JOX SPR 30ML</t>
  </si>
  <si>
    <t>104062</t>
  </si>
  <si>
    <t>4062</t>
  </si>
  <si>
    <t>116459</t>
  </si>
  <si>
    <t>16459</t>
  </si>
  <si>
    <t>ARICEPT 10 MG</t>
  </si>
  <si>
    <t>TBL OBD 28X10MG</t>
  </si>
  <si>
    <t>900513</t>
  </si>
  <si>
    <t>KL ETHANOL.C.BENZINO 75G</t>
  </si>
  <si>
    <t>117926</t>
  </si>
  <si>
    <t>17926</t>
  </si>
  <si>
    <t>ZALDIAR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</si>
  <si>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</si>
  <si>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</si>
  <si>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</si>
  <si>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</si>
  <si>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</si>
  <si>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</si>
  <si>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</si>
  <si>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</si>
  <si>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</si>
  <si>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</si>
  <si>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</si>
  <si>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</si>
  <si>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</si>
  <si>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</si>
  <si>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396374</t>
  </si>
  <si>
    <t>KL SOL.ACIDI BORICI 3% 500G</t>
  </si>
  <si>
    <t>185793</t>
  </si>
  <si>
    <t>136395</t>
  </si>
  <si>
    <t>SOLCOSERYL DENTAL ADHESIVE</t>
  </si>
  <si>
    <t>STM PST 1X5GM</t>
  </si>
  <si>
    <t>154025</t>
  </si>
  <si>
    <t>ALZIL 5 MG, POTAHOVANÁ TABLETA</t>
  </si>
  <si>
    <t>POR TBL FLM 28X5MG</t>
  </si>
  <si>
    <t>621117</t>
  </si>
  <si>
    <t>107458</t>
  </si>
  <si>
    <t>SET PRO APLIKACI LAREV - DÁVKA CCA 300 LAREV</t>
  </si>
  <si>
    <t>BIOKNIFE 300 (LZE VYKÁZAT POUZ</t>
  </si>
  <si>
    <t>125590</t>
  </si>
  <si>
    <t>25590</t>
  </si>
  <si>
    <t>HUMALOG 100 IU</t>
  </si>
  <si>
    <t>INJ SOL 1X10ML/1KU</t>
  </si>
  <si>
    <t>116593</t>
  </si>
  <si>
    <t>16593</t>
  </si>
  <si>
    <t>MALTOFER FOL TABLETY</t>
  </si>
  <si>
    <t>POR TBL MND 30</t>
  </si>
  <si>
    <t>107678</t>
  </si>
  <si>
    <t>KALIUMCHLORID 7.45% BRAUN</t>
  </si>
  <si>
    <t>INF CNC SOL 20X20ML</t>
  </si>
  <si>
    <t>176954</t>
  </si>
  <si>
    <t>ALGIFEN NEO</t>
  </si>
  <si>
    <t>POR GTT SOL 1X50ML</t>
  </si>
  <si>
    <t>989357</t>
  </si>
  <si>
    <t>Vazelína bílá kosmetic.Valinka 100ml</t>
  </si>
  <si>
    <t>179327</t>
  </si>
  <si>
    <t>DORETA 75 MG/650 MG</t>
  </si>
  <si>
    <t>202701</t>
  </si>
  <si>
    <t>POR TBL ENT 90X20MG</t>
  </si>
  <si>
    <t>198054</t>
  </si>
  <si>
    <t>SANVAL 10 MG</t>
  </si>
  <si>
    <t>POR TBL FLM 20X10MG</t>
  </si>
  <si>
    <t>201608</t>
  </si>
  <si>
    <t>POR TBL FLM 20</t>
  </si>
  <si>
    <t>116287</t>
  </si>
  <si>
    <t>16287</t>
  </si>
  <si>
    <t>FASTUM GEL</t>
  </si>
  <si>
    <t>DRM GEL 1X100GM</t>
  </si>
  <si>
    <t>202924</t>
  </si>
  <si>
    <t>POR TBL FLM 10X250MG</t>
  </si>
  <si>
    <t>186204</t>
  </si>
  <si>
    <t>ISOPTIN 80 MG</t>
  </si>
  <si>
    <t>POR TBL FLM 50X80MG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</si>
  <si>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</si>
  <si>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</si>
  <si>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</si>
  <si>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</si>
  <si>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</si>
  <si>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</si>
  <si>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</si>
  <si>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</si>
  <si>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</si>
  <si>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</si>
  <si>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</si>
  <si>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</si>
  <si>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</si>
  <si>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</si>
  <si>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</si>
  <si>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</si>
  <si>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119686</t>
  </si>
  <si>
    <t>NASIVIN 0,01%</t>
  </si>
  <si>
    <t>NAS GTT SOL 1X5ML</t>
  </si>
  <si>
    <t>201896</t>
  </si>
  <si>
    <t>VASOPIRIN 100 MG</t>
  </si>
  <si>
    <t>POR TBL ENT 60X100MG</t>
  </si>
  <si>
    <t>990167</t>
  </si>
  <si>
    <t>Dubová kůra gel 75ml Dr.Müller</t>
  </si>
  <si>
    <t>201703</t>
  </si>
  <si>
    <t>FLUCINAR</t>
  </si>
  <si>
    <t>DRM UNG 1X15GM 0.025%</t>
  </si>
  <si>
    <t>203170</t>
  </si>
  <si>
    <t>GOPTEN 0,5 MG</t>
  </si>
  <si>
    <t>POR CPS DUR 28X0.5MG</t>
  </si>
  <si>
    <t>214620</t>
  </si>
  <si>
    <t>VASOCARDIN SR 200</t>
  </si>
  <si>
    <t>POR TBL PRO 30X200MG</t>
  </si>
  <si>
    <t>214619</t>
  </si>
  <si>
    <t>TRENTAL 400</t>
  </si>
  <si>
    <t>POR TBL RET 100X400MG</t>
  </si>
  <si>
    <t>214593</t>
  </si>
  <si>
    <t>ERCEFURYL 200 MG CPS.</t>
  </si>
  <si>
    <t>POR CPS DUR 14X200MG</t>
  </si>
  <si>
    <t>847908</t>
  </si>
  <si>
    <t>155052</t>
  </si>
  <si>
    <t>IBALGIN KRÉM 100G</t>
  </si>
  <si>
    <t xml:space="preserve">DRM CRM 1X100GM </t>
  </si>
  <si>
    <t>203954</t>
  </si>
  <si>
    <t>BISEPTOL 480</t>
  </si>
  <si>
    <t>POR TBL NOB 28X480MG</t>
  </si>
  <si>
    <t>214616</t>
  </si>
  <si>
    <t>214628</t>
  </si>
  <si>
    <t>VASOCARDIN 50</t>
  </si>
  <si>
    <t>POR TBL NOB 50X50MG</t>
  </si>
  <si>
    <t>171175</t>
  </si>
  <si>
    <t>VOLTAREN FORTE 2,32%</t>
  </si>
  <si>
    <t>DRM GEL 1X50GM</t>
  </si>
  <si>
    <t>501542</t>
  </si>
  <si>
    <t>KL CPS NITROFURANTOIN 100MG</t>
  </si>
  <si>
    <t>50 CPS</t>
  </si>
  <si>
    <t>990927</t>
  </si>
  <si>
    <t>Klysma salinické 135ml</t>
  </si>
  <si>
    <t>185751</t>
  </si>
  <si>
    <t>TRITACE COMBI 5 MG/5 MG</t>
  </si>
  <si>
    <t>POR CPS DUR 28</t>
  </si>
  <si>
    <t>214598</t>
  </si>
  <si>
    <t>FLAVOBION</t>
  </si>
  <si>
    <t>POR TBL FLM 50X70MG</t>
  </si>
  <si>
    <t>115714</t>
  </si>
  <si>
    <t>POR TBL FLM 50X320MG/60MG</t>
  </si>
  <si>
    <t>132577</t>
  </si>
  <si>
    <t>ISICOM 100 MG</t>
  </si>
  <si>
    <t>POR TBL NOB 100X125MG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</si>
  <si>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</si>
  <si>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</si>
  <si>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</si>
  <si>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</si>
  <si>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</si>
  <si>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</si>
  <si>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116046</t>
  </si>
  <si>
    <t>187121</t>
  </si>
  <si>
    <t>ELIDEL 10 MG/G KRÉM</t>
  </si>
  <si>
    <t>DRM CRM 1X15GM</t>
  </si>
  <si>
    <t>501621</t>
  </si>
  <si>
    <t>RP UNG.MUPIROCINI 2%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</si>
  <si>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</si>
  <si>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</si>
  <si>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</si>
  <si>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</si>
  <si>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</si>
  <si>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</si>
  <si>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</si>
  <si>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</si>
  <si>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</si>
  <si>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215605</t>
  </si>
  <si>
    <t>991662</t>
  </si>
  <si>
    <t>216232</t>
  </si>
  <si>
    <t>GLYVENOL 400</t>
  </si>
  <si>
    <t>POR CPS MOL 60X400MG</t>
  </si>
  <si>
    <t>29468</t>
  </si>
  <si>
    <t>EBIXA 20 MG</t>
  </si>
  <si>
    <t>POR TBL FLM 28X20MG PP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</si>
  <si>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</si>
  <si>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</si>
  <si>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</si>
  <si>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</si>
  <si>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</si>
  <si>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</si>
  <si>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</si>
  <si>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</si>
  <si>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</si>
  <si>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</si>
  <si>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</si>
  <si>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</si>
  <si>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</si>
  <si>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</si>
  <si>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</si>
  <si>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</si>
  <si>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</si>
  <si>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115864</t>
  </si>
  <si>
    <t>15864</t>
  </si>
  <si>
    <t>TRITACE 10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</si>
  <si>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</si>
  <si>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</si>
  <si>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</si>
  <si>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</si>
  <si>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</si>
  <si>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</si>
  <si>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</si>
  <si>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</si>
  <si>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</si>
  <si>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</si>
  <si>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</si>
  <si>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</si>
  <si>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</si>
  <si>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</si>
  <si>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</si>
  <si>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</si>
  <si>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</si>
  <si>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</si>
  <si>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</si>
  <si>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</si>
  <si>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</si>
  <si>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</si>
  <si>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</si>
  <si>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</si>
  <si>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</si>
  <si>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</si>
  <si>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</si>
  <si>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</si>
  <si>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</si>
  <si>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</si>
  <si>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</si>
  <si>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</si>
  <si>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</si>
  <si>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</si>
  <si>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</si>
  <si>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</si>
  <si>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</si>
  <si>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</si>
  <si>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</si>
  <si>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</si>
  <si>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</si>
  <si>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</si>
  <si>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</si>
  <si>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</si>
  <si>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</si>
  <si>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</si>
  <si>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</si>
  <si>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</si>
  <si>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</si>
  <si>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</si>
  <si>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</si>
  <si>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</si>
  <si>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</si>
  <si>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</si>
  <si>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</si>
  <si>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</si>
  <si>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</si>
  <si>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</si>
  <si>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</si>
  <si>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</si>
  <si>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</si>
  <si>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</si>
  <si>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</si>
  <si>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</si>
  <si>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</si>
  <si>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</si>
  <si>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</si>
  <si>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</si>
  <si>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</si>
  <si>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</si>
  <si>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</si>
  <si>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</si>
  <si>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</si>
  <si>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</si>
  <si>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</si>
  <si>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</si>
  <si>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</si>
  <si>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</si>
  <si>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</si>
  <si>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</si>
  <si>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</si>
  <si>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</si>
  <si>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</si>
  <si>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</si>
  <si>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</si>
  <si>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</si>
  <si>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</si>
  <si>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</si>
  <si>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</si>
  <si>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</si>
  <si>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</si>
  <si>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</si>
  <si>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</si>
  <si>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</si>
  <si>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</si>
  <si>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</si>
  <si>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</si>
  <si>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</si>
  <si>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</si>
  <si>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</si>
  <si>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</si>
  <si>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</si>
  <si>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</si>
  <si>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</si>
  <si>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</si>
  <si>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</si>
  <si>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</si>
  <si>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</si>
  <si>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</si>
  <si>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</si>
  <si>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</si>
  <si>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844377</t>
  </si>
  <si>
    <t>102684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</si>
  <si>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</si>
  <si>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</si>
  <si>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</si>
  <si>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</si>
  <si>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</si>
  <si>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</si>
  <si>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</si>
  <si>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</si>
  <si>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PRESTANCE 5 MG/5 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</si>
  <si>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</si>
  <si>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</si>
  <si>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</si>
  <si>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</si>
  <si>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</si>
  <si>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</si>
  <si>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</si>
  <si>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</si>
  <si>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</si>
  <si>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</si>
  <si>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</si>
  <si>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</si>
  <si>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</si>
  <si>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</si>
  <si>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</si>
  <si>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</si>
  <si>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</si>
  <si>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</si>
  <si>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</si>
  <si>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184396</t>
  </si>
  <si>
    <t>84396</t>
  </si>
  <si>
    <t>CPS 20X100MG</t>
  </si>
  <si>
    <t>147458</t>
  </si>
  <si>
    <t>EUTHYROX 112 MIKROGRAMŮ</t>
  </si>
  <si>
    <t>POR TBL NOB 100X112RG II</t>
  </si>
  <si>
    <t>154032</t>
  </si>
  <si>
    <t>54032</t>
  </si>
  <si>
    <t>VERAPAMIL AL 240 RETARD</t>
  </si>
  <si>
    <t>POR TBL RET50X240MG</t>
  </si>
  <si>
    <t>849266</t>
  </si>
  <si>
    <t>162444</t>
  </si>
  <si>
    <t xml:space="preserve">SUFENTANIL TORREX 5 MCG/ML </t>
  </si>
  <si>
    <t>INJ SOL 5X2ML/10RG</t>
  </si>
  <si>
    <t>844374</t>
  </si>
  <si>
    <t>112562</t>
  </si>
  <si>
    <t>POR TBL NOB 60X15MG</t>
  </si>
  <si>
    <t>16913</t>
  </si>
  <si>
    <t>MOXOSTAD 0,2 MG</t>
  </si>
  <si>
    <t>POR TBL FLM 30X0.2MG</t>
  </si>
  <si>
    <t>844243</t>
  </si>
  <si>
    <t>112561</t>
  </si>
  <si>
    <t>POR TBL NOB 30X15MG</t>
  </si>
  <si>
    <t>114569</t>
  </si>
  <si>
    <t>OLANZAPIN SANDOZ 10 MG</t>
  </si>
  <si>
    <t>POR TBL FLM 28X10MG</t>
  </si>
  <si>
    <t>846141</t>
  </si>
  <si>
    <t>107794</t>
  </si>
  <si>
    <t>ZOXON 4</t>
  </si>
  <si>
    <t>POR TBL NOB 90X4MG</t>
  </si>
  <si>
    <t>203097</t>
  </si>
  <si>
    <t>AMOKSIKLAV 1 G</t>
  </si>
  <si>
    <t>POR TBL FLM 21X1GM</t>
  </si>
  <si>
    <t>119590</t>
  </si>
  <si>
    <t>19590</t>
  </si>
  <si>
    <t>TORVACARD 10</t>
  </si>
  <si>
    <t>213480</t>
  </si>
  <si>
    <t>FRAXIPARINE FORTE</t>
  </si>
  <si>
    <t>INJ SOL 10X0.6ML</t>
  </si>
  <si>
    <t>213477</t>
  </si>
  <si>
    <t>213494</t>
  </si>
  <si>
    <t>INJ SOL 10X0.4ML</t>
  </si>
  <si>
    <t>214433</t>
  </si>
  <si>
    <t>CONTROLOC 20 MG</t>
  </si>
  <si>
    <t>POR TBL ENT 28X20MG I</t>
  </si>
  <si>
    <t>168326</t>
  </si>
  <si>
    <t>ELIQUIS 2,5 MG</t>
  </si>
  <si>
    <t>POR TBL FLM 20X2.5MG</t>
  </si>
  <si>
    <t>214427</t>
  </si>
  <si>
    <t>CONTROLOC I.V.</t>
  </si>
  <si>
    <t>INJ PLV SOL 1X40MG</t>
  </si>
  <si>
    <t>213489</t>
  </si>
  <si>
    <t>213490</t>
  </si>
  <si>
    <t>INJ SOL 10X1ML</t>
  </si>
  <si>
    <t>132689</t>
  </si>
  <si>
    <t>POR TBL FLM 60X20MG</t>
  </si>
  <si>
    <t>187427</t>
  </si>
  <si>
    <t>LETROX 100</t>
  </si>
  <si>
    <t>POR TBL NOB 100X100RG II</t>
  </si>
  <si>
    <t>394327</t>
  </si>
  <si>
    <t>124372</t>
  </si>
  <si>
    <t>Flavamed tablety por.tbl.nob.20x30mg</t>
  </si>
  <si>
    <t>50113006</t>
  </si>
  <si>
    <t>133341</t>
  </si>
  <si>
    <t>33341</t>
  </si>
  <si>
    <t>CUBITAN S PŘÍCHUTÍ VANILKOVOU (SOL)</t>
  </si>
  <si>
    <t>POR SOL 1X200ML</t>
  </si>
  <si>
    <t>133220</t>
  </si>
  <si>
    <t>33220</t>
  </si>
  <si>
    <t>PROTIFAR</t>
  </si>
  <si>
    <t>POR PLV SOL 1X225GM</t>
  </si>
  <si>
    <t>33847</t>
  </si>
  <si>
    <t>NUTRIDRINK S PŘÍCHUTÍ VANILKOVOU</t>
  </si>
  <si>
    <t>POR SOL 4X200ML</t>
  </si>
  <si>
    <t>33855</t>
  </si>
  <si>
    <t>NUTRIDRINK BALÍČEK 5+1</t>
  </si>
  <si>
    <t>POR SOL 6X200ML</t>
  </si>
  <si>
    <t>33859</t>
  </si>
  <si>
    <t>NUTRIDRINK JUICE STYLE S PŘÍCHUTÍ JABLEČNOU</t>
  </si>
  <si>
    <t>33851</t>
  </si>
  <si>
    <t>NUTRIDRINK PROTEIN S PŘÍCHUTÍ VANILKOVOU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</si>
  <si>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</si>
  <si>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</si>
  <si>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</si>
  <si>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</si>
  <si>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</si>
  <si>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</si>
  <si>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</si>
  <si>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</si>
  <si>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</si>
  <si>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</si>
  <si>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</si>
  <si>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</si>
  <si>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</si>
  <si>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</si>
  <si>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</si>
  <si>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</si>
  <si>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</si>
  <si>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</si>
  <si>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</si>
  <si>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</si>
  <si>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</si>
  <si>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</si>
  <si>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</si>
  <si>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</si>
  <si>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</si>
  <si>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</si>
  <si>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</si>
  <si>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</si>
  <si>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</si>
  <si>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</si>
  <si>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</si>
  <si>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</si>
  <si>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</si>
  <si>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</si>
  <si>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</si>
  <si>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</si>
  <si>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</si>
  <si>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</si>
  <si>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</si>
  <si>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</si>
  <si>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</si>
  <si>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</si>
  <si>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</si>
  <si>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</si>
  <si>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</si>
  <si>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</si>
  <si>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</si>
  <si>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</si>
  <si>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</si>
  <si>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</si>
  <si>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</si>
  <si>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</si>
  <si>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</si>
  <si>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</si>
  <si>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</si>
  <si>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</si>
  <si>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</si>
  <si>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148261</t>
  </si>
  <si>
    <t>48261</t>
  </si>
  <si>
    <t>PLV ADS 1X20GM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</si>
  <si>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</si>
  <si>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</si>
  <si>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</si>
  <si>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</si>
  <si>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</si>
  <si>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</si>
  <si>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</si>
  <si>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</si>
  <si>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</si>
  <si>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</si>
  <si>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</si>
  <si>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</si>
  <si>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</si>
  <si>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</si>
  <si>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</si>
  <si>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</si>
  <si>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</si>
  <si>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</si>
  <si>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183926</t>
  </si>
  <si>
    <t>AZEPO 1 G</t>
  </si>
  <si>
    <t>INJ+INF PLV SOL 10X1GM</t>
  </si>
  <si>
    <t>202911</t>
  </si>
  <si>
    <t>DILIZOLEN 2 MG/ML</t>
  </si>
  <si>
    <t>INF SOL 10X300ML/600MG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</si>
  <si>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</si>
  <si>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</si>
  <si>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</si>
  <si>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</si>
  <si>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</si>
  <si>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</si>
  <si>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</si>
  <si>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</si>
  <si>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</si>
  <si>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</si>
  <si>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</si>
  <si>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</si>
  <si>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</si>
  <si>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</si>
  <si>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</si>
  <si>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</si>
  <si>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</si>
  <si>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</si>
  <si>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</si>
  <si>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207116</t>
  </si>
  <si>
    <t>OFLOXIN INF</t>
  </si>
  <si>
    <t>INF SOL 10X100ML</t>
  </si>
  <si>
    <t>201967</t>
  </si>
  <si>
    <t>VULMIZOLIN 1,0</t>
  </si>
  <si>
    <t>INJ PLV SOL 10X1GM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</si>
  <si>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</si>
  <si>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</si>
  <si>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</si>
  <si>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</si>
  <si>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</si>
  <si>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</si>
  <si>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</si>
  <si>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</si>
  <si>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</si>
  <si>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</si>
  <si>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</si>
  <si>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</si>
  <si>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</si>
  <si>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</si>
  <si>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</si>
  <si>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</si>
  <si>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</si>
  <si>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</si>
  <si>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</si>
  <si>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</si>
  <si>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</si>
  <si>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</si>
  <si>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</si>
  <si>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</si>
  <si>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</si>
  <si>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</si>
  <si>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</si>
  <si>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</si>
  <si>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</si>
  <si>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</si>
  <si>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</si>
  <si>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</si>
  <si>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</si>
  <si>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</si>
  <si>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</si>
  <si>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</si>
  <si>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</si>
  <si>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</si>
  <si>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</si>
  <si>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</si>
  <si>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</si>
  <si>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</si>
  <si>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</si>
  <si>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</si>
  <si>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</si>
  <si>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</si>
  <si>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</si>
  <si>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</si>
  <si>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</si>
  <si>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</si>
  <si>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</si>
  <si>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</si>
  <si>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</si>
  <si>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164407</t>
  </si>
  <si>
    <t>FLUCONAZOL KABI 2 MG/ML</t>
  </si>
  <si>
    <t>INF SOL 10X200ML/400MG</t>
  </si>
  <si>
    <t>64942</t>
  </si>
  <si>
    <t>DIFLUCAN 100 MG</t>
  </si>
  <si>
    <t>POR CPS DUR 28X100MG</t>
  </si>
  <si>
    <t>50113008</t>
  </si>
  <si>
    <t>6480</t>
  </si>
  <si>
    <t>Ocplex 20ml 500 I.U. Phoenix</t>
  </si>
  <si>
    <t>50113011</t>
  </si>
  <si>
    <t>87240</t>
  </si>
  <si>
    <t>Fanhdi 100 I.U/ml(1000 I.U.)GRIFOLS</t>
  </si>
  <si>
    <t>87239</t>
  </si>
  <si>
    <t>Fanhdi 50 I.U./ml(500 I.U) GRIFOLS</t>
  </si>
  <si>
    <t>0203317</t>
  </si>
  <si>
    <t>IMMUNATE STIM PLUS 1000 IU FVIII/750 IU VWF</t>
  </si>
  <si>
    <t>1000IU/750IU INJ PSO LQF 1+1X10ML</t>
  </si>
  <si>
    <t>0203319</t>
  </si>
  <si>
    <t>IMMUNATE STIM PLUS 500 IU FVIII/375 IU VWF</t>
  </si>
  <si>
    <t>500IU/375IU INJ PSO LQF 1+1X5ML</t>
  </si>
  <si>
    <t>50113002</t>
  </si>
  <si>
    <t>103414</t>
  </si>
  <si>
    <t>3414</t>
  </si>
  <si>
    <t>NUTRIFLEX PERI</t>
  </si>
  <si>
    <t>INF SOL 5X2000ML</t>
  </si>
  <si>
    <t>900441</t>
  </si>
  <si>
    <t>KL ETHER  LÉKOPISNÝ 1000 ml Fagron, Kulich</t>
  </si>
  <si>
    <t>jednotka 1 ks   UN 1155</t>
  </si>
  <si>
    <t>2684</t>
  </si>
  <si>
    <t>GEL 1X20GM</t>
  </si>
  <si>
    <t>156926</t>
  </si>
  <si>
    <t>56926</t>
  </si>
  <si>
    <t>AQUA PRO INJECTIONE BRAUN</t>
  </si>
  <si>
    <t>INJ SOL 20X10ML-PLA</t>
  </si>
  <si>
    <t>900406</t>
  </si>
  <si>
    <t>KL SOL.NOVIKOV 10G</t>
  </si>
  <si>
    <t>920200</t>
  </si>
  <si>
    <t>15877</t>
  </si>
  <si>
    <t>DZ BRAUNOL 1 L</t>
  </si>
  <si>
    <t>921459</t>
  </si>
  <si>
    <t>KL ZASYP NA RANY 100G</t>
  </si>
  <si>
    <t>930224</t>
  </si>
  <si>
    <t>KL BENZINUM 900ml/ 600g</t>
  </si>
  <si>
    <t>UN 3295</t>
  </si>
  <si>
    <t>4269</t>
  </si>
  <si>
    <t>IRUXOL MONO</t>
  </si>
  <si>
    <t>DRM UNG 1X10GM</t>
  </si>
  <si>
    <t>500979</t>
  </si>
  <si>
    <t>KL MS HYDROG.PEROX. 3% 500g</t>
  </si>
  <si>
    <t>393998</t>
  </si>
  <si>
    <t>1001</t>
  </si>
  <si>
    <t>KL SOL.NOVIKOV 40 g KULICH</t>
  </si>
  <si>
    <t>192143</t>
  </si>
  <si>
    <t>DIPROPHOS</t>
  </si>
  <si>
    <t>INJ SUS 5X1ML/7MG</t>
  </si>
  <si>
    <t>16326</t>
  </si>
  <si>
    <t>BRAUNOVIDON GÁZA S MASTÍ</t>
  </si>
  <si>
    <t>DRM LIG IPR 10X7.5X10CM</t>
  </si>
  <si>
    <t>67558</t>
  </si>
  <si>
    <t>MABRON</t>
  </si>
  <si>
    <t>INJ SOL 5X2ML</t>
  </si>
  <si>
    <t>110680</t>
  </si>
  <si>
    <t>10680</t>
  </si>
  <si>
    <t>CORYOL 12,5</t>
  </si>
  <si>
    <t>POR TBLNOB30X12.5MG</t>
  </si>
  <si>
    <t>132917</t>
  </si>
  <si>
    <t>32917</t>
  </si>
  <si>
    <t>PREDUCTAL MR</t>
  </si>
  <si>
    <t>POR TBL RET 60X35MG</t>
  </si>
  <si>
    <t>142547</t>
  </si>
  <si>
    <t>42547</t>
  </si>
  <si>
    <t>POR SIR 1X500ML</t>
  </si>
  <si>
    <t>130215</t>
  </si>
  <si>
    <t>30215</t>
  </si>
  <si>
    <t>MIDAZOLAM TORREX 5MG/ML</t>
  </si>
  <si>
    <t>INJ 10X10ML/50MG</t>
  </si>
  <si>
    <t>166938</t>
  </si>
  <si>
    <t>66938</t>
  </si>
  <si>
    <t>TAGREN</t>
  </si>
  <si>
    <t>TBL 30X250MG</t>
  </si>
  <si>
    <t>47256</t>
  </si>
  <si>
    <t>INF SOL 20X100ML-PE</t>
  </si>
  <si>
    <t>100269</t>
  </si>
  <si>
    <t>269</t>
  </si>
  <si>
    <t>PREDNISON 5 LECIVA</t>
  </si>
  <si>
    <t>TBL 20X5MG</t>
  </si>
  <si>
    <t>100499</t>
  </si>
  <si>
    <t>499</t>
  </si>
  <si>
    <t>INJ 5X10ML 20%</t>
  </si>
  <si>
    <t>102477</t>
  </si>
  <si>
    <t>2477</t>
  </si>
  <si>
    <t>102537</t>
  </si>
  <si>
    <t>2537</t>
  </si>
  <si>
    <t>TBL 50X1.5MG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</si>
  <si>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</si>
  <si>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</si>
  <si>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</si>
  <si>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</si>
  <si>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</si>
  <si>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</si>
  <si>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</si>
  <si>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</si>
  <si>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</si>
  <si>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</si>
  <si>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</si>
  <si>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</si>
  <si>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</si>
  <si>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</si>
  <si>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</si>
  <si>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110151</t>
  </si>
  <si>
    <t>10151</t>
  </si>
  <si>
    <t>POR CPS DUR 10X2MG</t>
  </si>
  <si>
    <t>114773</t>
  </si>
  <si>
    <t>1055525</t>
  </si>
  <si>
    <t>ISUPREL inj.</t>
  </si>
  <si>
    <t>5x1 ml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</si>
  <si>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</si>
  <si>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</si>
  <si>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</si>
  <si>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</si>
  <si>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</si>
  <si>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</si>
  <si>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</si>
  <si>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</si>
  <si>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</si>
  <si>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</si>
  <si>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</si>
  <si>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</si>
  <si>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157586</t>
  </si>
  <si>
    <t>57586</t>
  </si>
  <si>
    <t>ESPUMISAN</t>
  </si>
  <si>
    <t>PORCPSMOL50X40MG-BL</t>
  </si>
  <si>
    <t>175631</t>
  </si>
  <si>
    <t>75631</t>
  </si>
  <si>
    <t>DICLOFENAC AL RETARD</t>
  </si>
  <si>
    <t>TBL OBD 20X100MG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</si>
  <si>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</si>
  <si>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</si>
  <si>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</si>
  <si>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</si>
  <si>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</si>
  <si>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</si>
  <si>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</si>
  <si>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</si>
  <si>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</si>
  <si>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</si>
  <si>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</si>
  <si>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</si>
  <si>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</si>
  <si>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</si>
  <si>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</si>
  <si>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</si>
  <si>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</si>
  <si>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</si>
  <si>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</si>
  <si>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</si>
  <si>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</si>
  <si>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</si>
  <si>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</si>
  <si>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</si>
  <si>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192351</t>
  </si>
  <si>
    <t>92351</t>
  </si>
  <si>
    <t>ATROVENT 0.025%</t>
  </si>
  <si>
    <t>INH SOL 1X20ML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</si>
  <si>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</si>
  <si>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</si>
  <si>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</si>
  <si>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</si>
  <si>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</si>
  <si>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</si>
  <si>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</si>
  <si>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</si>
  <si>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</si>
  <si>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</si>
  <si>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</si>
  <si>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</si>
  <si>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</si>
  <si>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</si>
  <si>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TBL FC 50X100MG</t>
  </si>
  <si>
    <t>840464</t>
  </si>
  <si>
    <t>Vitar Soda tbl.150</t>
  </si>
  <si>
    <t>neleč.</t>
  </si>
  <si>
    <t>844831</t>
  </si>
  <si>
    <t>DIGOXIN ORION INJ.-MIMOŘÁDNÝ DOVOZ!!</t>
  </si>
  <si>
    <t>INJ SOL 25X1ML/0.25MG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</si>
  <si>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</si>
  <si>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</si>
  <si>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</si>
  <si>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</si>
  <si>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</si>
  <si>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</si>
  <si>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</si>
  <si>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</si>
  <si>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</si>
  <si>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</si>
  <si>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</si>
  <si>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</si>
  <si>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</si>
  <si>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</si>
  <si>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</si>
  <si>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</si>
  <si>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</si>
  <si>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</si>
  <si>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</si>
  <si>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848950</t>
  </si>
  <si>
    <t>155148</t>
  </si>
  <si>
    <t>POR TBL NOB 12X500MG</t>
  </si>
  <si>
    <t>849254</t>
  </si>
  <si>
    <t>155780</t>
  </si>
  <si>
    <t>GODASAL 100</t>
  </si>
  <si>
    <t>POR TBL NOB 20</t>
  </si>
  <si>
    <t>849535</t>
  </si>
  <si>
    <t>134292</t>
  </si>
  <si>
    <t>VALSACOMBI 160 MG/25 MG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</si>
  <si>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</si>
  <si>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</si>
  <si>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</si>
  <si>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</si>
  <si>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</si>
  <si>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</si>
  <si>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</si>
  <si>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</si>
  <si>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</si>
  <si>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</si>
  <si>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</si>
  <si>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</si>
  <si>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</si>
  <si>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</si>
  <si>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</si>
  <si>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</si>
  <si>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</si>
  <si>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</si>
  <si>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</si>
  <si>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</si>
  <si>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</si>
  <si>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</si>
  <si>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</si>
  <si>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</si>
  <si>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</si>
  <si>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</si>
  <si>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</si>
  <si>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</si>
  <si>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</si>
  <si>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</si>
  <si>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</si>
  <si>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153642</t>
  </si>
  <si>
    <t>53642</t>
  </si>
  <si>
    <t>DIROTON 10MG</t>
  </si>
  <si>
    <t>TBL 28X10MG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</si>
  <si>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</si>
  <si>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</si>
  <si>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</si>
  <si>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</si>
  <si>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</si>
  <si>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</si>
  <si>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</si>
  <si>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</si>
  <si>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</si>
  <si>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</si>
  <si>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</si>
  <si>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</si>
  <si>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</si>
  <si>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</si>
  <si>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SOL 1X40ML</t>
  </si>
  <si>
    <t>199336</t>
  </si>
  <si>
    <t>99336</t>
  </si>
  <si>
    <t>GLURENORM</t>
  </si>
  <si>
    <t>TBL 30X30MG</t>
  </si>
  <si>
    <t>847400</t>
  </si>
  <si>
    <t>Cathejell Lidokain gel anestezující inj</t>
  </si>
  <si>
    <t>1x12,5g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</si>
  <si>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</si>
  <si>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</si>
  <si>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</si>
  <si>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</si>
  <si>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</si>
  <si>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</si>
  <si>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</si>
  <si>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</si>
  <si>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</si>
  <si>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</si>
  <si>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</si>
  <si>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</si>
  <si>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</si>
  <si>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</si>
  <si>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</si>
  <si>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</si>
  <si>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</si>
  <si>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</si>
  <si>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</si>
  <si>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</si>
  <si>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</si>
  <si>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</si>
  <si>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100392</t>
  </si>
  <si>
    <t>392</t>
  </si>
  <si>
    <t>ATROPIN BIOTIKA 0.5MG</t>
  </si>
  <si>
    <t>101940</t>
  </si>
  <si>
    <t>1940</t>
  </si>
  <si>
    <t>OXAZEPAM TBL.20X10MG</t>
  </si>
  <si>
    <t>TBL 20X10MG(BLISTR)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</si>
  <si>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</si>
  <si>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</si>
  <si>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</si>
  <si>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</si>
  <si>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</si>
  <si>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</si>
  <si>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</si>
  <si>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</si>
  <si>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</si>
  <si>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</si>
  <si>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</si>
  <si>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</si>
  <si>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703722</t>
  </si>
  <si>
    <t>MENALIND Olejový spray na ochranu kůže</t>
  </si>
  <si>
    <t>799062</t>
  </si>
  <si>
    <t>MENALIND Ošetřující olej 500ml</t>
  </si>
  <si>
    <t>841543</t>
  </si>
  <si>
    <t>MENALIND Krém na ruce 200ml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</si>
  <si>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</si>
  <si>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</si>
  <si>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</si>
  <si>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</si>
  <si>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</si>
  <si>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</si>
  <si>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</si>
  <si>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</si>
  <si>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</si>
  <si>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</si>
  <si>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</si>
  <si>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</si>
  <si>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</si>
  <si>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</si>
  <si>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</si>
  <si>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</si>
  <si>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</si>
  <si>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</si>
  <si>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</si>
  <si>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</si>
  <si>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</si>
  <si>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</si>
  <si>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</si>
  <si>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</si>
  <si>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</si>
  <si>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501065</t>
  </si>
  <si>
    <t>KL SIGNATURY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</si>
  <si>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</si>
  <si>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</si>
  <si>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</si>
  <si>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</si>
  <si>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</si>
  <si>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</si>
  <si>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</si>
  <si>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</si>
  <si>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</si>
  <si>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</si>
  <si>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</si>
  <si>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900071</t>
  </si>
  <si>
    <t>KL TBL MAGN.LACT 0,5G+B6 0,02G, 100TBL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</si>
  <si>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</si>
  <si>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</si>
  <si>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</si>
  <si>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</si>
  <si>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</si>
  <si>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</si>
  <si>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</si>
  <si>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</si>
  <si>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</si>
  <si>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</si>
  <si>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</si>
  <si>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</si>
  <si>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</si>
  <si>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</si>
  <si>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</si>
  <si>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151581</t>
  </si>
  <si>
    <t>DONEPEZIL ACTAVIS 5 MG</t>
  </si>
  <si>
    <t>841314</t>
  </si>
  <si>
    <t>MENALIND Ochranná pěna 100ml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</si>
  <si>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</si>
  <si>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</si>
  <si>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</si>
  <si>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</si>
  <si>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</si>
  <si>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</si>
  <si>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</si>
  <si>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</si>
  <si>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</si>
  <si>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</si>
  <si>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</si>
  <si>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</si>
  <si>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850675</t>
  </si>
  <si>
    <t>Menalind professional tělové mléko 500ml</t>
  </si>
  <si>
    <t>100248</t>
  </si>
  <si>
    <t>176380</t>
  </si>
  <si>
    <t>PANTHENOL 100 MG JENAPHARM</t>
  </si>
  <si>
    <t>POR TBL NOB 20X100MG</t>
  </si>
  <si>
    <t>844242</t>
  </si>
  <si>
    <t>105937</t>
  </si>
  <si>
    <t>TETRASPAN 6%</t>
  </si>
  <si>
    <t>INF SOL 20X500ML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</si>
  <si>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</si>
  <si>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</si>
  <si>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</si>
  <si>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</si>
  <si>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</si>
  <si>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</si>
  <si>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</si>
  <si>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</si>
  <si>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</si>
  <si>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</si>
  <si>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</si>
  <si>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</si>
  <si>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</si>
  <si>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</si>
  <si>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129027</t>
  </si>
  <si>
    <t>PROPOFOL-LIPURO 1 % (10MG/ML)</t>
  </si>
  <si>
    <t>INJ+INF EML 10X100ML/1000MG</t>
  </si>
  <si>
    <t>142848</t>
  </si>
  <si>
    <t>42848</t>
  </si>
  <si>
    <t>HIPRES 5</t>
  </si>
  <si>
    <t>395293</t>
  </si>
  <si>
    <t>180305</t>
  </si>
  <si>
    <t>LIQ 1X120ML-PET TR</t>
  </si>
  <si>
    <t>119570</t>
  </si>
  <si>
    <t>19570</t>
  </si>
  <si>
    <t>LAGOSA</t>
  </si>
  <si>
    <t>DRG 50X150MG</t>
  </si>
  <si>
    <t>179325</t>
  </si>
  <si>
    <t>POR TBL FLM 10</t>
  </si>
  <si>
    <t>112495</t>
  </si>
  <si>
    <t>12495</t>
  </si>
  <si>
    <t>BROMHEXIN 12 BC</t>
  </si>
  <si>
    <t>SOL 1X30ML</t>
  </si>
  <si>
    <t>120159</t>
  </si>
  <si>
    <t>20159</t>
  </si>
  <si>
    <t>MONOTAB 20</t>
  </si>
  <si>
    <t>POR TBL NOB 20X20MG</t>
  </si>
  <si>
    <t>116033</t>
  </si>
  <si>
    <t>16033</t>
  </si>
  <si>
    <t>LEPONEX 25 MG</t>
  </si>
  <si>
    <t>TBL 50X25MG</t>
  </si>
  <si>
    <t>132738</t>
  </si>
  <si>
    <t>32738</t>
  </si>
  <si>
    <t>FLUZAK</t>
  </si>
  <si>
    <t>POR CPS DUR 30X20MG</t>
  </si>
  <si>
    <t>142182</t>
  </si>
  <si>
    <t>42182</t>
  </si>
  <si>
    <t>GEL 15GM 0.025%</t>
  </si>
  <si>
    <t>157123</t>
  </si>
  <si>
    <t>METHOTREXAT EBEWE 10 MG TABLETY</t>
  </si>
  <si>
    <t>POR TBL NOB 50X10MG</t>
  </si>
  <si>
    <t>164739</t>
  </si>
  <si>
    <t>64739</t>
  </si>
  <si>
    <t>TANTUM LEMON</t>
  </si>
  <si>
    <t>ORM PAS 20X3MG</t>
  </si>
  <si>
    <t>847638</t>
  </si>
  <si>
    <t>Listerine Total Care 500ml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</si>
  <si>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</si>
  <si>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</si>
  <si>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</si>
  <si>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</si>
  <si>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</si>
  <si>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</si>
  <si>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</si>
  <si>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</si>
  <si>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</si>
  <si>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</si>
  <si>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142910</t>
  </si>
  <si>
    <t>ARULATAN 50 MIKROGRAMŮ/ML</t>
  </si>
  <si>
    <t>OPH GTT SOL 1X2.5ML</t>
  </si>
  <si>
    <t>179326</t>
  </si>
  <si>
    <t>150660</t>
  </si>
  <si>
    <t>CEREBROLYSIN</t>
  </si>
  <si>
    <t>INJ SOL 5X10ML</t>
  </si>
  <si>
    <t>102945</t>
  </si>
  <si>
    <t>2945</t>
  </si>
  <si>
    <t>AGEN 5</t>
  </si>
  <si>
    <t>500458</t>
  </si>
  <si>
    <t>B-komplex forte 100tbl. Zentiva</t>
  </si>
  <si>
    <t>186550</t>
  </si>
  <si>
    <t>OXYKODON ACTAVIS 10 MG</t>
  </si>
  <si>
    <t>POR TBL PRO 30X10MG II</t>
  </si>
  <si>
    <t>206494</t>
  </si>
  <si>
    <t>TONANDA 4 MG/5 MG/1,25 MG</t>
  </si>
  <si>
    <t>188848</t>
  </si>
  <si>
    <t>STACYL 100 MG ENTEROSOLVENTNÍ TABLETY</t>
  </si>
  <si>
    <t>POR TBL ENT 60X100MG I</t>
  </si>
  <si>
    <t>988158</t>
  </si>
  <si>
    <t>500933</t>
  </si>
  <si>
    <t>AZARGA 10 MG/ML + 5 MG/ML</t>
  </si>
  <si>
    <t>OPH GTT SUS 1X5ML</t>
  </si>
  <si>
    <t>201613</t>
  </si>
  <si>
    <t>ZALDIAR EFFERVESCENS 37,5 MG/325 MG ŠUMIVÉ TABLETY</t>
  </si>
  <si>
    <t>POR TBL EFF 10</t>
  </si>
  <si>
    <t>215476</t>
  </si>
  <si>
    <t>EBRANTIL 30 RETARD</t>
  </si>
  <si>
    <t>POR CPS PRO 50X30MG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</si>
  <si>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</si>
  <si>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</si>
  <si>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</si>
  <si>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</si>
  <si>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</si>
  <si>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</si>
  <si>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215474</t>
  </si>
  <si>
    <t>EBRANTIL I.V.50</t>
  </si>
  <si>
    <t>INJ SOL 5X10ML/50MG</t>
  </si>
  <si>
    <t>183377</t>
  </si>
  <si>
    <t>CARZAP HCT 32 MG/12,5 MG TABLETY</t>
  </si>
  <si>
    <t>115318</t>
  </si>
  <si>
    <t>POR CPS ETD 90X20MG</t>
  </si>
  <si>
    <t>185728</t>
  </si>
  <si>
    <t>AFONILUM SR 250 MG</t>
  </si>
  <si>
    <t>CPS 50X250MG</t>
  </si>
  <si>
    <t>132522</t>
  </si>
  <si>
    <t>EGILOK 25 MG</t>
  </si>
  <si>
    <t>TBL 60X25MG</t>
  </si>
  <si>
    <t>501570</t>
  </si>
  <si>
    <t>Tiapridex 12x2ml/100mg inj.- Mimořádný dovoz!!</t>
  </si>
  <si>
    <t>132718</t>
  </si>
  <si>
    <t>MOVALIS 15 MG</t>
  </si>
  <si>
    <t>POR TBL NOB 20X15MG</t>
  </si>
  <si>
    <t>215606</t>
  </si>
  <si>
    <t>192390</t>
  </si>
  <si>
    <t>POR TBL ENT 60X220MG</t>
  </si>
  <si>
    <t>188165</t>
  </si>
  <si>
    <t>TRITTICO PROLONG 300 MG TABLETY S PRODLOUŽENÝM UVO</t>
  </si>
  <si>
    <t>POR TBL PRO 30X300MG</t>
  </si>
  <si>
    <t>194423</t>
  </si>
  <si>
    <t>VIPDOMET 12,5 MG/1000 MG</t>
  </si>
  <si>
    <t>POR TBL FLM 56</t>
  </si>
  <si>
    <t>210446</t>
  </si>
  <si>
    <t>SYNJARDY 5 MG/1000 MG</t>
  </si>
  <si>
    <t>POR TBL FLM 60X1X5MG/1000MG</t>
  </si>
  <si>
    <t>216978</t>
  </si>
  <si>
    <t>FORMANO</t>
  </si>
  <si>
    <t>INH PLV CPS 60X12RG</t>
  </si>
  <si>
    <t>119653</t>
  </si>
  <si>
    <t>TBL FLM 60X320MG/60MG</t>
  </si>
  <si>
    <t>111811</t>
  </si>
  <si>
    <t>KVENTIAX 100 MG POTAHOVANÉ TABLETY</t>
  </si>
  <si>
    <t>TBL FLM 30X100MG</t>
  </si>
  <si>
    <t>13254</t>
  </si>
  <si>
    <t>CORSIM 20</t>
  </si>
  <si>
    <t>105496</t>
  </si>
  <si>
    <t>5496</t>
  </si>
  <si>
    <t>TBL OBD 60X10MG</t>
  </si>
  <si>
    <t>115316</t>
  </si>
  <si>
    <t>15316</t>
  </si>
  <si>
    <t>LOZAP H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</si>
  <si>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</si>
  <si>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</si>
  <si>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</si>
  <si>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</si>
  <si>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</si>
  <si>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</si>
  <si>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</si>
  <si>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</si>
  <si>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</si>
  <si>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</si>
  <si>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</si>
  <si>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</si>
  <si>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</si>
  <si>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</si>
  <si>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</si>
  <si>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</si>
  <si>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</si>
  <si>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166029</t>
  </si>
  <si>
    <t>66029</t>
  </si>
  <si>
    <t>TBL OBD 10X10MG</t>
  </si>
  <si>
    <t>848765</t>
  </si>
  <si>
    <t>107938</t>
  </si>
  <si>
    <t>INJ SOL 6X3ML/150MG</t>
  </si>
  <si>
    <t>848907</t>
  </si>
  <si>
    <t>148072</t>
  </si>
  <si>
    <t>ROSUCARD 20 MG POTAHOVANÉ TABLETY</t>
  </si>
  <si>
    <t>850078</t>
  </si>
  <si>
    <t>102608</t>
  </si>
  <si>
    <t>CARVESAN 25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</si>
  <si>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</si>
  <si>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</si>
  <si>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</si>
  <si>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</si>
  <si>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</si>
  <si>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</si>
  <si>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</si>
  <si>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</si>
  <si>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</si>
  <si>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</si>
  <si>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</si>
  <si>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846980</t>
  </si>
  <si>
    <t>124129</t>
  </si>
  <si>
    <t>PRESTANCE 10 MG/10 MG</t>
  </si>
  <si>
    <t>848925</t>
  </si>
  <si>
    <t>148068</t>
  </si>
  <si>
    <t>ROSUCARD 10 MG POTAHOVANÉ TABLETY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</si>
  <si>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</si>
  <si>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</si>
  <si>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</si>
  <si>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</si>
  <si>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</si>
  <si>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</si>
  <si>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</si>
  <si>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117139</t>
  </si>
  <si>
    <t>17139</t>
  </si>
  <si>
    <t>LAMICTAL 50 MG</t>
  </si>
  <si>
    <t>POR TBL NOB 42X50MG</t>
  </si>
  <si>
    <t>845493</t>
  </si>
  <si>
    <t>105844</t>
  </si>
  <si>
    <t>MIRTAZAPIN ORION 15 MG</t>
  </si>
  <si>
    <t>POR TBL DIS 30X15MG</t>
  </si>
  <si>
    <t>847766</t>
  </si>
  <si>
    <t>125520</t>
  </si>
  <si>
    <t>APO-TIC</t>
  </si>
  <si>
    <t>POR TBL FLM 30X250MG</t>
  </si>
  <si>
    <t>130652</t>
  </si>
  <si>
    <t>30652</t>
  </si>
  <si>
    <t>REASEC</t>
  </si>
  <si>
    <t>187804</t>
  </si>
  <si>
    <t>TONARSSA 8 MG/5 MG</t>
  </si>
  <si>
    <t>117685</t>
  </si>
  <si>
    <t>17685</t>
  </si>
  <si>
    <t>MIRZATEN 30</t>
  </si>
  <si>
    <t>POR TBL FLM 30X30MG</t>
  </si>
  <si>
    <t>848751</t>
  </si>
  <si>
    <t>125073</t>
  </si>
  <si>
    <t>APO-SIMVA 10</t>
  </si>
  <si>
    <t>169191</t>
  </si>
  <si>
    <t>69191</t>
  </si>
  <si>
    <t>EUTHYROX 150</t>
  </si>
  <si>
    <t>TBL 100X150RG</t>
  </si>
  <si>
    <t>845433</t>
  </si>
  <si>
    <t>114356</t>
  </si>
  <si>
    <t>RORENDO ORO TAB 0,5 MG</t>
  </si>
  <si>
    <t>POR TBL DIS 30X0,5MG</t>
  </si>
  <si>
    <t>850606</t>
  </si>
  <si>
    <t>500268</t>
  </si>
  <si>
    <t>OPRYMEA 0,18 MG</t>
  </si>
  <si>
    <t>POR TBL NOB 30X0.18MG</t>
  </si>
  <si>
    <t>181456</t>
  </si>
  <si>
    <t>81456</t>
  </si>
  <si>
    <t>DUPHALAC</t>
  </si>
  <si>
    <t>SIR 1X500ML-HDPE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</si>
  <si>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</si>
  <si>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</si>
  <si>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</si>
  <si>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</si>
  <si>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</si>
  <si>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</si>
  <si>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</si>
  <si>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</si>
  <si>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</si>
  <si>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119594</t>
  </si>
  <si>
    <t>19594</t>
  </si>
  <si>
    <t>TORVACARD 40</t>
  </si>
  <si>
    <t>POR TBL FLM 30X40MG</t>
  </si>
  <si>
    <t>168327</t>
  </si>
  <si>
    <t>POR TBL FLM 60X2.5MG</t>
  </si>
  <si>
    <t>848385</t>
  </si>
  <si>
    <t>125077</t>
  </si>
  <si>
    <t>POR TBL FLM 100X10MG</t>
  </si>
  <si>
    <t>24550</t>
  </si>
  <si>
    <t>ONDANSETRON KABI 2 MG/ML</t>
  </si>
  <si>
    <t>INJ SOL 5X4ML</t>
  </si>
  <si>
    <t>990810</t>
  </si>
  <si>
    <t>195939</t>
  </si>
  <si>
    <t>SERTRALIN APOTEX 50 MG POTAHOVANÉ TABLETY</t>
  </si>
  <si>
    <t>204666</t>
  </si>
  <si>
    <t>TORVACARD NEO 10 MG</t>
  </si>
  <si>
    <t>207098</t>
  </si>
  <si>
    <t>LIPANTHYL 267 M</t>
  </si>
  <si>
    <t>POR CPS DUR 30X267MG</t>
  </si>
  <si>
    <t>138854</t>
  </si>
  <si>
    <t>TROZEL 2,5 MG POTAHOVANÉ TABLETY</t>
  </si>
  <si>
    <t>POR TBL FLM 30X2.5MG</t>
  </si>
  <si>
    <t>217054</t>
  </si>
  <si>
    <t>NUTRISON</t>
  </si>
  <si>
    <t>POR SOL 8X1000ML</t>
  </si>
  <si>
    <t>33751</t>
  </si>
  <si>
    <t>NUTRIDRINK CREME S PŘÍCHUTÍ ČOKOLÁDOVOU</t>
  </si>
  <si>
    <t>POR SOL 4X125GM</t>
  </si>
  <si>
    <t>846764</t>
  </si>
  <si>
    <t>33418</t>
  </si>
  <si>
    <t>NUTRIDRINK COMPACT S PŘÍCHUTÍ JAHODOVOU</t>
  </si>
  <si>
    <t>POR SOL 4X125ML</t>
  </si>
  <si>
    <t>33848</t>
  </si>
  <si>
    <t>NUTRIDRINK S PŘÍCHUTÍ ČOKOLÁDOVOU</t>
  </si>
  <si>
    <t>33864</t>
  </si>
  <si>
    <t>NUTRIDRINK MULTI FIBRE S PŘÍCHUTÍ VANILKOVOU</t>
  </si>
  <si>
    <t>147725</t>
  </si>
  <si>
    <t>47725</t>
  </si>
  <si>
    <t>ZINNAT 250 MG</t>
  </si>
  <si>
    <t>TBL OBD 10X250MG</t>
  </si>
  <si>
    <t>114877</t>
  </si>
  <si>
    <t>14877</t>
  </si>
  <si>
    <t>IALUGEN PLUS</t>
  </si>
  <si>
    <t>CRM 1X60GM</t>
  </si>
  <si>
    <t>72973</t>
  </si>
  <si>
    <t>AMOKSIKLAV 600 MG</t>
  </si>
  <si>
    <t>INJ PLV SOL 5X600MG</t>
  </si>
  <si>
    <t>132953</t>
  </si>
  <si>
    <t>32953</t>
  </si>
  <si>
    <t>DOXYHEXAL TABS</t>
  </si>
  <si>
    <t>TBL 10X100MG</t>
  </si>
  <si>
    <t>847759</t>
  </si>
  <si>
    <t>142077</t>
  </si>
  <si>
    <t>TIENAM 500 MG/500 MG I.V.</t>
  </si>
  <si>
    <t>INF PLV SOL 1X10LAH/20ML</t>
  </si>
  <si>
    <t>202740</t>
  </si>
  <si>
    <t>NORMIX</t>
  </si>
  <si>
    <t>POR TBL FLM 28X200MG</t>
  </si>
  <si>
    <t>185524</t>
  </si>
  <si>
    <t>85524</t>
  </si>
  <si>
    <t>TBL OBD 21X375MG</t>
  </si>
  <si>
    <t>126902</t>
  </si>
  <si>
    <t>26902</t>
  </si>
  <si>
    <t>VFEND 200 MG</t>
  </si>
  <si>
    <t>INF PLV SOL 1X200MG</t>
  </si>
  <si>
    <t>164401</t>
  </si>
  <si>
    <t>INF SOL 10X100ML/200MG</t>
  </si>
  <si>
    <t>0062464</t>
  </si>
  <si>
    <t>Haemocomplettan P 1000mg</t>
  </si>
  <si>
    <t>0138455</t>
  </si>
  <si>
    <t>ALBUNORM 20%</t>
  </si>
  <si>
    <t>200G/L INF SOL 1X100ML</t>
  </si>
  <si>
    <t>0129056</t>
  </si>
  <si>
    <t>ATENATIV 500 I.U. Phoenix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</si>
  <si>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</si>
  <si>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</si>
  <si>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</si>
  <si>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</si>
  <si>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</si>
  <si>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</si>
  <si>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</si>
  <si>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</si>
  <si>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</si>
  <si>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</si>
  <si>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</si>
  <si>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</si>
  <si>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</si>
  <si>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</si>
  <si>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</si>
  <si>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</si>
  <si>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</si>
  <si>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</si>
  <si>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</si>
  <si>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TRAU: lůžkové oddělení 27</t>
  </si>
  <si>
    <t>TRAU: ambulance</t>
  </si>
  <si>
    <t>TRAU: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</si>
  <si>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</si>
  <si>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</si>
  <si>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</si>
  <si>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</si>
  <si>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</si>
  <si>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</si>
  <si>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</si>
  <si>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3131 - TRAU: JIP 27</t>
  </si>
  <si>
    <t>3111 - TRAU: lůžkové oddělení 27</t>
  </si>
  <si>
    <t>3121 - TRAU: ambulance</t>
  </si>
  <si>
    <t>J02AC03 - Vorikonazol</t>
  </si>
  <si>
    <t>J01DB04 - Cefazolin</t>
  </si>
  <si>
    <t>J01CR01 - Ampicilin a enzymový inhibitor</t>
  </si>
  <si>
    <t>M01AX17 - Nimesulid</t>
  </si>
  <si>
    <t>J01GB03 - Gentamicin</t>
  </si>
  <si>
    <t>N05CD08 - Midazolam</t>
  </si>
  <si>
    <t>A06AD11 - Laktulóza</t>
  </si>
  <si>
    <t>R03AK06 - Salmeterol a flutikason</t>
  </si>
  <si>
    <t>R05CB06 - Ambroxol</t>
  </si>
  <si>
    <t>J01FA09 - Klarithromycin</t>
  </si>
  <si>
    <t>C01BC03 - Propafenon</t>
  </si>
  <si>
    <t>C01EB15 - Trimetazidin</t>
  </si>
  <si>
    <t>B01AC05 - Tiklopidin</t>
  </si>
  <si>
    <t>C07AG02 - Karvedilol</t>
  </si>
  <si>
    <t>C02AC05 - Moxonidin</t>
  </si>
  <si>
    <t>C01BD01 - Amiodaron</t>
  </si>
  <si>
    <t>N06AX11 - Mirtazapin</t>
  </si>
  <si>
    <t>C02CA04 - Doxazosin</t>
  </si>
  <si>
    <t>J01XA01 - Vankomycin</t>
  </si>
  <si>
    <t>C07AB05 - Betaxolol</t>
  </si>
  <si>
    <t>A10BA02 - Metformin</t>
  </si>
  <si>
    <t>C07AB07 - Bisoprolol</t>
  </si>
  <si>
    <t>A10BB12 - Glimepirid</t>
  </si>
  <si>
    <t>A02BC03 - Lansoprazol</t>
  </si>
  <si>
    <t>J01FF01 - Klindamycin</t>
  </si>
  <si>
    <t>M01AC06 - Meloxikam</t>
  </si>
  <si>
    <t>J01XX08 - Linezolid</t>
  </si>
  <si>
    <t>N02AX02 - Tramadol</t>
  </si>
  <si>
    <t>N04BC05 - Pramipexol</t>
  </si>
  <si>
    <t>N01AH03 - Sufentanyl</t>
  </si>
  <si>
    <t>C08CA08 - Nitrendipin</t>
  </si>
  <si>
    <t>N03AX09 - Lamotrigin</t>
  </si>
  <si>
    <t>C08DA01 - Verapamil</t>
  </si>
  <si>
    <t>N05AX08 - Risperidon</t>
  </si>
  <si>
    <t>C09AA03 - Lisinopril</t>
  </si>
  <si>
    <t>N06AB06 - Sertralin</t>
  </si>
  <si>
    <t>C09AA04 - Perindopril</t>
  </si>
  <si>
    <t>B01AB06 - Nadroparin</t>
  </si>
  <si>
    <t>N07CA01 - Betahistin</t>
  </si>
  <si>
    <t>C09AA05 - Ramipril</t>
  </si>
  <si>
    <t>J01DH02 - Meropenem</t>
  </si>
  <si>
    <t>C09BA04 - Perindopril a diuretika</t>
  </si>
  <si>
    <t>J01FA10 - Azithromycin</t>
  </si>
  <si>
    <t>C09BA06 - Chinapril a diuretika</t>
  </si>
  <si>
    <t>A07DA - Antipropulziva</t>
  </si>
  <si>
    <t>C09BB04 - Perindopril a amlodipin</t>
  </si>
  <si>
    <t>J01XD01 - Metronidazol</t>
  </si>
  <si>
    <t>C09CA01 - Losartan</t>
  </si>
  <si>
    <t>J02AC01 - Flukonazol</t>
  </si>
  <si>
    <t>C09CA07 - Telmisartan</t>
  </si>
  <si>
    <t>L02BG04 - Letrozol</t>
  </si>
  <si>
    <t>C09DA01 - Losartan a diuretika</t>
  </si>
  <si>
    <t>A10AB05 - Inzulin aspart</t>
  </si>
  <si>
    <t>C10AA01 - Simvastatin</t>
  </si>
  <si>
    <t>N02AE01 - Buprenorfin</t>
  </si>
  <si>
    <t>C10AA05 - Atorvastatin</t>
  </si>
  <si>
    <t>N03AG01 - Kyselina valproová</t>
  </si>
  <si>
    <t>C10AA07 - Rosuvastatin</t>
  </si>
  <si>
    <t>N03AX12 - Gabapentin</t>
  </si>
  <si>
    <t>C10AB05 - Fenofibrát</t>
  </si>
  <si>
    <t>N05AH03 - Olanzapin</t>
  </si>
  <si>
    <t>H02AB04 - Methylprednisolon</t>
  </si>
  <si>
    <t>N05BA12 - Alprazolam</t>
  </si>
  <si>
    <t>H03AA01 - Levothyroxin, sodná sůl</t>
  </si>
  <si>
    <t>N06AB04 - Citalopram</t>
  </si>
  <si>
    <t>J01AA12 - Tigecyklin</t>
  </si>
  <si>
    <t>N06AB10 - Escitalopram</t>
  </si>
  <si>
    <t>B01AF02 - Apixaban</t>
  </si>
  <si>
    <t>N06BX18 - Vinpocetin</t>
  </si>
  <si>
    <t>V06XX - Potraviny pro zvláštní lékařské účely (PZLÚ)</t>
  </si>
  <si>
    <t>R03AC02 - Salbutamol</t>
  </si>
  <si>
    <t>A04AA01 - Ondansetron</t>
  </si>
  <si>
    <t>R06AE07 - Cetirizin</t>
  </si>
  <si>
    <t>A02BC02 - Pantoprazol</t>
  </si>
  <si>
    <t>J01DC02 - Cefuroxim</t>
  </si>
  <si>
    <t>A02BA02 - Ranitidin</t>
  </si>
  <si>
    <t>A03FA07 - Itopridum</t>
  </si>
  <si>
    <t>J01CR02 - Amoxicilin a enzymový inhibitor</t>
  </si>
  <si>
    <t>J01CR05 - Piperacilin a enzymový inhibitor</t>
  </si>
  <si>
    <t>A02BA02</t>
  </si>
  <si>
    <t>150MG TBL FLM 30</t>
  </si>
  <si>
    <t>A02BC02</t>
  </si>
  <si>
    <t>40MG INJ PLV SOL 1</t>
  </si>
  <si>
    <t>CONTROLOC</t>
  </si>
  <si>
    <t>20MG TBL ENT 28 I</t>
  </si>
  <si>
    <t>A02BC03</t>
  </si>
  <si>
    <t>LANZUL</t>
  </si>
  <si>
    <t>15MG CPS ETD 28</t>
  </si>
  <si>
    <t>A03FA07</t>
  </si>
  <si>
    <t>KINITO</t>
  </si>
  <si>
    <t>50MG TBL FLM 40</t>
  </si>
  <si>
    <t>A06AD11</t>
  </si>
  <si>
    <t>LACTULOSE AL</t>
  </si>
  <si>
    <t>0,667G/ML SIR 1X200ML</t>
  </si>
  <si>
    <t>A10AB05</t>
  </si>
  <si>
    <t>NOVORAPID</t>
  </si>
  <si>
    <t>100U/ML INJ SOL 1X10ML</t>
  </si>
  <si>
    <t>A10BB12</t>
  </si>
  <si>
    <t>AMARYL</t>
  </si>
  <si>
    <t>2MG TBL NOB 30</t>
  </si>
  <si>
    <t>B01AB06</t>
  </si>
  <si>
    <t>9500IU/ML INJ SOL 10X5ML</t>
  </si>
  <si>
    <t>19000IU/ML INJ SOL ISP 10X0,6ML</t>
  </si>
  <si>
    <t>9500IU/ML INJ SOL ISP 10X0,6ML</t>
  </si>
  <si>
    <t>9500IU/ML INJ SOL ISP 10X1ML</t>
  </si>
  <si>
    <t>9500IU/ML INJ SOL ISP 10X0,4ML</t>
  </si>
  <si>
    <t>9500IU/ML INJ SOL ISP 10X0,8ML</t>
  </si>
  <si>
    <t>B01AF02</t>
  </si>
  <si>
    <t>ELIQUIS</t>
  </si>
  <si>
    <t>2,5MG TBL FLM 20</t>
  </si>
  <si>
    <t>C01BC03</t>
  </si>
  <si>
    <t>PROPANORM</t>
  </si>
  <si>
    <t>300MG TBL FLM 50</t>
  </si>
  <si>
    <t>C01BD01</t>
  </si>
  <si>
    <t>200MG TBL NOB 30</t>
  </si>
  <si>
    <t>C02AC05</t>
  </si>
  <si>
    <t>MOXOSTAD</t>
  </si>
  <si>
    <t>0,2MG TBL FLM 30</t>
  </si>
  <si>
    <t>0,3MG TBL FLM 30</t>
  </si>
  <si>
    <t>C02CA04</t>
  </si>
  <si>
    <t>4MG TBL NOB 90</t>
  </si>
  <si>
    <t>C07AB05</t>
  </si>
  <si>
    <t>LOKREN</t>
  </si>
  <si>
    <t>20MG TBL FLM 28</t>
  </si>
  <si>
    <t>C07AB07</t>
  </si>
  <si>
    <t>5MG TBL FLM 30</t>
  </si>
  <si>
    <t>10MG TBL FLM 30</t>
  </si>
  <si>
    <t>C07AG02</t>
  </si>
  <si>
    <t>6,25MG TBL NOB 30</t>
  </si>
  <si>
    <t>C08CA08</t>
  </si>
  <si>
    <t>NITRESAN</t>
  </si>
  <si>
    <t>20MG TBL NOB 30</t>
  </si>
  <si>
    <t>C08DA01</t>
  </si>
  <si>
    <t>240MG TBL RET 50</t>
  </si>
  <si>
    <t>C09AA04</t>
  </si>
  <si>
    <t>APO-PERINDO</t>
  </si>
  <si>
    <t>4MG TBL NOB 30</t>
  </si>
  <si>
    <t>C09AA05</t>
  </si>
  <si>
    <t>TRITACE</t>
  </si>
  <si>
    <t>10MG TBL NOB 30</t>
  </si>
  <si>
    <t>1,25MG TBL NOB 20</t>
  </si>
  <si>
    <t>2,5MG TBL NOB 20</t>
  </si>
  <si>
    <t>C09BA04</t>
  </si>
  <si>
    <t>PRESTARIUM NEO COMBI</t>
  </si>
  <si>
    <t>5MG/1,25MG TBL FLM 30</t>
  </si>
  <si>
    <t>C09BB04</t>
  </si>
  <si>
    <t>PRESTANCE</t>
  </si>
  <si>
    <t>5MG/5MG TBL NOB 30</t>
  </si>
  <si>
    <t>C09CA01</t>
  </si>
  <si>
    <t>50MG TBL FLM 30 II</t>
  </si>
  <si>
    <t>100MG TBL FLM 30 PVC</t>
  </si>
  <si>
    <t>C10AA05</t>
  </si>
  <si>
    <t>10MG TBL FLM 30 BLI AL</t>
  </si>
  <si>
    <t>SORTIS</t>
  </si>
  <si>
    <t>10MG TBL FLM 100</t>
  </si>
  <si>
    <t>20MG TBL FLM 30</t>
  </si>
  <si>
    <t>20MG TBL FLM 100</t>
  </si>
  <si>
    <t>H02AB04</t>
  </si>
  <si>
    <t>MEDROL</t>
  </si>
  <si>
    <t>4MG TBL NOB 30 I</t>
  </si>
  <si>
    <t>40MG/ML INJ PSO LQF 40MG+1ML</t>
  </si>
  <si>
    <t>H03AA01</t>
  </si>
  <si>
    <t>EUTHYROX</t>
  </si>
  <si>
    <t>112MCG TBL NOB 100 II</t>
  </si>
  <si>
    <t>100MCG TBL NOB 100 II</t>
  </si>
  <si>
    <t>J01AA12</t>
  </si>
  <si>
    <t>TYGACIL</t>
  </si>
  <si>
    <t>50MG INF PLV SOL 10</t>
  </si>
  <si>
    <t>J01CR01</t>
  </si>
  <si>
    <t>AMPICILLIN AND SULBACTAM IBI 1 G + 500 MG PRÁŠEK PRO INJEKČNÍ ROZTOK</t>
  </si>
  <si>
    <t>1G/0,5G INJ PLV SOL 10 LAH (20 ML)</t>
  </si>
  <si>
    <t>1G/0,5G INJ PLV SOL 1</t>
  </si>
  <si>
    <t>J01CR02</t>
  </si>
  <si>
    <t>875MG/125MG TBL FLM 21</t>
  </si>
  <si>
    <t>875MG/125MG TBL FLM 14</t>
  </si>
  <si>
    <t>AMOKSIKLAV 1,2 G</t>
  </si>
  <si>
    <t>1000MG/200MG INJ+INF PLV SOL 5</t>
  </si>
  <si>
    <t>AMOKSIKLAV 625 MG</t>
  </si>
  <si>
    <t>500MG/125MG TBL FLM 21</t>
  </si>
  <si>
    <t>J01CR05</t>
  </si>
  <si>
    <t>PIPERACILLIN/TAZOBACTAM KABI</t>
  </si>
  <si>
    <t>4G/0,5G INF PLV SOL 10</t>
  </si>
  <si>
    <t>J01DB04</t>
  </si>
  <si>
    <t>AZEPO</t>
  </si>
  <si>
    <t>1G INJ+INF PLV SOL 10</t>
  </si>
  <si>
    <t>1G INJ PLV SOL 10</t>
  </si>
  <si>
    <t>J01DC02</t>
  </si>
  <si>
    <t>CEFUROXIM KABI</t>
  </si>
  <si>
    <t>1500MG INJ+INF PLV SOL 10</t>
  </si>
  <si>
    <t>J01DH02</t>
  </si>
  <si>
    <t>ARCHIFAR</t>
  </si>
  <si>
    <t>J01FA09</t>
  </si>
  <si>
    <t>500MG TBL FLM 14</t>
  </si>
  <si>
    <t>J01FA10</t>
  </si>
  <si>
    <t>AZITROMYCIN SANDOZ</t>
  </si>
  <si>
    <t>500MG TBL FLM 3</t>
  </si>
  <si>
    <t>J01FF01</t>
  </si>
  <si>
    <t>CLINDAMYCIN KABI</t>
  </si>
  <si>
    <t>150MG/ML INJ SOL 10X2ML</t>
  </si>
  <si>
    <t>150MG/ML INJ SOL 10X4ML</t>
  </si>
  <si>
    <t>J01GB03</t>
  </si>
  <si>
    <t>GENTAMICIN B.BRAUN</t>
  </si>
  <si>
    <t>3MG/ML INF SOL 20X80ML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</si>
  <si>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</si>
  <si>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</si>
  <si>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</si>
  <si>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</si>
  <si>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</si>
  <si>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</si>
  <si>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J01XX08</t>
  </si>
  <si>
    <t>DILIZOLEN</t>
  </si>
  <si>
    <t>2MG/ML INF SOL 10X300ML</t>
  </si>
  <si>
    <t>J02AC01</t>
  </si>
  <si>
    <t>FLUCONAZOL KABI</t>
  </si>
  <si>
    <t>2MG/ML INF SOL 10X200ML</t>
  </si>
  <si>
    <t>DIFLUCAN</t>
  </si>
  <si>
    <t>100MG CPS DUR 28 I</t>
  </si>
  <si>
    <t>M01AC06</t>
  </si>
  <si>
    <t>15MG TBL NOB 30</t>
  </si>
  <si>
    <t>15MG TBL NOB 60</t>
  </si>
  <si>
    <t>15MG TBL NOB 20</t>
  </si>
  <si>
    <t>M01AX17</t>
  </si>
  <si>
    <t>100MG TBL NOB 15</t>
  </si>
  <si>
    <t>100MG TBL NOB 30</t>
  </si>
  <si>
    <t>N01AH03</t>
  </si>
  <si>
    <t>SUFENTANIL TORREX</t>
  </si>
  <si>
    <t>5MCG/ML INJ SOL 5X2ML</t>
  </si>
  <si>
    <t>N02AE01</t>
  </si>
  <si>
    <t>TRANSTEC</t>
  </si>
  <si>
    <t>35MCG/H TDR EMP 5</t>
  </si>
  <si>
    <t>N02AX02</t>
  </si>
  <si>
    <t>50MG CPS DUR 20</t>
  </si>
  <si>
    <t>50MG/ML INJ SOL 5X2ML</t>
  </si>
  <si>
    <t>50MG INJ SOL 5X1ML</t>
  </si>
  <si>
    <t>100MG TBL PRO 10</t>
  </si>
  <si>
    <t>N03AX09</t>
  </si>
  <si>
    <t>LAMICTAL</t>
  </si>
  <si>
    <t>100MG TBL NOB 42</t>
  </si>
  <si>
    <t>N03AX12</t>
  </si>
  <si>
    <t>NEURONTIN</t>
  </si>
  <si>
    <t>100MG CPS DUR 20</t>
  </si>
  <si>
    <t>100MG CPS DUR 100</t>
  </si>
  <si>
    <t>300MG CPS DUR 50</t>
  </si>
  <si>
    <t>N05AH03</t>
  </si>
  <si>
    <t>OLANZAPIN SANDOZ</t>
  </si>
  <si>
    <t>10MG TBL FLM 28</t>
  </si>
  <si>
    <t>N05BA12</t>
  </si>
  <si>
    <t>0,25MG TBL NOB 30</t>
  </si>
  <si>
    <t>1MG TBL NOB 30</t>
  </si>
  <si>
    <t>N06AB04</t>
  </si>
  <si>
    <t>20MG TBL FLM 60</t>
  </si>
  <si>
    <t>N06AB10</t>
  </si>
  <si>
    <t>ESOPREX</t>
  </si>
  <si>
    <t>N06BX18</t>
  </si>
  <si>
    <t>5MG/ML INJ SOL 10X2ML</t>
  </si>
  <si>
    <t>N07CA01</t>
  </si>
  <si>
    <t>BETAHISTIN ACTAVIS</t>
  </si>
  <si>
    <t>16MG TBL NOB 60</t>
  </si>
  <si>
    <t>R03AC02</t>
  </si>
  <si>
    <t>100MCG/DÁV INH SUS PSS 200DÁV</t>
  </si>
  <si>
    <t>R03AK06</t>
  </si>
  <si>
    <t>SERETIDE DISKUS</t>
  </si>
  <si>
    <t>50MCG/250MCG INH PLV DOS 1X60DÁV</t>
  </si>
  <si>
    <t>R05CB06</t>
  </si>
  <si>
    <t>6MG/ML SIR 1X100ML</t>
  </si>
  <si>
    <t>FLAVAMED</t>
  </si>
  <si>
    <t>30MG TBL NOB 20</t>
  </si>
  <si>
    <t>R06AE07</t>
  </si>
  <si>
    <t>V06XX</t>
  </si>
  <si>
    <t>POR SOL 1X225G</t>
  </si>
  <si>
    <t>CUBITAN S PŘÍCHUTÍ VANILKOVOU</t>
  </si>
  <si>
    <t>NUTRIDRINK BALÍČEK 5 + 1</t>
  </si>
  <si>
    <t>A04AA01</t>
  </si>
  <si>
    <t>ONDANSETRON KABI</t>
  </si>
  <si>
    <t>2MG/ML INJ SOL 5X4ML</t>
  </si>
  <si>
    <t>0,667G/ML SIR 1X500ML</t>
  </si>
  <si>
    <t>667MG/ML POR SOL 1X500ML HDP</t>
  </si>
  <si>
    <t>A07DA</t>
  </si>
  <si>
    <t>2,5MG/0,025MG TBL NOB 20</t>
  </si>
  <si>
    <t>A10BA02</t>
  </si>
  <si>
    <t>1000MG TBL FLM 60</t>
  </si>
  <si>
    <t>500MG TBL FLM 60 I</t>
  </si>
  <si>
    <t>B01AC05</t>
  </si>
  <si>
    <t>250MG TBL FLM 30</t>
  </si>
  <si>
    <t>2,5MG TBL FLM 60</t>
  </si>
  <si>
    <t>50MG/ML INJ SOL 6X3ML</t>
  </si>
  <si>
    <t>C01EB15</t>
  </si>
  <si>
    <t>35MG TBL RET 60</t>
  </si>
  <si>
    <t>20MG TBL FLM 98</t>
  </si>
  <si>
    <t>25MG TBL NOB 30</t>
  </si>
  <si>
    <t>CORYOL</t>
  </si>
  <si>
    <t>12,5MG TBL NOB 30</t>
  </si>
  <si>
    <t>C09AA03</t>
  </si>
  <si>
    <t>DIROTON</t>
  </si>
  <si>
    <t>10MG TBL NOB 28</t>
  </si>
  <si>
    <t>5MG TBL NOB 30</t>
  </si>
  <si>
    <t>C09BA06</t>
  </si>
  <si>
    <t>20MG/12,5MG TBL FLM 30</t>
  </si>
  <si>
    <t>10MG/10MG TBL NOB 30</t>
  </si>
  <si>
    <t>TONARSSA</t>
  </si>
  <si>
    <t>8MG/5MG TBL NOB 30</t>
  </si>
  <si>
    <t>C09CA07</t>
  </si>
  <si>
    <t>TELMISARTAN SANDOZ</t>
  </si>
  <si>
    <t>80MG TBL NOB 30</t>
  </si>
  <si>
    <t>C09DA01</t>
  </si>
  <si>
    <t>50MG/12,5MG TBL FLM 30</t>
  </si>
  <si>
    <t>C10AA01</t>
  </si>
  <si>
    <t>40MG TBL FLM 30 BLI AL</t>
  </si>
  <si>
    <t>TORVACARD NEO</t>
  </si>
  <si>
    <t>C10AA07</t>
  </si>
  <si>
    <t>ROSUCARD</t>
  </si>
  <si>
    <t>C10AB05</t>
  </si>
  <si>
    <t>267MG CPS DUR 30</t>
  </si>
  <si>
    <t>88MCG TBL NOB 100 II</t>
  </si>
  <si>
    <t>75MCG TBL NOB 100 II</t>
  </si>
  <si>
    <t>50MCG TBL NOB 100 II</t>
  </si>
  <si>
    <t>75MCG TBL NOB 100</t>
  </si>
  <si>
    <t>50MCG TBL NOB 100</t>
  </si>
  <si>
    <t>150MCG TBL NOB 100</t>
  </si>
  <si>
    <t>AMOKSIKLAV 375 MG</t>
  </si>
  <si>
    <t>250MG/125MG TBL FLM 21</t>
  </si>
  <si>
    <t>2MG/ML INF SOL 10X100ML</t>
  </si>
  <si>
    <t>J02AC03</t>
  </si>
  <si>
    <t>VFEND</t>
  </si>
  <si>
    <t>200MG INF PLV SOL 1</t>
  </si>
  <si>
    <t>L02BG04</t>
  </si>
  <si>
    <t>TROZEL</t>
  </si>
  <si>
    <t>2,5MG TBL FLM 30</t>
  </si>
  <si>
    <t>100MG TBL PRO 30</t>
  </si>
  <si>
    <t>N03AG01</t>
  </si>
  <si>
    <t>DEPAKINE CHRONO 500 MG SÉCABLE</t>
  </si>
  <si>
    <t>500MG TBL RET 30</t>
  </si>
  <si>
    <t>50MG TBL NOB 42</t>
  </si>
  <si>
    <t>N04BC05</t>
  </si>
  <si>
    <t>OPRYMEA</t>
  </si>
  <si>
    <t>0,18MG TBL NOB 30</t>
  </si>
  <si>
    <t>N05AX08</t>
  </si>
  <si>
    <t>RORENDO ORO TAB</t>
  </si>
  <si>
    <t>0,5MG POR TBL DIS 30</t>
  </si>
  <si>
    <t>N05CD08</t>
  </si>
  <si>
    <t>MIDAZOLAM TORREX</t>
  </si>
  <si>
    <t>5MG/ML INJ SOL 10X10ML</t>
  </si>
  <si>
    <t>N06AB06</t>
  </si>
  <si>
    <t>SERTRALIN APOTEX</t>
  </si>
  <si>
    <t>50MG TBL FLM 30</t>
  </si>
  <si>
    <t>N06AX11</t>
  </si>
  <si>
    <t>MIRTAZAPIN ORION</t>
  </si>
  <si>
    <t>15MG POR TBL DIS 30</t>
  </si>
  <si>
    <t>MIRZATEN</t>
  </si>
  <si>
    <t>30MG TBL FLM 30</t>
  </si>
  <si>
    <t>5MG TBL NOB 50</t>
  </si>
  <si>
    <t>VENTOLIN</t>
  </si>
  <si>
    <t>5MG/ML INH SOL 1X20ML</t>
  </si>
  <si>
    <t>10MG TBL FLM 60</t>
  </si>
  <si>
    <t>10MG TBL FLM 10</t>
  </si>
  <si>
    <t>POR SOL 4X125G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</si>
  <si>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</si>
  <si>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</si>
  <si>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</si>
  <si>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</si>
  <si>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</si>
  <si>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</si>
  <si>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</si>
  <si>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</si>
  <si>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</si>
  <si>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</si>
  <si>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</si>
  <si>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</si>
  <si>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</si>
  <si>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</si>
  <si>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</si>
  <si>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</si>
  <si>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</si>
  <si>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</si>
  <si>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</si>
  <si>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</si>
  <si>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</si>
  <si>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</si>
  <si>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</si>
  <si>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</si>
  <si>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</si>
  <si>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</si>
  <si>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Mrňková Miroslava</t>
  </si>
  <si>
    <t>Mysliveček Igor</t>
  </si>
  <si>
    <t>Palčák Ján</t>
  </si>
  <si>
    <t>Sedlák Pavel</t>
  </si>
  <si>
    <t>Skoumal Pavel</t>
  </si>
  <si>
    <t>Špiroch Petr</t>
  </si>
  <si>
    <t>Vinter Radim</t>
  </si>
  <si>
    <t>Vomáčková Katherine</t>
  </si>
  <si>
    <t>Xinopulos Pavel</t>
  </si>
  <si>
    <t>Zborovjan Peter</t>
  </si>
  <si>
    <t>Amoxicilin a enzymový inhibitor</t>
  </si>
  <si>
    <t>Ciprofloxacin</t>
  </si>
  <si>
    <t>500MG TBL FLM 10</t>
  </si>
  <si>
    <t>15659</t>
  </si>
  <si>
    <t>500MG TBL FLM 50</t>
  </si>
  <si>
    <t>Hydrogenované námelové alkaloidy</t>
  </si>
  <si>
    <t>SECATOXIN FORTE</t>
  </si>
  <si>
    <t>2,5MG/ML POR GTT SOL 25ML</t>
  </si>
  <si>
    <t>Chlorid draselný</t>
  </si>
  <si>
    <t>500MG TBL ENT 100</t>
  </si>
  <si>
    <t>Jiná kapiláry stabilizující látky</t>
  </si>
  <si>
    <t>20MG TBL ENT 30</t>
  </si>
  <si>
    <t>Klindamycin</t>
  </si>
  <si>
    <t>DALACIN C</t>
  </si>
  <si>
    <t>300MG CPS DUR 16</t>
  </si>
  <si>
    <t>Kyselina acetylsalicylová</t>
  </si>
  <si>
    <t>151142</t>
  </si>
  <si>
    <t>ANOPYRIN</t>
  </si>
  <si>
    <t>Metronidazol</t>
  </si>
  <si>
    <t>94357</t>
  </si>
  <si>
    <t>ENTIZOL</t>
  </si>
  <si>
    <t>500MG VAG TBL 50</t>
  </si>
  <si>
    <t>Nadroparin</t>
  </si>
  <si>
    <t>32059</t>
  </si>
  <si>
    <t>32061</t>
  </si>
  <si>
    <t>Pentoxifylin</t>
  </si>
  <si>
    <t>20028</t>
  </si>
  <si>
    <t>AGAPURIN SR 400</t>
  </si>
  <si>
    <t>400MG TBL PRO 100</t>
  </si>
  <si>
    <t>Sodná sůl metamizolu</t>
  </si>
  <si>
    <t>NOVALGIN TABLETY</t>
  </si>
  <si>
    <t>500MG TBL FLM 20</t>
  </si>
  <si>
    <t>Sulfamethoxazol a trimethoprim</t>
  </si>
  <si>
    <t>400MG/80MG TBL NOB 28</t>
  </si>
  <si>
    <t>Sultamicilin</t>
  </si>
  <si>
    <t>375MG TBL FLM 12</t>
  </si>
  <si>
    <t>Tramadol</t>
  </si>
  <si>
    <t>12686</t>
  </si>
  <si>
    <t>TRAMAL RETARD TABLETY 100 MG</t>
  </si>
  <si>
    <t>Obvazový materiál, náplasti</t>
  </si>
  <si>
    <t>22441</t>
  </si>
  <si>
    <t>OBINADLO ELASTICKÉ IDEALTEX</t>
  </si>
  <si>
    <t>12CMX5M,1KS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</si>
  <si>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</si>
  <si>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</si>
  <si>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</si>
  <si>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</si>
  <si>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</si>
  <si>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</si>
  <si>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</si>
  <si>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</si>
  <si>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</si>
  <si>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</si>
  <si>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</si>
  <si>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</si>
  <si>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</si>
  <si>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</si>
  <si>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</si>
  <si>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</si>
  <si>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</si>
  <si>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</si>
  <si>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</si>
  <si>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</si>
  <si>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</si>
  <si>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</si>
  <si>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</si>
  <si>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</si>
  <si>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</si>
  <si>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</si>
  <si>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39709</t>
  </si>
  <si>
    <t>VELIKOST A2</t>
  </si>
  <si>
    <t>140716</t>
  </si>
  <si>
    <t>LÍMEC KRČNÍ ANATOMICKÝ VYZTUŽENÝ</t>
  </si>
  <si>
    <t>ORTEX 015D</t>
  </si>
  <si>
    <t>140963</t>
  </si>
  <si>
    <t xml:space="preserve">ORTÉZA HLEZENNÍHO KLOUBU LÉČEBNÁ S DLAHAMI-III. A </t>
  </si>
  <si>
    <t>VELIKOST XXS,XS,S,M,L,XL,XXL,XXXL</t>
  </si>
  <si>
    <t>22323</t>
  </si>
  <si>
    <t>ORTÉZA KOLENNíHO KLOUBU</t>
  </si>
  <si>
    <t>PŘÍMÁ S FLEXÍ 20ST.,ORTIKA OR 3B,VELIKOSTI XS,S,M,L,XL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</si>
  <si>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</si>
  <si>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</si>
  <si>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</si>
  <si>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</si>
  <si>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140360</t>
  </si>
  <si>
    <t>BERLE PODPAŽNÍ DURALOVÁ DPB 10</t>
  </si>
  <si>
    <t>VELIKOST STŘEDNÍ,DLOUHÁ A DĚTSKÁ,130 KG VYMĚKČENÁ RUKOJEŤ A PODPAŽNÍ NÁVLEK</t>
  </si>
  <si>
    <t>23883</t>
  </si>
  <si>
    <t>NÁSTAVEC NA WC PLASTOVÝ 508 A</t>
  </si>
  <si>
    <t>VÝŠKA 15CM</t>
  </si>
  <si>
    <t>11798</t>
  </si>
  <si>
    <t>NÁSTAVEC NA WC VT 1840</t>
  </si>
  <si>
    <t>VÝŠKA 5CM,10CM</t>
  </si>
  <si>
    <t>Ambroxol</t>
  </si>
  <si>
    <t>Amlodipin</t>
  </si>
  <si>
    <t>125059</t>
  </si>
  <si>
    <t>5950</t>
  </si>
  <si>
    <t>875MG/125MG TBL FLM 10</t>
  </si>
  <si>
    <t>Betahistin</t>
  </si>
  <si>
    <t>102683</t>
  </si>
  <si>
    <t>16MG TBL NOB 50</t>
  </si>
  <si>
    <t>Bisoprolol</t>
  </si>
  <si>
    <t>Cefuroxim</t>
  </si>
  <si>
    <t>47728</t>
  </si>
  <si>
    <t>ZINNAT</t>
  </si>
  <si>
    <t>Diklofenak</t>
  </si>
  <si>
    <t>DICLOFENAC DUO PHARMASWISS</t>
  </si>
  <si>
    <t>75MG CPS RDR 30 I</t>
  </si>
  <si>
    <t>216669</t>
  </si>
  <si>
    <t>75MG CPS RDR 30 II</t>
  </si>
  <si>
    <t>Doxycyklin</t>
  </si>
  <si>
    <t>97655</t>
  </si>
  <si>
    <t>DOXYBENE</t>
  </si>
  <si>
    <t>100MG CPS MOL 20</t>
  </si>
  <si>
    <t>Escitalopram</t>
  </si>
  <si>
    <t>Guajfenesin</t>
  </si>
  <si>
    <t>200MG TBL OBD 30</t>
  </si>
  <si>
    <t>Linezolid</t>
  </si>
  <si>
    <t>206261</t>
  </si>
  <si>
    <t>LINEZOLID ACCORD</t>
  </si>
  <si>
    <t>600MG TBL FLM 10</t>
  </si>
  <si>
    <t>Nimesulid</t>
  </si>
  <si>
    <t>12895</t>
  </si>
  <si>
    <t>100MG POR GRA SUS 30 I</t>
  </si>
  <si>
    <t>Omeprazol</t>
  </si>
  <si>
    <t>25365</t>
  </si>
  <si>
    <t>20MG CPS ETD 28</t>
  </si>
  <si>
    <t>20026</t>
  </si>
  <si>
    <t>400MG TBL PRO 20</t>
  </si>
  <si>
    <t>Perindopril</t>
  </si>
  <si>
    <t>85156</t>
  </si>
  <si>
    <t>PRENESSA</t>
  </si>
  <si>
    <t>101201</t>
  </si>
  <si>
    <t>5MG TBL FLM 14</t>
  </si>
  <si>
    <t>Prednison</t>
  </si>
  <si>
    <t>PREDNISON 20 LÉČIVA</t>
  </si>
  <si>
    <t>20MG TBL NOB 20</t>
  </si>
  <si>
    <t>Různé jiné kombinace železa</t>
  </si>
  <si>
    <t>320MG/60MG TBL FLM 50</t>
  </si>
  <si>
    <t>Tobramycin</t>
  </si>
  <si>
    <t>86264</t>
  </si>
  <si>
    <t>3MG/ML OPH GTT SOL 1X5ML</t>
  </si>
  <si>
    <t>32085</t>
  </si>
  <si>
    <t>50MG CPS DUR 10</t>
  </si>
  <si>
    <t>Tramadol, kombinace</t>
  </si>
  <si>
    <t>138840</t>
  </si>
  <si>
    <t>DORETA</t>
  </si>
  <si>
    <t>37,5MG/325MG TBL FLM 20 I</t>
  </si>
  <si>
    <t>37,5MG/325MG TBL FLM 30 I</t>
  </si>
  <si>
    <t>75MG/650MG TBL FLM 30 I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</si>
  <si>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</si>
  <si>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</si>
  <si>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</si>
  <si>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</si>
  <si>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</si>
  <si>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</si>
  <si>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93304</t>
  </si>
  <si>
    <t>ORTÉZA KOLENNÍ ARMOR FOURCEPOINT</t>
  </si>
  <si>
    <t>PRO INSTABILITU ACL, MCL, LCL</t>
  </si>
  <si>
    <t>63776</t>
  </si>
  <si>
    <t>ORTÉZA HLEZENNÍ VACOPED; SOUPRAVA PRO PACIENTA</t>
  </si>
  <si>
    <t>VAKUOVÝ FIXAČNÍ SYSTÉM, NÁHRADA SÁDRY, VELIKOST S, M, L</t>
  </si>
  <si>
    <t>BERLE FRANCOUZSKÁ PŘEDLOKETNí SPECIÁLNÍ 222 KL-SC</t>
  </si>
  <si>
    <t>VYMĚKČENÉ DRŽADLO,BAREVNÁ,NASTAVITELNÁ 76-96CM, DO 130KG</t>
  </si>
  <si>
    <t>15764</t>
  </si>
  <si>
    <t>BERLE PŘEDLOKETNÍ FRANCOUZSKÁ DURALOVÁ FD 93</t>
  </si>
  <si>
    <t>NOSNOST 150KG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</si>
  <si>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</si>
  <si>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</si>
  <si>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</si>
  <si>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</si>
  <si>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89852</t>
  </si>
  <si>
    <t>AUGMENTIN 625 MG</t>
  </si>
  <si>
    <t>POR TBL FLM 21X625MG</t>
  </si>
  <si>
    <t>132811</t>
  </si>
  <si>
    <t>AUGMENTIN 1 G</t>
  </si>
  <si>
    <t>200515</t>
  </si>
  <si>
    <t>500MG/125MG TBL FLM 14 I</t>
  </si>
  <si>
    <t>Hydrokortison</t>
  </si>
  <si>
    <t>180825</t>
  </si>
  <si>
    <t>HYDROCORTISON 10 MG JENAPHARM</t>
  </si>
  <si>
    <t>10MG TBL NOB 20</t>
  </si>
  <si>
    <t>20MG TBL ENT 90</t>
  </si>
  <si>
    <t>100MG/50MG TBL NOB 20</t>
  </si>
  <si>
    <t>32064</t>
  </si>
  <si>
    <t>Sulodexid</t>
  </si>
  <si>
    <t>250SU CPS MOL 50</t>
  </si>
  <si>
    <t>17925</t>
  </si>
  <si>
    <t>37,5MG/325MG TBL FLM 20</t>
  </si>
  <si>
    <t>11487</t>
  </si>
  <si>
    <t>ORTÉZA KOLENNÍHO KLOUBU OR32</t>
  </si>
  <si>
    <t>LIMITOVANÝ ROZSAH POHYBU, PEVNÝ RÁM</t>
  </si>
  <si>
    <t>93224</t>
  </si>
  <si>
    <t>ORTÉZA ZÁPĚSTÍ A PALCE RUKY PAN 5.05</t>
  </si>
  <si>
    <t>PRAVÁ, LEVÁ, VEL. S,M,L,XL</t>
  </si>
  <si>
    <t>Prostředky pro infuzi, transfuzi a dialýzu</t>
  </si>
  <si>
    <t>SET FLEXXICON PEDIATRIC SUBLAV. DLK-4406-6</t>
  </si>
  <si>
    <t>FLEXXICON PEDIATRIC KIT, PEDIATRIC SUBCLAVIAN, 15 CM / 6 IN. LON</t>
  </si>
  <si>
    <t>11652</t>
  </si>
  <si>
    <t>ORTÉZA KLAVIKULÁRNÍ PAN 2.05</t>
  </si>
  <si>
    <t>VELIKOST S,M,L,XL, UNIVERZÁLNÍ PRO PRAVÉ A LEVÉ RAMENO</t>
  </si>
  <si>
    <t>93897</t>
  </si>
  <si>
    <t>LÍMEC KRČNÍ TYP PHILADELPHIA PAN 1.02</t>
  </si>
  <si>
    <t>DVOUDÍLNÝ, STAVITELNÝ</t>
  </si>
  <si>
    <t>160738</t>
  </si>
  <si>
    <t>AMBROSAN</t>
  </si>
  <si>
    <t>Gabapentin</t>
  </si>
  <si>
    <t>Klotrimazol</t>
  </si>
  <si>
    <t>16895</t>
  </si>
  <si>
    <t>IMAZOL KRÉMPASTA</t>
  </si>
  <si>
    <t>10MG/G DRM PST 1X30G</t>
  </si>
  <si>
    <t>100MG POR GRA SUS 15 I</t>
  </si>
  <si>
    <t>17186</t>
  </si>
  <si>
    <t>NIMESIL</t>
  </si>
  <si>
    <t>100MG POR GRA SUS 15</t>
  </si>
  <si>
    <t>20MG CPS ETD 14</t>
  </si>
  <si>
    <t>3377</t>
  </si>
  <si>
    <t>400MG/80MG TBL NOB 20</t>
  </si>
  <si>
    <t>42775</t>
  </si>
  <si>
    <t>TRALGIT SR 150</t>
  </si>
  <si>
    <t>150MG TBL PRO 10</t>
  </si>
  <si>
    <t>Vitamin B1 v kombinaci s vitaminem B6 a/nebo B12</t>
  </si>
  <si>
    <t>50MG/0,25MG TBL OBD 20</t>
  </si>
  <si>
    <t>Xylometazolin</t>
  </si>
  <si>
    <t>41683</t>
  </si>
  <si>
    <t>OLYNTH 0,025%</t>
  </si>
  <si>
    <t>0,25MG/ML NAS GTT SOL 1X10ML</t>
  </si>
  <si>
    <t>93841</t>
  </si>
  <si>
    <t>ORTÉZA HLEZNA EQUALIZER WALKER LOW TOP</t>
  </si>
  <si>
    <t>RIGIDNÍ S FIXAČNÍ VLOŽKOU, SNÍŽENÁ VÝŠKA</t>
  </si>
  <si>
    <t>140361</t>
  </si>
  <si>
    <t>BERLE PŘEDLOKETNÍ SPECIÁLNÍ DURALOVÁ VERA</t>
  </si>
  <si>
    <t>VYMĚKČENÁ RUKOJEŤ,NOSNOST 150KG</t>
  </si>
  <si>
    <t>Citalopram</t>
  </si>
  <si>
    <t>17424</t>
  </si>
  <si>
    <t>10MG TBL FLM 20</t>
  </si>
  <si>
    <t>Jiná antiinfektiva</t>
  </si>
  <si>
    <t>1MG/G OPH UNG 5G</t>
  </si>
  <si>
    <t>Jiná imunostimulancia</t>
  </si>
  <si>
    <t>10MG POR LYO 4</t>
  </si>
  <si>
    <t>Kolchicin</t>
  </si>
  <si>
    <t>119698</t>
  </si>
  <si>
    <t>0,5MG TBL OBD 50</t>
  </si>
  <si>
    <t>78081</t>
  </si>
  <si>
    <t>ORTÉZA PALCE RUKY OR 10A</t>
  </si>
  <si>
    <t>S DLAHOU</t>
  </si>
  <si>
    <t>71960</t>
  </si>
  <si>
    <t>100MG TBL NOB 5X10</t>
  </si>
  <si>
    <t>BERLE FRANCOUZSKÁ DURALOVÁ VERA</t>
  </si>
  <si>
    <t>VYMĚKČENÁ RUKOJEŤ, NOSNOST 150 KG</t>
  </si>
  <si>
    <t>125058</t>
  </si>
  <si>
    <t>5MG TBL NOB 28</t>
  </si>
  <si>
    <t>12494</t>
  </si>
  <si>
    <t>875MG/125MG TBL FLM 14 I</t>
  </si>
  <si>
    <t>132711</t>
  </si>
  <si>
    <t>53202</t>
  </si>
  <si>
    <t>CIPHIN 500</t>
  </si>
  <si>
    <t>TBL FLM 10X500MG</t>
  </si>
  <si>
    <t>15653</t>
  </si>
  <si>
    <t>CIPLOX 250</t>
  </si>
  <si>
    <t>250MG TBL FLM 10</t>
  </si>
  <si>
    <t>Dexamethason a antiinfektiva</t>
  </si>
  <si>
    <t>OPH GTT SUS 5ML</t>
  </si>
  <si>
    <t>202700</t>
  </si>
  <si>
    <t>20MG TBL ENT 60</t>
  </si>
  <si>
    <t>Kanamycin</t>
  </si>
  <si>
    <t>163351</t>
  </si>
  <si>
    <t>KANAMYCIN-POS</t>
  </si>
  <si>
    <t>6,2MG/G OPH UNG 2,5G</t>
  </si>
  <si>
    <t>132671</t>
  </si>
  <si>
    <t>Klonazepam</t>
  </si>
  <si>
    <t>RIVOTRIL</t>
  </si>
  <si>
    <t>0,5MG TBL NOB 50</t>
  </si>
  <si>
    <t>Mefenoxalon</t>
  </si>
  <si>
    <t>155872</t>
  </si>
  <si>
    <t>400MG TBL RET 20</t>
  </si>
  <si>
    <t>Pitofenon a analgetika</t>
  </si>
  <si>
    <t>50335</t>
  </si>
  <si>
    <t>500MG/ML+5MG/ML POR GTT SOL 1X</t>
  </si>
  <si>
    <t>138839</t>
  </si>
  <si>
    <t>37,5MG/325MG TBL FLM 10 I</t>
  </si>
  <si>
    <t>75MG/650MG TBL FLM 10 I</t>
  </si>
  <si>
    <t>75MG/650MG TBL FLM 20 I</t>
  </si>
  <si>
    <t>Venlafaxin</t>
  </si>
  <si>
    <t>130171</t>
  </si>
  <si>
    <t>APO-VENLAFAXIN PROLONG</t>
  </si>
  <si>
    <t>75MG CPS PRO 28</t>
  </si>
  <si>
    <t>50MG/0,25MG TBL OBD 50</t>
  </si>
  <si>
    <t>45700</t>
  </si>
  <si>
    <t>VENOTRAIN MICRO A-D</t>
  </si>
  <si>
    <t>136063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</si>
  <si>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</si>
  <si>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</si>
  <si>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</si>
  <si>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</si>
  <si>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</si>
  <si>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11799</t>
  </si>
  <si>
    <t>83459</t>
  </si>
  <si>
    <t>300MG CPS DUR 100</t>
  </si>
  <si>
    <t>45389</t>
  </si>
  <si>
    <t>PUNČOCHY KOMPRESNÍ STEHENNÍ II.K.T.</t>
  </si>
  <si>
    <t>MAXIS COMFORT A-G</t>
  </si>
  <si>
    <t>Ramipril</t>
  </si>
  <si>
    <t>11657</t>
  </si>
  <si>
    <t>ORTÉZA LOKTE S LIMITACÍ PAN 4.02</t>
  </si>
  <si>
    <t>FLEXE A EXTENZE PO 10 ST. VELIKOST S,M,L, UNIV. PRO PRAVOU A LEVOU RUKU</t>
  </si>
  <si>
    <t>140202</t>
  </si>
  <si>
    <t>DLAHA PRSTOVÁ OVAL-8</t>
  </si>
  <si>
    <t>VELIKOSTI 2 - 15, P1008-X</t>
  </si>
  <si>
    <t>Další chirurgický materiál</t>
  </si>
  <si>
    <t>107459</t>
  </si>
  <si>
    <t>SET PRO APLIKACI LAREV - DÁVKA CCA 150 LAREV</t>
  </si>
  <si>
    <t>BIOKNIFE 150 (LZE VYKÁZAT POUZE V SOUVISLOSTI SE ZDRAV. VÝKONEM 13071)</t>
  </si>
  <si>
    <t>200526</t>
  </si>
  <si>
    <t>875MG/125MG TBL FLM 10 I</t>
  </si>
  <si>
    <t>Bromazepam</t>
  </si>
  <si>
    <t>LEXAURIN 1,5</t>
  </si>
  <si>
    <t>1,5MG TBL NOB 30</t>
  </si>
  <si>
    <t>132763</t>
  </si>
  <si>
    <t>15657</t>
  </si>
  <si>
    <t>500MG TBL FLM 100</t>
  </si>
  <si>
    <t>Jiná antibiotika pro lokální aplikaci</t>
  </si>
  <si>
    <t>250IU/100IU/G UNG 10G</t>
  </si>
  <si>
    <t>32058</t>
  </si>
  <si>
    <t>9500IU/ML INJ SOL ISP 10X0,3ML</t>
  </si>
  <si>
    <t>Piracetam</t>
  </si>
  <si>
    <t>11240</t>
  </si>
  <si>
    <t>GERATAM</t>
  </si>
  <si>
    <t>1200MG TBL FLM 20</t>
  </si>
  <si>
    <t>37,5MG/325MG TBL FLM 30</t>
  </si>
  <si>
    <t>93851</t>
  </si>
  <si>
    <t>ORTÉZA KOLENNÍHO KLOUBU INNOVATOR COOL</t>
  </si>
  <si>
    <t>S NASTAVITELNÝM ROZSAHEM POHYBU, OBLOUČKOVÁ BANDÁŽ</t>
  </si>
  <si>
    <t>12893</t>
  </si>
  <si>
    <t>TBL NOB 60X100MG</t>
  </si>
  <si>
    <t>93836</t>
  </si>
  <si>
    <t>ORTÉZA LOKETNÍHO KLOUBU INNOVATOR X</t>
  </si>
  <si>
    <t>S NASTAVITELNÝM ROZSAHEM POHYBU A DÉLKY, OBLOUČKOVÁ BANDÁŽ</t>
  </si>
  <si>
    <t>86148</t>
  </si>
  <si>
    <t>500MG/125MG TBL FLM 21 II</t>
  </si>
  <si>
    <t>32060</t>
  </si>
  <si>
    <t>9500IU/ML INJ SOL ISP 2X0,6ML</t>
  </si>
  <si>
    <t>75022</t>
  </si>
  <si>
    <t>COTRIMOXAZOL AL FORTE</t>
  </si>
  <si>
    <t>800MG/160MG TBL NOB 10</t>
  </si>
  <si>
    <t>3MG/G OPH UNG 3,5G</t>
  </si>
  <si>
    <t>138844</t>
  </si>
  <si>
    <t>37,5MG/325MG TBL FLM 60 I</t>
  </si>
  <si>
    <t>17927</t>
  </si>
  <si>
    <t>37,5MG/325MG TBL FLM 40</t>
  </si>
  <si>
    <t>125066</t>
  </si>
  <si>
    <t>5MG TBL NOB 100</t>
  </si>
  <si>
    <t>125062</t>
  </si>
  <si>
    <t>5MG TBL NOB 60</t>
  </si>
  <si>
    <t>Antitusika a expektorancia</t>
  </si>
  <si>
    <t>95459</t>
  </si>
  <si>
    <t>STOPTUSSIN</t>
  </si>
  <si>
    <t>4MG/100MG TBL NOB 20</t>
  </si>
  <si>
    <t>192354</t>
  </si>
  <si>
    <t>Kodein, kombinace kromě psycholeptik</t>
  </si>
  <si>
    <t>87906</t>
  </si>
  <si>
    <t>KORYLAN</t>
  </si>
  <si>
    <t>325MG/28,73MG TBL NOB 10</t>
  </si>
  <si>
    <t>20MG CPS ETD 90</t>
  </si>
  <si>
    <t>25366</t>
  </si>
  <si>
    <t>Rutosid, kombinace</t>
  </si>
  <si>
    <t>216471</t>
  </si>
  <si>
    <t>CYCLO 3 FORT</t>
  </si>
  <si>
    <t>150MG/150MG/100MG CPS DUR 30 I</t>
  </si>
  <si>
    <t>Sildenafil</t>
  </si>
  <si>
    <t>186912</t>
  </si>
  <si>
    <t>VIAGRA</t>
  </si>
  <si>
    <t>50MG TBL FLM 24 I</t>
  </si>
  <si>
    <t>201138</t>
  </si>
  <si>
    <t>2146</t>
  </si>
  <si>
    <t>100MG TBL PRO 20</t>
  </si>
  <si>
    <t>75632</t>
  </si>
  <si>
    <t>100MG TBL PRO 50</t>
  </si>
  <si>
    <t>Enoxaparin</t>
  </si>
  <si>
    <t>115401</t>
  </si>
  <si>
    <t>CLEXANE</t>
  </si>
  <si>
    <t>100MG/ML INJ SOL ISP 10X0,4ML</t>
  </si>
  <si>
    <t>Hořčík (různé sole v kombinaci)</t>
  </si>
  <si>
    <t>365MG POR GRA SOL SCC 30</t>
  </si>
  <si>
    <t>Chondroitin-sulfát</t>
  </si>
  <si>
    <t>14824</t>
  </si>
  <si>
    <t>CONDROSULF</t>
  </si>
  <si>
    <t>800MG POR GRA SOL 90</t>
  </si>
  <si>
    <t>Jodovaný povidon</t>
  </si>
  <si>
    <t>203323</t>
  </si>
  <si>
    <t>100MG/G UNG 100G</t>
  </si>
  <si>
    <t>107135</t>
  </si>
  <si>
    <t>150MG CPS DUR 16</t>
  </si>
  <si>
    <t>Ofloxacin</t>
  </si>
  <si>
    <t>87225</t>
  </si>
  <si>
    <t>200MG TBL FLM 20</t>
  </si>
  <si>
    <t>Sulfadiazin, stříbrná sůl, kombinace</t>
  </si>
  <si>
    <t>14875</t>
  </si>
  <si>
    <t>2MG/10MG/G CRM 20G</t>
  </si>
  <si>
    <t>2MG/10MG/G CRM 60G</t>
  </si>
  <si>
    <t>42780</t>
  </si>
  <si>
    <t>TRALGIT SR 200</t>
  </si>
  <si>
    <t>200MG TBL PRO 30</t>
  </si>
  <si>
    <t>138842</t>
  </si>
  <si>
    <t>37,5MG/325MG TBL FLM 40 I</t>
  </si>
  <si>
    <t>17929</t>
  </si>
  <si>
    <t>37,5MG/325MG TBL FLM 60</t>
  </si>
  <si>
    <t>Formoterol a budesonid</t>
  </si>
  <si>
    <t>180098</t>
  </si>
  <si>
    <t>SYMBICORT TURBUHALER 100 MIKROGRAMŮ/6 MIKROGRAMŮ/INHALACE</t>
  </si>
  <si>
    <t>80MCG/4,5MCG INH PLV 1X120DÁV</t>
  </si>
  <si>
    <t>888</t>
  </si>
  <si>
    <t>8CMX5M,V NAPNUTÉM STAVU,DLOUHÝ TAH,1KS</t>
  </si>
  <si>
    <t>4711</t>
  </si>
  <si>
    <t>14CMX5M,V NAPNUTÉM STAVU,DLOUHÝ TAH,1KS</t>
  </si>
  <si>
    <t>93146</t>
  </si>
  <si>
    <t>ORTÉZA KOLEN. KLOUBU SE STABILIZACÍ PATELY OR 36</t>
  </si>
  <si>
    <t>VELIKOST S,M,L,XL,XXL</t>
  </si>
  <si>
    <t>11674</t>
  </si>
  <si>
    <t>ORTÉZA HLEZENNÍHO KLOUBU OR 6D</t>
  </si>
  <si>
    <t>LÉČEBNÁ DYNAMICKÁ</t>
  </si>
  <si>
    <t>11871</t>
  </si>
  <si>
    <t>Jiný</t>
  </si>
  <si>
    <t>136040</t>
  </si>
  <si>
    <t>ORTÉZA KOTNÍKOVÁ PEVNÁ</t>
  </si>
  <si>
    <t>FIXAČNÍ S DLAHAMI</t>
  </si>
  <si>
    <t>93858</t>
  </si>
  <si>
    <t>ORTÉZA KOLENNÍHO KLOUBU FORM FIT HINGED</t>
  </si>
  <si>
    <t>S KLOUBOVOU DLAHOU A VYZTUŽENÍM PATELY, PRODYŠNÁ</t>
  </si>
  <si>
    <t>78085</t>
  </si>
  <si>
    <t>ZÁVĚS RAMENNÍHO KLOUBU OR 2C</t>
  </si>
  <si>
    <t>Aciklovir</t>
  </si>
  <si>
    <t>155936</t>
  </si>
  <si>
    <t>HERPESIN 400</t>
  </si>
  <si>
    <t>400MG TBL NOB 25</t>
  </si>
  <si>
    <t>Alopurinol</t>
  </si>
  <si>
    <t>100MG TBL NOB 50</t>
  </si>
  <si>
    <t>192854</t>
  </si>
  <si>
    <t>99366</t>
  </si>
  <si>
    <t>AMOKSIKLAV 457 MG/5 ML</t>
  </si>
  <si>
    <t>400MG/57MG/5ML POR PLV SUS 70M</t>
  </si>
  <si>
    <t>Diosmin, kombinace</t>
  </si>
  <si>
    <t>500MG TBL FLM 60</t>
  </si>
  <si>
    <t>Erdostein</t>
  </si>
  <si>
    <t>95560</t>
  </si>
  <si>
    <t>ERDOMED</t>
  </si>
  <si>
    <t>300MG CPS DUR 30</t>
  </si>
  <si>
    <t>84400</t>
  </si>
  <si>
    <t>Heparin, kombinace</t>
  </si>
  <si>
    <t>44980</t>
  </si>
  <si>
    <t>CONTRACTUBEX</t>
  </si>
  <si>
    <t>GEL 20G</t>
  </si>
  <si>
    <t>44981</t>
  </si>
  <si>
    <t>GEL 100G</t>
  </si>
  <si>
    <t>70446</t>
  </si>
  <si>
    <t>GEL 50G</t>
  </si>
  <si>
    <t>Ibuprofen</t>
  </si>
  <si>
    <t>155051</t>
  </si>
  <si>
    <t>IBALGIN</t>
  </si>
  <si>
    <t>50MG/G GEL 100G</t>
  </si>
  <si>
    <t>55759</t>
  </si>
  <si>
    <t>PAMYCON NA PŘÍPRAVU KAPEK</t>
  </si>
  <si>
    <t>DRM PLV SOL 1</t>
  </si>
  <si>
    <t>16319</t>
  </si>
  <si>
    <t>BRAUNOVIDON</t>
  </si>
  <si>
    <t>100MG/G UNG 20G</t>
  </si>
  <si>
    <t>16320</t>
  </si>
  <si>
    <t>Kalcitriol</t>
  </si>
  <si>
    <t>14935</t>
  </si>
  <si>
    <t>ROCALTROL</t>
  </si>
  <si>
    <t>0,25MCG CPS MOL 30</t>
  </si>
  <si>
    <t>Ketoprofen</t>
  </si>
  <si>
    <t>FASTUM</t>
  </si>
  <si>
    <t>25MG/G GEL 100G</t>
  </si>
  <si>
    <t>Klarithromycin</t>
  </si>
  <si>
    <t>53853</t>
  </si>
  <si>
    <t>203853</t>
  </si>
  <si>
    <t>Klíšťová encefalitida, inaktivovaný celý virus</t>
  </si>
  <si>
    <t>32825</t>
  </si>
  <si>
    <t>ENCEPUR PRO DOSPĚLÉ</t>
  </si>
  <si>
    <t>INJ SUS ISP 1X0,5ML</t>
  </si>
  <si>
    <t>Levothyroxin, sodná sůl</t>
  </si>
  <si>
    <t>Meloxikam</t>
  </si>
  <si>
    <t>Metoprolol</t>
  </si>
  <si>
    <t>163135</t>
  </si>
  <si>
    <t>VASOCARDIN 100</t>
  </si>
  <si>
    <t>Nifuroxazid</t>
  </si>
  <si>
    <t>155871</t>
  </si>
  <si>
    <t>200MG CPS DUR 14</t>
  </si>
  <si>
    <t>66046</t>
  </si>
  <si>
    <t>30MG/G GEL 100</t>
  </si>
  <si>
    <t>Organo-heparinoid</t>
  </si>
  <si>
    <t>HEPAROID LÉČIVA</t>
  </si>
  <si>
    <t>2MG/G CRM 30G</t>
  </si>
  <si>
    <t>20027</t>
  </si>
  <si>
    <t>400MG TBL PRO 50</t>
  </si>
  <si>
    <t>Vápník, kombinace s vitaminem D a/nebo jinými léčivy</t>
  </si>
  <si>
    <t>47514</t>
  </si>
  <si>
    <t>CALCICHEW D3</t>
  </si>
  <si>
    <t>500MG/200IU TBL MND 20</t>
  </si>
  <si>
    <t>Zolpidem</t>
  </si>
  <si>
    <t>16286</t>
  </si>
  <si>
    <t>STILNOX</t>
  </si>
  <si>
    <t>180087</t>
  </si>
  <si>
    <t>SYMBICORT TURBUHALER 200 MIKROGRAMŮ/ 6 MIKROGRAMŮ/ INHALACE</t>
  </si>
  <si>
    <t>160MCG/4,5MCG INH PLV 1X120DÁV</t>
  </si>
  <si>
    <t>883</t>
  </si>
  <si>
    <t>OBINADLO ELASTICKÉ IDEAL</t>
  </si>
  <si>
    <t>14CMX5M,PÁSKOVANÁ DO SUPERIORU DÉLKA,1KS</t>
  </si>
  <si>
    <t>885</t>
  </si>
  <si>
    <t>10CMX5M,V NAPNUTÉM STAVU,DLOUHÝ TAH,1KS</t>
  </si>
  <si>
    <t>80385</t>
  </si>
  <si>
    <t>OBINADLO ELASTICKÉ SAMOFIXAČNÍ</t>
  </si>
  <si>
    <t>2,5CMX4,6M,1KS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</si>
  <si>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</si>
  <si>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</si>
  <si>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</si>
  <si>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</si>
  <si>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</si>
  <si>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63743</t>
  </si>
  <si>
    <t>78695</t>
  </si>
  <si>
    <t>78911</t>
  </si>
  <si>
    <t>PÁSKA EPIKONDYLÁRNÍ - TYP 202</t>
  </si>
  <si>
    <t>VELIKOSTI M,L</t>
  </si>
  <si>
    <t>140964</t>
  </si>
  <si>
    <t>ORTÉZA KOLEN.KLOUBU,KRÁTKÁ LÉČEBNÁ S KLOUBEM,NÁVLE</t>
  </si>
  <si>
    <t>VELIKOST XS,S,M,L,XL,XXL,XXXL,XXXXL</t>
  </si>
  <si>
    <t>140966</t>
  </si>
  <si>
    <t>ORTÉZA PALCE SE DVĚMA DLAHAMI OR 10A/I</t>
  </si>
  <si>
    <t>VELIKOST XS,S,M,L,XL</t>
  </si>
  <si>
    <t>140555</t>
  </si>
  <si>
    <t>ORTÉZA LOKETNÍ S EPIKONDYLÁRNÍ PÁSKOU</t>
  </si>
  <si>
    <t>B 04 OBOUSTRANNÁ</t>
  </si>
  <si>
    <t>78941</t>
  </si>
  <si>
    <t>BANDÁŽ HLEZENNÍ LEVAMED</t>
  </si>
  <si>
    <t>136038</t>
  </si>
  <si>
    <t>BANDÁŽ KOTNÍKU</t>
  </si>
  <si>
    <t>SILIKONOVÉ PELOTY</t>
  </si>
  <si>
    <t>136042</t>
  </si>
  <si>
    <t>ORTÉZA ZÁPĚSTÍ</t>
  </si>
  <si>
    <t>DLOUHÁ, 2 DLAHY, T 22</t>
  </si>
  <si>
    <t>140226</t>
  </si>
  <si>
    <t>PÁSKA EPIKONDYLÁRNÍ THUASNE NEOPREN 2257</t>
  </si>
  <si>
    <t>UNIVERZÁLNÍ,PÁSKA PRO ÚPRAVU FIXACE</t>
  </si>
  <si>
    <t>136061</t>
  </si>
  <si>
    <t>ORTÉZA KOLENNÍ</t>
  </si>
  <si>
    <t>PLETENÁ FIT - 2 SPIRÁLOVÉ VÝZTUHY</t>
  </si>
  <si>
    <t>63769</t>
  </si>
  <si>
    <t>PÁSKA PERONEÁLNÍ OR 18</t>
  </si>
  <si>
    <t>VELIKOST UNI</t>
  </si>
  <si>
    <t>140882</t>
  </si>
  <si>
    <t>ORTÉZA ACHILLOVY ŠLACHY</t>
  </si>
  <si>
    <t>B07</t>
  </si>
  <si>
    <t>140552</t>
  </si>
  <si>
    <t>BANDÁŽ HLEZENNÍHO KLOUBU ÚPLETOVÁ SE SILIKONOVOU V</t>
  </si>
  <si>
    <t>B 01 PRAVÁ,LEVÁ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</si>
  <si>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</si>
  <si>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</si>
  <si>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</si>
  <si>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</si>
  <si>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</si>
  <si>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</si>
  <si>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</si>
  <si>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Benzathin-fenoxymethylpenicilin</t>
  </si>
  <si>
    <t>214055</t>
  </si>
  <si>
    <t>OSPEN 750</t>
  </si>
  <si>
    <t>750MG/5ML POR SUS 1X60ML</t>
  </si>
  <si>
    <t>Dosulepin</t>
  </si>
  <si>
    <t>4207</t>
  </si>
  <si>
    <t>PROTHIADEN 25</t>
  </si>
  <si>
    <t>25MG TBL OBD 30</t>
  </si>
  <si>
    <t>Makrogol</t>
  </si>
  <si>
    <t>184036</t>
  </si>
  <si>
    <t>FORLAX</t>
  </si>
  <si>
    <t>10G POR PLV SOL SCC 50</t>
  </si>
  <si>
    <t>184035</t>
  </si>
  <si>
    <t>10G POR PLV SOL SCC 20</t>
  </si>
  <si>
    <t>59072</t>
  </si>
  <si>
    <t>MOVALIS</t>
  </si>
  <si>
    <t>Prednisolon a antiseptika</t>
  </si>
  <si>
    <t>10MG/G+2,5MG/G+5MG/G CRM 20G</t>
  </si>
  <si>
    <t>Promethazin</t>
  </si>
  <si>
    <t>122197</t>
  </si>
  <si>
    <t>PROTHAZIN</t>
  </si>
  <si>
    <t>25MG TBL FLM 20X1</t>
  </si>
  <si>
    <t>ASCORUTIN</t>
  </si>
  <si>
    <t>100MG/20MG TBL FLM 50</t>
  </si>
  <si>
    <t>12473</t>
  </si>
  <si>
    <t>TRAMABENE KAPKY</t>
  </si>
  <si>
    <t>100MG/ML POR GTT SOL 100ML</t>
  </si>
  <si>
    <t>12476</t>
  </si>
  <si>
    <t>TRAMABENE 50 TOBOLKY</t>
  </si>
  <si>
    <t>50MG CPS DUR 50</t>
  </si>
  <si>
    <t>80683</t>
  </si>
  <si>
    <t>OBINADLO ELASTICKÉ FIXAČNÍ SAMODRŽÍCÍ PEHA-HAFT</t>
  </si>
  <si>
    <t>6CMX4M,V NAPNUTÉM STAVU,DLOUHÝ TAH,1KS</t>
  </si>
  <si>
    <t>62970</t>
  </si>
  <si>
    <t>BANDÁŽ ZÁPĚSTÍ ELASTICKÁ OR29</t>
  </si>
  <si>
    <t>136045</t>
  </si>
  <si>
    <t>FIXACE PALCE, 2 DLAHY, T 25</t>
  </si>
  <si>
    <t>300MG TBL NOB 30</t>
  </si>
  <si>
    <t>Atorvastatin</t>
  </si>
  <si>
    <t>19592</t>
  </si>
  <si>
    <t>TORVACARD 20</t>
  </si>
  <si>
    <t>20MG TBL FLM 30 BLI AL</t>
  </si>
  <si>
    <t>94164</t>
  </si>
  <si>
    <t>CONCOR 5</t>
  </si>
  <si>
    <t>132601</t>
  </si>
  <si>
    <t>3MG TBL NOB 30</t>
  </si>
  <si>
    <t>42845</t>
  </si>
  <si>
    <t>125MG POR GRA SUS 50ML</t>
  </si>
  <si>
    <t>132710</t>
  </si>
  <si>
    <t>58142</t>
  </si>
  <si>
    <t>DICLOFENAC AL 50</t>
  </si>
  <si>
    <t>50MG TBL ENT 30</t>
  </si>
  <si>
    <t>201992</t>
  </si>
  <si>
    <t>500MG TBL FLM 120</t>
  </si>
  <si>
    <t>90986</t>
  </si>
  <si>
    <t>DEOXYMYKOIN</t>
  </si>
  <si>
    <t>100MG TBL NOB 10</t>
  </si>
  <si>
    <t>12737</t>
  </si>
  <si>
    <t>200MG TBL NOB 10</t>
  </si>
  <si>
    <t>Fentermin</t>
  </si>
  <si>
    <t>97374</t>
  </si>
  <si>
    <t>ADIPEX RETARD</t>
  </si>
  <si>
    <t>15MG CPS RML 100</t>
  </si>
  <si>
    <t>Fosinopril</t>
  </si>
  <si>
    <t>19118</t>
  </si>
  <si>
    <t>FOSINOPRIL-TEVA</t>
  </si>
  <si>
    <t>20MG TBL NOB 50</t>
  </si>
  <si>
    <t>Gestoden a ethinylestradiol</t>
  </si>
  <si>
    <t>132794</t>
  </si>
  <si>
    <t>LOGEST</t>
  </si>
  <si>
    <t>0,075MG/0,02MG TBL OBD 3X21</t>
  </si>
  <si>
    <t>215978</t>
  </si>
  <si>
    <t>Hydrochlorothiazid a kalium šetřící diuretika</t>
  </si>
  <si>
    <t>76380</t>
  </si>
  <si>
    <t>RHEFLUIN</t>
  </si>
  <si>
    <t>5MG/50MG TBL NOB 30</t>
  </si>
  <si>
    <t>IBALGIN 600</t>
  </si>
  <si>
    <t>600MG TBL FLM 30</t>
  </si>
  <si>
    <t>3300IU/250IU/G DRM PLV ADS 1X2</t>
  </si>
  <si>
    <t>76655</t>
  </si>
  <si>
    <t>KETONAL</t>
  </si>
  <si>
    <t>50MG CPS DUR 25</t>
  </si>
  <si>
    <t>Kodein</t>
  </si>
  <si>
    <t>CODEIN SLOVAKOFARMA</t>
  </si>
  <si>
    <t>30MG TBL NOB 10</t>
  </si>
  <si>
    <t>86016</t>
  </si>
  <si>
    <t>TALVOSILEN</t>
  </si>
  <si>
    <t>500MG/20MG TBL NOB 20</t>
  </si>
  <si>
    <t>109798</t>
  </si>
  <si>
    <t>ULTRACOD</t>
  </si>
  <si>
    <t>500MG/30MG TBL NOB 20</t>
  </si>
  <si>
    <t>Kortikosteroidy</t>
  </si>
  <si>
    <t>84700</t>
  </si>
  <si>
    <t>OTOBACID N</t>
  </si>
  <si>
    <t>AUR GTT SOL 1X5ML</t>
  </si>
  <si>
    <t>Kyselina alendronová</t>
  </si>
  <si>
    <t>41671</t>
  </si>
  <si>
    <t>ALENDRONATE-TEVA</t>
  </si>
  <si>
    <t>70MG TBL NOB 12</t>
  </si>
  <si>
    <t>138234</t>
  </si>
  <si>
    <t>ALENDRONAT ACTAVIS</t>
  </si>
  <si>
    <t>41670</t>
  </si>
  <si>
    <t>70MG TBL NOB 8</t>
  </si>
  <si>
    <t>Kyselina alendronová a cholekalciferol</t>
  </si>
  <si>
    <t>29955</t>
  </si>
  <si>
    <t>FOSAVANCE</t>
  </si>
  <si>
    <t>70MG/5600IU TBL NOB 12</t>
  </si>
  <si>
    <t>Léčiva k terapii onemocnění jater</t>
  </si>
  <si>
    <t>125753</t>
  </si>
  <si>
    <t>Levocetirizin</t>
  </si>
  <si>
    <t>124346</t>
  </si>
  <si>
    <t>CEZERA</t>
  </si>
  <si>
    <t>5MG TBL FLM 90 I</t>
  </si>
  <si>
    <t>Magnesium-laktát</t>
  </si>
  <si>
    <t>48MG/5MG TBL OBD 50</t>
  </si>
  <si>
    <t>58827</t>
  </si>
  <si>
    <t>FORTRANS</t>
  </si>
  <si>
    <t>64G POR PLV SOL 4</t>
  </si>
  <si>
    <t>3645</t>
  </si>
  <si>
    <t>DIMEXOL</t>
  </si>
  <si>
    <t>17185</t>
  </si>
  <si>
    <t>100MG POR GRA SUS 9</t>
  </si>
  <si>
    <t>17187</t>
  </si>
  <si>
    <t>100MG POR GRA SUS 30</t>
  </si>
  <si>
    <t>200MG TBL FLM 10</t>
  </si>
  <si>
    <t>Paracetamol</t>
  </si>
  <si>
    <t>3837</t>
  </si>
  <si>
    <t>500MG TBL NOB 10</t>
  </si>
  <si>
    <t>Perindopril a amlodipin</t>
  </si>
  <si>
    <t>124133</t>
  </si>
  <si>
    <t>10MG/10MG TBL NOB 90</t>
  </si>
  <si>
    <t>Pikosíran sodný, kombinace</t>
  </si>
  <si>
    <t>199163</t>
  </si>
  <si>
    <t>PICOPREP</t>
  </si>
  <si>
    <t>10MG/3,5G/12G POR PLV SOL 150X</t>
  </si>
  <si>
    <t>56982</t>
  </si>
  <si>
    <t>Ramipril a amlodipin</t>
  </si>
  <si>
    <t>200413</t>
  </si>
  <si>
    <t>EGIRAMLON</t>
  </si>
  <si>
    <t>10MG/10MG CPS DUR 10X10</t>
  </si>
  <si>
    <t>98194</t>
  </si>
  <si>
    <t>Telmisartan a diuretika</t>
  </si>
  <si>
    <t>26571</t>
  </si>
  <si>
    <t>MICARDISPLUS</t>
  </si>
  <si>
    <t>40MG/12,5MG TBL NOB 28</t>
  </si>
  <si>
    <t>Tolperison</t>
  </si>
  <si>
    <t>MYDOCALM</t>
  </si>
  <si>
    <t>42779</t>
  </si>
  <si>
    <t>200MG TBL PRO 10</t>
  </si>
  <si>
    <t>12475</t>
  </si>
  <si>
    <t>50MG CPS DUR 30</t>
  </si>
  <si>
    <t>209513</t>
  </si>
  <si>
    <t>75MG/650MG TBL FLM 30 II</t>
  </si>
  <si>
    <t>Troxerutin</t>
  </si>
  <si>
    <t>15560</t>
  </si>
  <si>
    <t>VENORUTON</t>
  </si>
  <si>
    <t>2% GEL 100G</t>
  </si>
  <si>
    <t>15297</t>
  </si>
  <si>
    <t>VENORUTON 300</t>
  </si>
  <si>
    <t>132603</t>
  </si>
  <si>
    <t>142657</t>
  </si>
  <si>
    <t>APO-ZOLPIDEM</t>
  </si>
  <si>
    <t>132602</t>
  </si>
  <si>
    <t>Obuv ortopedická</t>
  </si>
  <si>
    <t>971</t>
  </si>
  <si>
    <t>VLOŽKY ORTOPEDICKÉ-SPECIÁLNÍ</t>
  </si>
  <si>
    <t>80%</t>
  </si>
  <si>
    <t>80682</t>
  </si>
  <si>
    <t>4CMX4M,V NAPNUTÉM STAVU,DLOUHÝ TAH,1KS</t>
  </si>
  <si>
    <t>81898</t>
  </si>
  <si>
    <t>KRYTÍ NA RÁNY VSTŘEBATELNÉ TRAUMACEL BIODRESS</t>
  </si>
  <si>
    <t>10X10CM,10KS</t>
  </si>
  <si>
    <t>78923</t>
  </si>
  <si>
    <t>ORTÉZA KOLENNÍ - TYP 503</t>
  </si>
  <si>
    <t>DVOUOSÝ KOLENNÍ KLOUB KOVOVÝ, PRODYŠNÝ MATERIÁL</t>
  </si>
  <si>
    <t>19179</t>
  </si>
  <si>
    <t>40131</t>
  </si>
  <si>
    <t>VERAL NEO EMULGEL</t>
  </si>
  <si>
    <t>DRM GEL 1X100GM I</t>
  </si>
  <si>
    <t>137823</t>
  </si>
  <si>
    <t>Fentanyl</t>
  </si>
  <si>
    <t>11955</t>
  </si>
  <si>
    <t>DUROGESIC</t>
  </si>
  <si>
    <t>12MCG/H TDR EMP 5X2,1MG</t>
  </si>
  <si>
    <t>Heparin</t>
  </si>
  <si>
    <t>17165</t>
  </si>
  <si>
    <t>LIOTON 100 000 GEL</t>
  </si>
  <si>
    <t>1000IU/G GEL 100G</t>
  </si>
  <si>
    <t>83106</t>
  </si>
  <si>
    <t>1000IU/G GEL 50G</t>
  </si>
  <si>
    <t>Chlordiazepoxid</t>
  </si>
  <si>
    <t>40564</t>
  </si>
  <si>
    <t>ELENIUM</t>
  </si>
  <si>
    <t>10MG TBL OBD 20</t>
  </si>
  <si>
    <t>Indometacin</t>
  </si>
  <si>
    <t>50MG SUP 10</t>
  </si>
  <si>
    <t>62315</t>
  </si>
  <si>
    <t>100MG/ML DRM SOL 30ML</t>
  </si>
  <si>
    <t>100MG/ML DRM SOL 120ML</t>
  </si>
  <si>
    <t>90</t>
  </si>
  <si>
    <t>Kolagenáza, kombinace</t>
  </si>
  <si>
    <t>4270</t>
  </si>
  <si>
    <t>UNG 1X30G</t>
  </si>
  <si>
    <t>181293</t>
  </si>
  <si>
    <t>ESSENTIALE FORTE</t>
  </si>
  <si>
    <t>600MG CPS DUR 30</t>
  </si>
  <si>
    <t>500MG TBL NOB 24</t>
  </si>
  <si>
    <t>173400</t>
  </si>
  <si>
    <t>250SU CPS MOL 60</t>
  </si>
  <si>
    <t>12474</t>
  </si>
  <si>
    <t>138838</t>
  </si>
  <si>
    <t>37,5MG/325MG TBL FLM 2 I</t>
  </si>
  <si>
    <t>169675</t>
  </si>
  <si>
    <t>TBL FLM 60</t>
  </si>
  <si>
    <t>80173</t>
  </si>
  <si>
    <t>GÁZA SKLÁDANÁ KOMPRESY STERILNÍ STERILUX</t>
  </si>
  <si>
    <t>10X10CM,8 VRSTEV,25X2KS</t>
  </si>
  <si>
    <t>78952</t>
  </si>
  <si>
    <t>ORTÉZA PRSTOVÁ - TYP 309</t>
  </si>
  <si>
    <t>93816</t>
  </si>
  <si>
    <t>PROTECT.CO</t>
  </si>
  <si>
    <t>22322</t>
  </si>
  <si>
    <t>ORTÉZA KOLENNÍHO KLOUBU PEVNÁ</t>
  </si>
  <si>
    <t>S FLEXÍ 0 ST.A,ORTIKA OR 3A,VELIKOSTI XS,S,M,L,XL</t>
  </si>
  <si>
    <t>Alprazolam</t>
  </si>
  <si>
    <t>94933</t>
  </si>
  <si>
    <t>875MG/125MG TBL FLM 14 II</t>
  </si>
  <si>
    <t>49549</t>
  </si>
  <si>
    <t>OSPEN 400</t>
  </si>
  <si>
    <t>400000IU/5ML SIR 150ML</t>
  </si>
  <si>
    <t>176913</t>
  </si>
  <si>
    <t>5MG TBL FLM 90</t>
  </si>
  <si>
    <t>100MG TBL RET 30</t>
  </si>
  <si>
    <t>Hydrokortison-butyrát</t>
  </si>
  <si>
    <t>47030</t>
  </si>
  <si>
    <t>LOCOID 0,1%</t>
  </si>
  <si>
    <t>1MG/G UNG 15G</t>
  </si>
  <si>
    <t>41669</t>
  </si>
  <si>
    <t>70MG TBL NOB 4</t>
  </si>
  <si>
    <t>124340</t>
  </si>
  <si>
    <t>5MG TBL FLM 14 I</t>
  </si>
  <si>
    <t>94329</t>
  </si>
  <si>
    <t>AKTIFERRIN</t>
  </si>
  <si>
    <t>POR CPS MOL 20</t>
  </si>
  <si>
    <t>Telmisartan</t>
  </si>
  <si>
    <t>183069</t>
  </si>
  <si>
    <t>TELMISARTAN EGIS</t>
  </si>
  <si>
    <t>40MG TBL FLM 98</t>
  </si>
  <si>
    <t>42776</t>
  </si>
  <si>
    <t>150MG TBL PRO 30</t>
  </si>
  <si>
    <t>Triamcinolon</t>
  </si>
  <si>
    <t>162502</t>
  </si>
  <si>
    <t>TRIAMCINOLON TEVA</t>
  </si>
  <si>
    <t>1MG/G DRM EML 30G</t>
  </si>
  <si>
    <t>Triamcinolon a antiseptika</t>
  </si>
  <si>
    <t>TRIAMCINOLON E LÉČIVA</t>
  </si>
  <si>
    <t>1MG/10MG/G UNG 1X20G</t>
  </si>
  <si>
    <t>Apixaban</t>
  </si>
  <si>
    <t>882</t>
  </si>
  <si>
    <t>12CMX5M,PÁSKOVANÁ DO SUPERIORU,1KS</t>
  </si>
  <si>
    <t>23642</t>
  </si>
  <si>
    <t>ORTÉZA KOLENNÍ S KOVOVÝMI DLAHAMI</t>
  </si>
  <si>
    <t>DRYTEX ECONOMY HINGED KNEE SUPPORT- S DVOUOSÝM KLOUBEM (0670)</t>
  </si>
  <si>
    <t>63777</t>
  </si>
  <si>
    <t>ORTÉZA HLEZENNÍ VACOACHILL; SOUPRAVA PRO PACIENTA</t>
  </si>
  <si>
    <t>78692</t>
  </si>
  <si>
    <t>140725</t>
  </si>
  <si>
    <t>ORTÉZA PALCOVÁ S PRUŽNÝM TAHEM</t>
  </si>
  <si>
    <t>PROVEDENÍ PRO PRAVOU A LEVOU RUKU, VELIKOST 1-3</t>
  </si>
  <si>
    <t>BIOKNIFE 300 (LZE VYKÁZAT POUZE V SOUVISLOSTI SE ZDRAV. VÝKONEM 13071)</t>
  </si>
  <si>
    <t>Felodipin</t>
  </si>
  <si>
    <t>83595</t>
  </si>
  <si>
    <t>PLENDIL ER</t>
  </si>
  <si>
    <t>10MG TBL PRO 100 I</t>
  </si>
  <si>
    <t>84114</t>
  </si>
  <si>
    <t>25MG/G GEL 50G</t>
  </si>
  <si>
    <t>Kyselina fusidová</t>
  </si>
  <si>
    <t>20MG/G UNG 1X15G</t>
  </si>
  <si>
    <t>11811</t>
  </si>
  <si>
    <t>ORTÉZA LOKETNÍ SILISTAB EPI 2305</t>
  </si>
  <si>
    <t>PRUŽNÝ MATERIÁL, SILIK.PELOTY, PŘEDLOKETNÍ EPI PÁSKA</t>
  </si>
  <si>
    <t>140561</t>
  </si>
  <si>
    <t>ORTÉZA ZÁPĚSTÍ FIXAČNÍ UNIVERZÁLNÍ</t>
  </si>
  <si>
    <t>ORTEX 07H, S PEVNÝMI DLAHAMI, STRANOVĚ UNIVERZÁLNÍ</t>
  </si>
  <si>
    <t>136076</t>
  </si>
  <si>
    <t>BANDÁŽ CLAVICULÁRNÍ</t>
  </si>
  <si>
    <t>FIXAČNÍ</t>
  </si>
  <si>
    <t>176914</t>
  </si>
  <si>
    <t>10MG TBL FLM 90</t>
  </si>
  <si>
    <t>132600</t>
  </si>
  <si>
    <t>89024</t>
  </si>
  <si>
    <t>50MG TBL ENT 20</t>
  </si>
  <si>
    <t>OPHTHALMO-HYDROCORTISON LÉČIVA</t>
  </si>
  <si>
    <t>5MG/G OPH UNG 5G</t>
  </si>
  <si>
    <t>Cholekalciferol</t>
  </si>
  <si>
    <t>132844</t>
  </si>
  <si>
    <t>0,5MG/ML POR GTT SOL 10ML</t>
  </si>
  <si>
    <t>Klenbuterol</t>
  </si>
  <si>
    <t>55449</t>
  </si>
  <si>
    <t>SPIROPENT</t>
  </si>
  <si>
    <t>1MCG/ML SIR 1X100ML</t>
  </si>
  <si>
    <t>155782</t>
  </si>
  <si>
    <t>100MG/50MG TBL NOB 100</t>
  </si>
  <si>
    <t>17924</t>
  </si>
  <si>
    <t>37,5MG/325MG TBL FLM 10</t>
  </si>
  <si>
    <t>209523</t>
  </si>
  <si>
    <t>37,5MG/325MG TBL FLM 20 II</t>
  </si>
  <si>
    <t>Jiná</t>
  </si>
  <si>
    <t>63742</t>
  </si>
  <si>
    <t>80684</t>
  </si>
  <si>
    <t>8CMX4M,V NAPNUTÉM STAVU,DLOUHÝ TAH,1KS</t>
  </si>
  <si>
    <t>80685</t>
  </si>
  <si>
    <t>10CMX4M,V NAPNUTÉM STAVU,DLOUHÝ TAH,1KS</t>
  </si>
  <si>
    <t>63677</t>
  </si>
  <si>
    <t>BANDÁŽ KOLENNÍ, PUSH MED, 2.30.1</t>
  </si>
  <si>
    <t>VEL.: 1 - 5</t>
  </si>
  <si>
    <t>63749</t>
  </si>
  <si>
    <t>62971</t>
  </si>
  <si>
    <t>ORTÉZA KOLENNÍHO KLOUBU OR33</t>
  </si>
  <si>
    <t>NÁVLEKOVÁ S VÝZTUHOU</t>
  </si>
  <si>
    <t>136064</t>
  </si>
  <si>
    <t>PEVNÁ 90.</t>
  </si>
  <si>
    <t>11656</t>
  </si>
  <si>
    <t>ORTÉZA LOKTE S KLOUBY PAN 4.01</t>
  </si>
  <si>
    <t>ELASTICKÁ ORTÉZA S JEDNOOSÝMI KLOUBY,VELIKOST S,M,L,XL</t>
  </si>
  <si>
    <t>6919</t>
  </si>
  <si>
    <t>ORTÉZA HLEZENNÍHO KLOUBU</t>
  </si>
  <si>
    <t>MALLEOLOC 2 VELIKOSTI NA LEVÉ A PRAVÉ HLEZNO</t>
  </si>
  <si>
    <t>86656</t>
  </si>
  <si>
    <t>NEUROL 1,0</t>
  </si>
  <si>
    <t>96192</t>
  </si>
  <si>
    <t>AMBROSAN 30 MG</t>
  </si>
  <si>
    <t>TBL NOB 30X30MG I</t>
  </si>
  <si>
    <t>Amitriptylin</t>
  </si>
  <si>
    <t>87167</t>
  </si>
  <si>
    <t>AMITRIPTYLIN-SLOVAKOFARMA</t>
  </si>
  <si>
    <t>28,3MG TBL FLM 50</t>
  </si>
  <si>
    <t>Analgetika a anestetika, kombinace</t>
  </si>
  <si>
    <t>10MG/40MG/G AUR GTT SOL 16G</t>
  </si>
  <si>
    <t>49009</t>
  </si>
  <si>
    <t>ATORIS 20</t>
  </si>
  <si>
    <t>20MG TBL FLM 90</t>
  </si>
  <si>
    <t>132528</t>
  </si>
  <si>
    <t>TBL FLM 30X20MG</t>
  </si>
  <si>
    <t>Azithromycin</t>
  </si>
  <si>
    <t>153973</t>
  </si>
  <si>
    <t>AZITROMYCIN MYLAN</t>
  </si>
  <si>
    <t>Betamethason a antibiotika</t>
  </si>
  <si>
    <t>83973</t>
  </si>
  <si>
    <t>FUCICORT</t>
  </si>
  <si>
    <t>20MG/1MG/1G CRM 15G</t>
  </si>
  <si>
    <t>Desloratadin</t>
  </si>
  <si>
    <t>28837</t>
  </si>
  <si>
    <t>AERIUS</t>
  </si>
  <si>
    <t>0,5MG/ML POR SOL 60ML+LŽIČKA</t>
  </si>
  <si>
    <t>15486</t>
  </si>
  <si>
    <t>IBUMAX</t>
  </si>
  <si>
    <t>600MG TBL FLM 100</t>
  </si>
  <si>
    <t>200863</t>
  </si>
  <si>
    <t>OPH GTT SOL 1X10ML PLAST</t>
  </si>
  <si>
    <t>Loperamid</t>
  </si>
  <si>
    <t>132702</t>
  </si>
  <si>
    <t>2MG CPS DUR 20</t>
  </si>
  <si>
    <t>Metoklopramid</t>
  </si>
  <si>
    <t>10MG TBL NOB 40</t>
  </si>
  <si>
    <t>132559</t>
  </si>
  <si>
    <t>50MG TBL NOB 50</t>
  </si>
  <si>
    <t>132638</t>
  </si>
  <si>
    <t>59808</t>
  </si>
  <si>
    <t>19000IU/ML INJ SOL ISP 10X0,8M</t>
  </si>
  <si>
    <t>Perindopril a diuretika</t>
  </si>
  <si>
    <t>122690</t>
  </si>
  <si>
    <t>5MG/1,25MG TBL FLM 90</t>
  </si>
  <si>
    <t>42591</t>
  </si>
  <si>
    <t>RECTODELT</t>
  </si>
  <si>
    <t>100MG SUP 4</t>
  </si>
  <si>
    <t>320MG/60MG TBL FLM 100</t>
  </si>
  <si>
    <t>179333</t>
  </si>
  <si>
    <t>75MG/650MG TBL FLM 90 I</t>
  </si>
  <si>
    <t>179330</t>
  </si>
  <si>
    <t>75MG/650MG TBL FLM 60 I</t>
  </si>
  <si>
    <t>209514</t>
  </si>
  <si>
    <t>75MG/650MG TBL FLM 40 II</t>
  </si>
  <si>
    <t>201610</t>
  </si>
  <si>
    <t>37,5MG/325MG TBL FLM 40X1</t>
  </si>
  <si>
    <t>132642</t>
  </si>
  <si>
    <t>214600</t>
  </si>
  <si>
    <t>HYPNOGEN</t>
  </si>
  <si>
    <t>Fenoterol a ipratropium-bromid</t>
  </si>
  <si>
    <t>21MCG/50MCG/DÁV INH SOL PSS 20</t>
  </si>
  <si>
    <t>11651</t>
  </si>
  <si>
    <t>ZÁVĚS RAMENNÍHO KLOUBU PAN 2.04</t>
  </si>
  <si>
    <t>VELIKOST S,M, UNIVERZÁLNÍ PRO PRAVÉ A LEVÉ RAMENO</t>
  </si>
  <si>
    <t>89025</t>
  </si>
  <si>
    <t>50MG TBL ENT 50</t>
  </si>
  <si>
    <t>107922</t>
  </si>
  <si>
    <t>APO-DICLO</t>
  </si>
  <si>
    <t>100MG SUP 10</t>
  </si>
  <si>
    <t>999999</t>
  </si>
  <si>
    <t>Klopidogrel</t>
  </si>
  <si>
    <t>141036</t>
  </si>
  <si>
    <t>TROMBEX</t>
  </si>
  <si>
    <t>75MG TBL FLM 90</t>
  </si>
  <si>
    <t>CANESTEN</t>
  </si>
  <si>
    <t>10MG/G CRM 20G</t>
  </si>
  <si>
    <t>Sumatriptan</t>
  </si>
  <si>
    <t>115449</t>
  </si>
  <si>
    <t>SUMATRIPTAN ACTAVIS</t>
  </si>
  <si>
    <t>50MG TBL OBD 6 II</t>
  </si>
  <si>
    <t>189681</t>
  </si>
  <si>
    <t>TEZEO HCT</t>
  </si>
  <si>
    <t>40MG/12,5MG TBL NOB 90</t>
  </si>
  <si>
    <t>Tamsulosin a solifenacin</t>
  </si>
  <si>
    <t>197787</t>
  </si>
  <si>
    <t>URIZIA</t>
  </si>
  <si>
    <t>6MG/0,4MG TBL RET 100</t>
  </si>
  <si>
    <t>*5002</t>
  </si>
  <si>
    <t>80765</t>
  </si>
  <si>
    <t>KRYTÍ BACTIGRAS</t>
  </si>
  <si>
    <t>10X10CM 0,5%CHLORHEXIDINACETÁT,10KS</t>
  </si>
  <si>
    <t>80388</t>
  </si>
  <si>
    <t>10CMX4,6M,1KS</t>
  </si>
  <si>
    <t>45552</t>
  </si>
  <si>
    <t>NÁVLEK KOTNÍKOVÝ III.K.T.</t>
  </si>
  <si>
    <t>MAXIS C A-B</t>
  </si>
  <si>
    <t>78604</t>
  </si>
  <si>
    <t>ORTÉZA HLEZNA OR 6</t>
  </si>
  <si>
    <t>PROFYLAKTICKÁ</t>
  </si>
  <si>
    <t>62910</t>
  </si>
  <si>
    <t>ORTÉZA POOPERAČNÍ KOLENNÍ 3PANEL KNEE SPLINT</t>
  </si>
  <si>
    <t>FIXACE V EXTENZI</t>
  </si>
  <si>
    <t>90959</t>
  </si>
  <si>
    <t>0,5MG TBL NOB 30</t>
  </si>
  <si>
    <t>Betamethason</t>
  </si>
  <si>
    <t>19759</t>
  </si>
  <si>
    <t>BELODERM</t>
  </si>
  <si>
    <t>0,5MG/G CRM 30G</t>
  </si>
  <si>
    <t>BELOGENT</t>
  </si>
  <si>
    <t>0,5MG/1MG/G CRM 30G</t>
  </si>
  <si>
    <t>OPH UNG 3,5G</t>
  </si>
  <si>
    <t>75633</t>
  </si>
  <si>
    <t>100MG TBL PRO 100</t>
  </si>
  <si>
    <t>15626</t>
  </si>
  <si>
    <t>VOLTAREN RETARD</t>
  </si>
  <si>
    <t>100MG TBL PRO 30X1</t>
  </si>
  <si>
    <t>Fytomenadion</t>
  </si>
  <si>
    <t>20MG/ML POR GTT EML 1X5ML</t>
  </si>
  <si>
    <t>62047</t>
  </si>
  <si>
    <t>LOCOID LIPOCREAM 0,1%</t>
  </si>
  <si>
    <t>1MG/G CRM 30G</t>
  </si>
  <si>
    <t>14822</t>
  </si>
  <si>
    <t>800MG TBL FLM 90</t>
  </si>
  <si>
    <t>160155</t>
  </si>
  <si>
    <t>CONDROSULF 800 TABLETY</t>
  </si>
  <si>
    <t>800MG TBL NOB 90</t>
  </si>
  <si>
    <t>32020</t>
  </si>
  <si>
    <t>IBUPROFEN AL 400</t>
  </si>
  <si>
    <t>400MG TBL FLM 100</t>
  </si>
  <si>
    <t>32082</t>
  </si>
  <si>
    <t>IBALGIN 400</t>
  </si>
  <si>
    <t>Jiná antihistaminika pro systémovou aplikaci</t>
  </si>
  <si>
    <t>2MG TBL NOB 20</t>
  </si>
  <si>
    <t>17806</t>
  </si>
  <si>
    <t>URO-VAXOM</t>
  </si>
  <si>
    <t>6MG CPS DUR 90</t>
  </si>
  <si>
    <t>188857</t>
  </si>
  <si>
    <t>STACYL</t>
  </si>
  <si>
    <t>100MG TBL ENT 100 II</t>
  </si>
  <si>
    <t>Mebendazol</t>
  </si>
  <si>
    <t>122198</t>
  </si>
  <si>
    <t>VERMOX</t>
  </si>
  <si>
    <t>100MG TBL NOB 6</t>
  </si>
  <si>
    <t>Mometason</t>
  </si>
  <si>
    <t>192207</t>
  </si>
  <si>
    <t>1MG/G UNG 1X100G</t>
  </si>
  <si>
    <t>32062</t>
  </si>
  <si>
    <t>9500IU/ML INJ SOL ISP 2X0,8ML</t>
  </si>
  <si>
    <t>12896</t>
  </si>
  <si>
    <t>POR GRA SUS 60X100MG I</t>
  </si>
  <si>
    <t>59687</t>
  </si>
  <si>
    <t>200MG TBL FLM 14</t>
  </si>
  <si>
    <t>191019</t>
  </si>
  <si>
    <t>2,5MG TBL NOB 500</t>
  </si>
  <si>
    <t>Salbutamol</t>
  </si>
  <si>
    <t>178283</t>
  </si>
  <si>
    <t>TRAMADOL MYLAN</t>
  </si>
  <si>
    <t>200MG TBL PRO 60 I</t>
  </si>
  <si>
    <t>201612</t>
  </si>
  <si>
    <t>37,5MG/325MG TBL FLM 60X1</t>
  </si>
  <si>
    <t>164887</t>
  </si>
  <si>
    <t>CALTRATE 600 MG/400 IU D3 POTAHOVANÁ TABLETA</t>
  </si>
  <si>
    <t>600MG/400IU TBL FLM 60</t>
  </si>
  <si>
    <t>47516</t>
  </si>
  <si>
    <t>500MG/200IU TBL MND 100</t>
  </si>
  <si>
    <t>40542</t>
  </si>
  <si>
    <t>OLYNTH HA 0,1%</t>
  </si>
  <si>
    <t>1MG/ML NAS SPR SOL 10ML</t>
  </si>
  <si>
    <t>Další osteosyntetický materiál</t>
  </si>
  <si>
    <t>8</t>
  </si>
  <si>
    <t>ŠROUB KORTIKÁLNÍ VELKÝ FRAGMENT OCEL</t>
  </si>
  <si>
    <t>ŠROUB KORTIKÁLNÍ PR. 4.5 MM, DÉLKA 125-140 MM, OCEL   214.125-140</t>
  </si>
  <si>
    <t>45481</t>
  </si>
  <si>
    <t>LONARIS EXTRA FEINE VELIKOST 1,2,3 A-G</t>
  </si>
  <si>
    <t>93655</t>
  </si>
  <si>
    <t>PROTECT.ST PRO</t>
  </si>
  <si>
    <t>140722</t>
  </si>
  <si>
    <t>ORTÉZA PRSTOVÁ DYNAMICKÁ EXTENČNÍ (PIP)</t>
  </si>
  <si>
    <t>UNIVERZÁLNÍ PROVEDENÍ PRO PRSTY PRAVÉ A LEVÉ RUKY, VELIKOST 1-5</t>
  </si>
  <si>
    <t>140721</t>
  </si>
  <si>
    <t>ORTÉZA PRSTOVÁ DYNAMICKÁ FLEKČNÍ (PIP)</t>
  </si>
  <si>
    <t>216284</t>
  </si>
  <si>
    <t>100MG TBL NOB 90</t>
  </si>
  <si>
    <t>17168</t>
  </si>
  <si>
    <t>0,5MG/20MG/G DRM SOL 50ML</t>
  </si>
  <si>
    <t>162859</t>
  </si>
  <si>
    <t>ASPIRIN PROTECT 100</t>
  </si>
  <si>
    <t>100MG TBL ENT 98</t>
  </si>
  <si>
    <t>Měkký parafin a tukové produkty</t>
  </si>
  <si>
    <t>100273</t>
  </si>
  <si>
    <t>LIPOBASE</t>
  </si>
  <si>
    <t>CRM 100G</t>
  </si>
  <si>
    <t>59806</t>
  </si>
  <si>
    <t>19000IU/ML INJ SOL ISP 10X0,6M</t>
  </si>
  <si>
    <t>Oxazepam</t>
  </si>
  <si>
    <t>OXAZEPAM LÉČIVA</t>
  </si>
  <si>
    <t>124091</t>
  </si>
  <si>
    <t>5MG/5MG TBL NOB 90</t>
  </si>
  <si>
    <t>166801</t>
  </si>
  <si>
    <t>OLVION</t>
  </si>
  <si>
    <t>100MG TBL FLM 8</t>
  </si>
  <si>
    <t>26913</t>
  </si>
  <si>
    <t>100MG TBL FLM 8 I</t>
  </si>
  <si>
    <t>Homeopatika (česká ATC skupina)</t>
  </si>
  <si>
    <t>62262</t>
  </si>
  <si>
    <t>SYMPHYTUM OFFICINALE</t>
  </si>
  <si>
    <t>2CH-200CH GRA 4G</t>
  </si>
  <si>
    <t>155937</t>
  </si>
  <si>
    <t>400MG TBL NOB 50</t>
  </si>
  <si>
    <t>Bemiparin</t>
  </si>
  <si>
    <t>30526</t>
  </si>
  <si>
    <t>ZIBOR</t>
  </si>
  <si>
    <t>3500IU INJ SOL ISP 10X0,2ML</t>
  </si>
  <si>
    <t>46621</t>
  </si>
  <si>
    <t>UNO</t>
  </si>
  <si>
    <t>150MG TBL PRO 20</t>
  </si>
  <si>
    <t>Formoterol</t>
  </si>
  <si>
    <t>184319</t>
  </si>
  <si>
    <t>ATIMOS 12 MCG</t>
  </si>
  <si>
    <t>12MCG/DÁV INH SOL PSS 100DÁV</t>
  </si>
  <si>
    <t>201970</t>
  </si>
  <si>
    <t>33000IU/2500IU DRM PLV SOL 1</t>
  </si>
  <si>
    <t>Moxonidin</t>
  </si>
  <si>
    <t>16926</t>
  </si>
  <si>
    <t>0,3MG TBL FLM 100</t>
  </si>
  <si>
    <t>Nitrofurantoin</t>
  </si>
  <si>
    <t>154748</t>
  </si>
  <si>
    <t>NITROFURANTOIN - RATIOPHARM 100 MG</t>
  </si>
  <si>
    <t>POR CPS PRO 50X100MG</t>
  </si>
  <si>
    <t>47085</t>
  </si>
  <si>
    <t>PENTOMER RETARD</t>
  </si>
  <si>
    <t>124121</t>
  </si>
  <si>
    <t>10MG/5MG TBL NOB 120</t>
  </si>
  <si>
    <t>Prednisolon</t>
  </si>
  <si>
    <t>92410</t>
  </si>
  <si>
    <t>ALPICORT F</t>
  </si>
  <si>
    <t>0,05MG/ML+2MG/ML+4MG/ML DRM SO</t>
  </si>
  <si>
    <t>Spazmolytika, psycholeptika a analgetika v kombinaci</t>
  </si>
  <si>
    <t>91261</t>
  </si>
  <si>
    <t>SPASMOPAN</t>
  </si>
  <si>
    <t>500MG/19,2MG/10MG/0,1MG SUP 5</t>
  </si>
  <si>
    <t>183068</t>
  </si>
  <si>
    <t>40MG TBL FLM 90</t>
  </si>
  <si>
    <t>189079</t>
  </si>
  <si>
    <t>CALCICHEW D3 LEMON</t>
  </si>
  <si>
    <t>500MG/400IU TBL MND 60</t>
  </si>
  <si>
    <t>Vinpocetin</t>
  </si>
  <si>
    <t>10253</t>
  </si>
  <si>
    <t>10MG TBL NOB 90</t>
  </si>
  <si>
    <t>163149</t>
  </si>
  <si>
    <t>11658</t>
  </si>
  <si>
    <t>PÁSKA EPIKONDYLÁRNÍ PAN 4.03</t>
  </si>
  <si>
    <t>VELIKOST M,L UNIVERZÁLNÍ PRO PRAVOU A LEVOU RUKU</t>
  </si>
  <si>
    <t>11800</t>
  </si>
  <si>
    <t>ORTÉZA KOLENNÍHO KLOUBU LIGAFLEX EVOLUTION</t>
  </si>
  <si>
    <t>R.O.M.2376/76,NASTAVITELNÝ ROZSAH POHYBU</t>
  </si>
  <si>
    <t>140727</t>
  </si>
  <si>
    <t>ORTÉZA RUKY KOREKČNÍ MEZIPRSTOVÁ</t>
  </si>
  <si>
    <t>78603</t>
  </si>
  <si>
    <t>PÁSKA EPIONDYLÁRNÍ OR 16B</t>
  </si>
  <si>
    <t>S PLASTOVOU PELOTOU</t>
  </si>
  <si>
    <t>23886</t>
  </si>
  <si>
    <t>NÁSTAVEC NA WC PLASTOVÝ 508 B</t>
  </si>
  <si>
    <t>VÝŠKA 10CM</t>
  </si>
  <si>
    <t>Hydrochlorothiazid</t>
  </si>
  <si>
    <t>168</t>
  </si>
  <si>
    <t>HYDROCHLOROTHIAZID LÉČIVA</t>
  </si>
  <si>
    <t>25MG TBL NOB 20</t>
  </si>
  <si>
    <t>32018</t>
  </si>
  <si>
    <t>400MG TBL FLM 30</t>
  </si>
  <si>
    <t>15222</t>
  </si>
  <si>
    <t>DALACIN</t>
  </si>
  <si>
    <t>20MG/G VAG CRM 40G+7APL</t>
  </si>
  <si>
    <t>45800</t>
  </si>
  <si>
    <t>MAXIS COMFORT COTTON A-G SE SAMODRŽÍCÍM LEMEM</t>
  </si>
  <si>
    <t>140587</t>
  </si>
  <si>
    <t>ORTÉZA KOLENNÍ PRODYŠNÁ S POSTRANNÍMI DLAHAMI</t>
  </si>
  <si>
    <t>GENUMEDI PRO</t>
  </si>
  <si>
    <t>93109</t>
  </si>
  <si>
    <t>ORTÉZA ZÁPĚSTÍ A PALCE LIGAFLEX MANU 2430 P/L</t>
  </si>
  <si>
    <t>PEVNÁ ORTÉZA, ODSTRANITELNÉ DLAHY PROSTUPNÉ RTG</t>
  </si>
  <si>
    <t>78955</t>
  </si>
  <si>
    <t>ORTÉZA HLEZENNÍ - TYP 707</t>
  </si>
  <si>
    <t>93818</t>
  </si>
  <si>
    <t>PROTECT.4</t>
  </si>
  <si>
    <t>93896</t>
  </si>
  <si>
    <t>BERLE FRANCOUZSKÁ SPECIÁLNÍ THUASNE W2017</t>
  </si>
  <si>
    <t>VYMĚKČENÁ BERLE, VÝŠKOVĚ NASTAVITELNÁ, NOSNOST 150KG, ODRAZKY</t>
  </si>
  <si>
    <t>136079</t>
  </si>
  <si>
    <t>ROZTOK ELASTOVISKÓZNÍ BIOVISC ORTHO</t>
  </si>
  <si>
    <t>INJ 1X2 ML/20 MG, 1% NATRIUM HYALURONÁT,HRAZENO 5 APLIKACÍ DO 1 KLOUBU/6 MĚS.</t>
  </si>
  <si>
    <t>97375</t>
  </si>
  <si>
    <t>15MG CPS RML 30</t>
  </si>
  <si>
    <t>85142</t>
  </si>
  <si>
    <t>XYZAL</t>
  </si>
  <si>
    <t>Loratadin</t>
  </si>
  <si>
    <t>216114</t>
  </si>
  <si>
    <t>CLARITINE</t>
  </si>
  <si>
    <t>10MG TBL NOB 60</t>
  </si>
  <si>
    <t>192521</t>
  </si>
  <si>
    <t>NASONEX</t>
  </si>
  <si>
    <t>50MCG/DÁV NAS SPR SUS 140DÁV</t>
  </si>
  <si>
    <t>Spironolakton</t>
  </si>
  <si>
    <t>173401</t>
  </si>
  <si>
    <t>250SU CPS MOL 120</t>
  </si>
  <si>
    <t>17928</t>
  </si>
  <si>
    <t>37,5MG/325MG TBL FLM 50</t>
  </si>
  <si>
    <t>22332</t>
  </si>
  <si>
    <t>OBINADLO ELASTICKÉ IDEALFLEX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</si>
  <si>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</si>
  <si>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</si>
  <si>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</si>
  <si>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</si>
  <si>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</si>
  <si>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</si>
  <si>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17188</t>
  </si>
  <si>
    <t>500MG TBL ENT 50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</si>
  <si>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</si>
  <si>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</si>
  <si>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</si>
  <si>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</si>
  <si>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</si>
  <si>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</si>
  <si>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R06AE09 - Levocetirizin</t>
  </si>
  <si>
    <t>R01AD09 - Mometason</t>
  </si>
  <si>
    <t>R06AX13 - Loratadin</t>
  </si>
  <si>
    <t>R01AA07 - Xylometazolin</t>
  </si>
  <si>
    <t>N02CC01 - Sumatriptan</t>
  </si>
  <si>
    <t>R03AK07 - Formoterol a budesonid</t>
  </si>
  <si>
    <t>V12 - Homeopatika (česká ATC skupina)</t>
  </si>
  <si>
    <t>R03AK07</t>
  </si>
  <si>
    <t>400MG/57MG/5ML POR PLV SUS 70ML</t>
  </si>
  <si>
    <t>R06AE09</t>
  </si>
  <si>
    <t>R01AA07</t>
  </si>
  <si>
    <t>19000IU/ML INJ SOL ISP 10X0,8ML</t>
  </si>
  <si>
    <t>B01AC04</t>
  </si>
  <si>
    <t>N02CC01</t>
  </si>
  <si>
    <t>V12</t>
  </si>
  <si>
    <t>R01AD09</t>
  </si>
  <si>
    <t>R06AX13</t>
  </si>
  <si>
    <t>Přehled plnění PL - Preskripce léčivých přípravků - orientační přehled</t>
  </si>
  <si>
    <t>3164</t>
  </si>
  <si>
    <t>pracoviště COS</t>
  </si>
  <si>
    <t>pracoviště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</si>
  <si>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</si>
  <si>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</si>
  <si>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</si>
  <si>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</si>
  <si>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</si>
  <si>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</si>
  <si>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</si>
  <si>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</si>
  <si>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Šátek trojcípý NT 136 x 96 x 96 cm 20002</t>
  </si>
  <si>
    <t>ZA446</t>
  </si>
  <si>
    <t>Vata buničitá přířezy 20 x 30 cm 1230200129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</si>
  <si>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</si>
  <si>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</si>
  <si>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</si>
  <si>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</si>
  <si>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</si>
  <si>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</si>
  <si>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</si>
  <si>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</si>
  <si>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</si>
  <si>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</si>
  <si>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</si>
  <si>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</si>
  <si>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</si>
  <si>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</si>
  <si>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</si>
  <si>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</si>
  <si>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</si>
  <si>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</si>
  <si>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</si>
  <si>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</si>
  <si>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</si>
  <si>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</si>
  <si>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</si>
  <si>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</si>
  <si>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</si>
  <si>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</si>
  <si>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ZC846</t>
  </si>
  <si>
    <t>Kompresa AB 15 x 25 cm/1 ks sterilní NT savá 1230114031</t>
  </si>
  <si>
    <t>ZC854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</si>
  <si>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</si>
  <si>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</si>
  <si>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</si>
  <si>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</si>
  <si>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</si>
  <si>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ZE748</t>
  </si>
  <si>
    <t>Krytí melgisorb Ag alginátové absorpční 10 x 10 cm bal. á 10 ks 256100-00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</si>
  <si>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</si>
  <si>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</si>
  <si>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</si>
  <si>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</si>
  <si>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</si>
  <si>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</si>
  <si>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ZI601</t>
  </si>
  <si>
    <t>Náplast curapor 10 x 20 cm 32915 ( náhrada za cosmopor )</t>
  </si>
  <si>
    <t>ZK404</t>
  </si>
  <si>
    <t>Krytí prontosan roztok 350 ml 400416</t>
  </si>
  <si>
    <t>ZB571</t>
  </si>
  <si>
    <t>Krytí melgisorb Ag alginátové 5 x 5 cm bal. á 10 ks 256050-00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</si>
  <si>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</si>
  <si>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</si>
  <si>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</si>
  <si>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</si>
  <si>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</si>
  <si>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</si>
  <si>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</si>
  <si>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</si>
  <si>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ZF042</t>
  </si>
  <si>
    <t>Krytí mastný tyl jelonet 10 x 10 cm á 10 ks 7404</t>
  </si>
  <si>
    <t>ZA005</t>
  </si>
  <si>
    <t>Obvaz elastický síťový pruban č. 7 427307</t>
  </si>
  <si>
    <t>ZA065</t>
  </si>
  <si>
    <t>Verba č. 5 - břišní pás 105 - 115 cm 932535</t>
  </si>
  <si>
    <t>ZL853</t>
  </si>
  <si>
    <t>Krytí mastný tyl jelonet 10 x 40 cm á 10 ks 7459</t>
  </si>
  <si>
    <t>ZL987</t>
  </si>
  <si>
    <t>Soft port 69 cm s koncovkou 15 x 10 cm 66800799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</si>
  <si>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</si>
  <si>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</si>
  <si>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</si>
  <si>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</si>
  <si>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</si>
  <si>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</si>
  <si>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</si>
  <si>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</si>
  <si>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ZN469</t>
  </si>
  <si>
    <t>Obvaz elastický síťový pruban č. 4 paže, noha, loket 1323300240</t>
  </si>
  <si>
    <t>ZF768</t>
  </si>
  <si>
    <t>Krytí askina gel 15 g bal. á 10 ks 001419N</t>
  </si>
  <si>
    <t>ZO546</t>
  </si>
  <si>
    <t>Krytí - set pro aplikaci larev - dávka cca 150 steril. larev bzučivky zelené 62117</t>
  </si>
  <si>
    <t>ZA727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</si>
  <si>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</si>
  <si>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</si>
  <si>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</si>
  <si>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</si>
  <si>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</si>
  <si>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</si>
  <si>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</si>
  <si>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</si>
  <si>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</si>
  <si>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</si>
  <si>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</si>
  <si>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</si>
  <si>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</si>
  <si>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</si>
  <si>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</si>
  <si>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</si>
  <si>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</si>
  <si>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</si>
  <si>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</si>
  <si>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Stříkačka janett 3-dílná 60 ml sterilní vyplachovací 050ML3CZ-CEW (MRG564)</t>
  </si>
  <si>
    <t>ZB102</t>
  </si>
  <si>
    <t>Láhev k odsávačce flovac 1l hadice 1,8 m á 45 ks 000-036-020</t>
  </si>
  <si>
    <t>ZB249</t>
  </si>
  <si>
    <t>Sáček močový s křížovou výpustí 2000 ml ZAR-TNU201601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</si>
  <si>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</si>
  <si>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</si>
  <si>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</si>
  <si>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</si>
  <si>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</si>
  <si>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</si>
  <si>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</si>
  <si>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</si>
  <si>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</si>
  <si>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</si>
  <si>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</si>
  <si>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</si>
  <si>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</si>
  <si>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</si>
  <si>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</si>
  <si>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</si>
  <si>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</si>
  <si>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</si>
  <si>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</si>
  <si>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</si>
  <si>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ZB893</t>
  </si>
  <si>
    <t>Stříkačka inzulinová omnican 0,5 ml 100j s jehlou 30 G 9151125S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</si>
  <si>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</si>
  <si>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</si>
  <si>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</si>
  <si>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</si>
  <si>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</si>
  <si>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</si>
  <si>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</si>
  <si>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</si>
  <si>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</si>
  <si>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</si>
  <si>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</si>
  <si>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</si>
  <si>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</si>
  <si>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</si>
  <si>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</si>
  <si>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</si>
  <si>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</si>
  <si>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</si>
  <si>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</si>
  <si>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</si>
  <si>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</si>
  <si>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</si>
  <si>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ZI167</t>
  </si>
  <si>
    <t>Zkumavka EmptyTube bílá ostatní tekuté vzorky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</si>
  <si>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</si>
  <si>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</si>
  <si>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</si>
  <si>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</si>
  <si>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</si>
  <si>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</si>
  <si>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</si>
  <si>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</si>
  <si>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</si>
  <si>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</si>
  <si>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</si>
  <si>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</si>
  <si>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</si>
  <si>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</si>
  <si>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</si>
  <si>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60.21.00 (120 420)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</si>
  <si>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</si>
  <si>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</si>
  <si>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</si>
  <si>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</si>
  <si>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</si>
  <si>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</si>
  <si>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</si>
  <si>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ZM600</t>
  </si>
  <si>
    <t>Spojka flovac žlutá 000-036-102</t>
  </si>
  <si>
    <t>ZB965</t>
  </si>
  <si>
    <t>Nůžky chirurgické rovné hrotnaté 130 mm B397113920003</t>
  </si>
  <si>
    <t>ZA694</t>
  </si>
  <si>
    <t>Držák močových sáčků kovový bal. á 20 ks 4490029</t>
  </si>
  <si>
    <t>ZN296</t>
  </si>
  <si>
    <t>Hadička spojovací Gamaplus 1,8 x 450 UNIV NO DOP 606306-ND</t>
  </si>
  <si>
    <t>ZN297</t>
  </si>
  <si>
    <t>Hadička spojovací Gamaplus 1,8 x 450 LL NO DOP (606301) 686401</t>
  </si>
  <si>
    <t>ZN299</t>
  </si>
  <si>
    <t>Hadička spojovací Gamaplus 1,8 x 1800 UNIV NO DOP (606307) 686412</t>
  </si>
  <si>
    <t>ZB963</t>
  </si>
  <si>
    <t>Pinzeta anatomická úzká 145 mm B397114920019</t>
  </si>
  <si>
    <t>ZF911</t>
  </si>
  <si>
    <t>Nůžky oční rovné hrotnaté 105 mm B397113920043</t>
  </si>
  <si>
    <t>ZO010</t>
  </si>
  <si>
    <t>Pinzeta chirurgická Standard rovná 1 x 2 zuby 140 mm 1141113014</t>
  </si>
  <si>
    <t>ZH274</t>
  </si>
  <si>
    <t>Nůžky zahnuté chirurgické hrotnaté 150 mm B397113920026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</si>
  <si>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</si>
  <si>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</si>
  <si>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</si>
  <si>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</si>
  <si>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</si>
  <si>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</si>
  <si>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</si>
  <si>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</si>
  <si>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</si>
  <si>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</si>
  <si>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</si>
  <si>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</si>
  <si>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</si>
  <si>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</si>
  <si>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</si>
  <si>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</si>
  <si>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</si>
  <si>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</si>
  <si>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</si>
  <si>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</si>
  <si>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</si>
  <si>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</si>
  <si>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</si>
  <si>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</si>
  <si>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</si>
  <si>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</si>
  <si>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</si>
  <si>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</si>
  <si>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ZB751</t>
  </si>
  <si>
    <t>Hadice PVC 8/12 á 30 m P00468</t>
  </si>
  <si>
    <t>ZA006</t>
  </si>
  <si>
    <t>Obvaz elastický síťový pruban č. 8 427308</t>
  </si>
  <si>
    <t>ZA008</t>
  </si>
  <si>
    <t>Obvaz elastický síťový pruban č. 10 427310</t>
  </si>
  <si>
    <t>ZA426</t>
  </si>
  <si>
    <t>Obinadlo hydrofilní 16 cm x 10 m 13014</t>
  </si>
  <si>
    <t>ZA432</t>
  </si>
  <si>
    <t>Obvaz sádrový safix plus 14 cm x 3 m bal. á 20 ks 3327430</t>
  </si>
  <si>
    <t>ZA436</t>
  </si>
  <si>
    <t>Obvaz elastický síťový pruban č. 12 427312</t>
  </si>
  <si>
    <t>ZA450</t>
  </si>
  <si>
    <t>Náplast omniplast 1,25 cm x 9,1 m 9004520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</si>
  <si>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</si>
  <si>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</si>
  <si>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</si>
  <si>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</si>
  <si>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</si>
  <si>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bal. á 27 ks 4709673</t>
  </si>
  <si>
    <t>ZA540</t>
  </si>
  <si>
    <t>Náplast omnifix E 15 cm x 10 m 9006513</t>
  </si>
  <si>
    <t>ZA557</t>
  </si>
  <si>
    <t>Kompresa gáza 10 x 20 cm/5 ks sterilní 26013</t>
  </si>
  <si>
    <t>ZC725</t>
  </si>
  <si>
    <t>Obvaz ortho-pad 15 cm x 3 m 1320105005</t>
  </si>
  <si>
    <t>Obvaz ortho-pad 15 cm x 3 m pod sádru á 6 ks 1320105005</t>
  </si>
  <si>
    <t>ZC845</t>
  </si>
  <si>
    <t>Kompresa NT 10 x 20 cm/5 ks sterilní 26621</t>
  </si>
  <si>
    <t>ZC848</t>
  </si>
  <si>
    <t>Obvaz ortho-pad 10 cm x 3 m karton á 120 ks 1320105004</t>
  </si>
  <si>
    <t>Obvaz ortho-pad 10 cm x 3 m pod sádru á 6 ks karton á 120 ks 1320105004</t>
  </si>
  <si>
    <t>ZD111</t>
  </si>
  <si>
    <t>Náplast omnifix E 5 cm x 10 m 9006493</t>
  </si>
  <si>
    <t>ZD668</t>
  </si>
  <si>
    <t>Kompresa gáza 10 x 10 cm/5 ks sterilní 1325019275</t>
  </si>
  <si>
    <t>ZD740</t>
  </si>
  <si>
    <t>Kompresa gáza sterilkompres 7,5 x 7,5 cm/5 ks sterilní 1325019265(1230119225)</t>
  </si>
  <si>
    <t>ZI600</t>
  </si>
  <si>
    <t>Náplast curapor 10 x 15 cm 32914 ( náhrada za cosmopor )</t>
  </si>
  <si>
    <t>ZA431</t>
  </si>
  <si>
    <t>Obvaz sádrový safix plus 12 cm x 3 m bal. á 20 ks 3327420</t>
  </si>
  <si>
    <t>ZA440</t>
  </si>
  <si>
    <t>Steh náplasťový Steri-strip 3 x 75 mm bal. á 50 ks R1540</t>
  </si>
  <si>
    <t>ZA442</t>
  </si>
  <si>
    <t>Steh náplasťový Steri-strip 6 x 75 mm bal. á 50 ks R1541</t>
  </si>
  <si>
    <t>ZA471</t>
  </si>
  <si>
    <t>Náplast curaplast poinjekční bal. á 250 ks 30625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</si>
  <si>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</si>
  <si>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</si>
  <si>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</si>
  <si>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</si>
  <si>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</si>
  <si>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</si>
  <si>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ZD545</t>
  </si>
  <si>
    <t>Safix longeta sádrová 4 vrstvá 10 x 20 m (332790) 1324702316</t>
  </si>
  <si>
    <t>ZD551</t>
  </si>
  <si>
    <t>Safix longeta sádrová 4 vrstvá 12 x 20 m (332791) 1324702317</t>
  </si>
  <si>
    <t>ZF716</t>
  </si>
  <si>
    <t>Obinadlo fixační peha-haft 6cm á 20 m 9324471</t>
  </si>
  <si>
    <t>ZL789</t>
  </si>
  <si>
    <t>Obvaz sterilní hotový č. 2 A4091360</t>
  </si>
  <si>
    <t>ZL790</t>
  </si>
  <si>
    <t>Obvaz sterilní hotový č. 3 A4101144</t>
  </si>
  <si>
    <t>ZE396</t>
  </si>
  <si>
    <t>Krytí mastný tyl grassolind 7,5 x 10 cm bal. á 10 ks 499313</t>
  </si>
  <si>
    <t>ZA555</t>
  </si>
  <si>
    <t>Obinadlo sádrové gipsan 14 cm x 3 m bal. á 40 ks 1321701105</t>
  </si>
  <si>
    <t>ZA599</t>
  </si>
  <si>
    <t>Steh náplasťový Steri-strip 6 x 75 mm bal. á 50 ks elast. E4541</t>
  </si>
  <si>
    <t>ZF715</t>
  </si>
  <si>
    <t>Obinadlo fixační peha-haft 4cm á 4m 932411</t>
  </si>
  <si>
    <t>ZA645</t>
  </si>
  <si>
    <t>Krytí s mastí atrauman 5 x 5 cm bal. á 10 ks 499571</t>
  </si>
  <si>
    <t>ZN321</t>
  </si>
  <si>
    <t>Obvaz elastický síťový CareFix Head velikost L bal. á 10 ks 0170 L</t>
  </si>
  <si>
    <t>ZN471</t>
  </si>
  <si>
    <t>Obvaz elastický síťový pruban č. 6 hlava, ramena, stehno 1323300260</t>
  </si>
  <si>
    <t>ZA430</t>
  </si>
  <si>
    <t>Obinadlo sádrové gipsan 10 cm x 3 m bal. á 60 ks 1321701103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</si>
  <si>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</si>
  <si>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</si>
  <si>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</si>
  <si>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</si>
  <si>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</si>
  <si>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</si>
  <si>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ZN808</t>
  </si>
  <si>
    <t>Krytí gelové hydrokoloidní Flamigel 50 ml FLAM050</t>
  </si>
  <si>
    <t>ZA538</t>
  </si>
  <si>
    <t>Obinadlo sádrové gipsan 12 cm x 3 m bal. á 48 ks 1321701104</t>
  </si>
  <si>
    <t>ZA897</t>
  </si>
  <si>
    <t>Nůž na stehy sterilní  krátký bal. á 100 ks 11.000.00.010</t>
  </si>
  <si>
    <t>ZB770</t>
  </si>
  <si>
    <t>Držák jehly excentrický Holdex 450263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</si>
  <si>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</si>
  <si>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</si>
  <si>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</si>
  <si>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</si>
  <si>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</si>
  <si>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</si>
  <si>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ZF159</t>
  </si>
  <si>
    <t>Nádoba na kontaminovaný odpad 1 l 15-0002</t>
  </si>
  <si>
    <t>Zkumavka EmptyTube bílá PFPM913S</t>
  </si>
  <si>
    <t>ZN947</t>
  </si>
  <si>
    <t>Nůžky převazové lister 180 mm lomené PL827-106</t>
  </si>
  <si>
    <t>ZB215</t>
  </si>
  <si>
    <t>Šití safil fialový 3/0 (2) bal. á 36 ks C1048041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</si>
  <si>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</si>
  <si>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</si>
  <si>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</si>
  <si>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</si>
  <si>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</si>
  <si>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</si>
  <si>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ZC017</t>
  </si>
  <si>
    <t>Šití dafilon modrý 5/0 (1) bal. á 36 ks C0932078</t>
  </si>
  <si>
    <t>ZF695</t>
  </si>
  <si>
    <t>Jehla seldinger 1,3/18 G x 80 mm bal. á 20 ks AN 18080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</si>
  <si>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</si>
  <si>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</si>
  <si>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</si>
  <si>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</si>
  <si>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</si>
  <si>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</si>
  <si>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ZN130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</si>
  <si>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</si>
  <si>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</si>
  <si>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</si>
  <si>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</si>
  <si>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</si>
  <si>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</si>
  <si>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</si>
  <si>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ZA318</t>
  </si>
  <si>
    <t>Náplast transpore 1,25 cm x 9,14 m 1527-0</t>
  </si>
  <si>
    <t>ZA478</t>
  </si>
  <si>
    <t>Krytí actisorb plus 10,5 x 10,5 cm bal. á 10 ks s aktivním uhlím SYSMAP105EE</t>
  </si>
  <si>
    <t>ZA509</t>
  </si>
  <si>
    <t>Náplast tegaderm 8,5 cm x 7,0 cm bal. á 100 ks s výřezem 1633</t>
  </si>
  <si>
    <t>ZA561</t>
  </si>
  <si>
    <t>Kompresa AB 20 x 40 cm/1 ks sterilní NT savá 1230114051</t>
  </si>
  <si>
    <t>ZA563</t>
  </si>
  <si>
    <t>Kompresa AB 20 x 20 cm/1 ks sterilní NT savá 1230114041</t>
  </si>
  <si>
    <t>ZA617</t>
  </si>
  <si>
    <t>Tampon TC-OC k ošetření dutiny ústní á 250 ks 12240</t>
  </si>
  <si>
    <t>ZD633</t>
  </si>
  <si>
    <t>Krytí mepilex border sacrum 18 x 18 cm bal. á 5 ks 282000-01</t>
  </si>
  <si>
    <t>ZL667</t>
  </si>
  <si>
    <t>Náplast tegaderm i.v. advanced 6,5 cm x 7,0 cm bal. á 100 ks 1683</t>
  </si>
  <si>
    <t>Náplast tegaderm i.v. advanced 6,5 cm x 7,0 cm bal. á 400 ks 1683</t>
  </si>
  <si>
    <t>ZI973</t>
  </si>
  <si>
    <t>Pěna malá  V.A.C M8275051/1</t>
  </si>
  <si>
    <t>ZI983</t>
  </si>
  <si>
    <t>Terčík + krycí folie V.A.C. Sensa T.R.A.C. ( folie s kolmým napojením ) M8275057/1</t>
  </si>
  <si>
    <t>ZA119</t>
  </si>
  <si>
    <t>Trokar hrudní 18F 30 cm 636,18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</si>
  <si>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</si>
  <si>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</si>
  <si>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</si>
  <si>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</si>
  <si>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</si>
  <si>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</si>
  <si>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ZB449</t>
  </si>
  <si>
    <t>Kanyla ET 7,0 s manžetou 9570E</t>
  </si>
  <si>
    <t>ZB488</t>
  </si>
  <si>
    <t>Sprej cavilon 28 ml bal. á 12 ks 3346E</t>
  </si>
  <si>
    <t>ZC074</t>
  </si>
  <si>
    <t>Nebulizátor Typ 753 pro dospělé 01.000.08.753</t>
  </si>
  <si>
    <t>ZC648</t>
  </si>
  <si>
    <t>Elektroda EKG pěnová pr. 55 mm pro dospělé H-108002</t>
  </si>
  <si>
    <t>ZC757</t>
  </si>
  <si>
    <t>Čepelka skalpelová 24 BB524</t>
  </si>
  <si>
    <t>ZD212</t>
  </si>
  <si>
    <t>Brýle kyslíkové pro dospělé 1,8 m standard 1161000/L</t>
  </si>
  <si>
    <t>ZD748</t>
  </si>
  <si>
    <t>Set sterilní pro žilní katetrizaci a rouškování bal. á 10 ks Kit CVK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</si>
  <si>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</si>
  <si>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</si>
  <si>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</si>
  <si>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</si>
  <si>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ZH816</t>
  </si>
  <si>
    <t>Katetr močový foley CH14 180605-000140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</si>
  <si>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</si>
  <si>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</si>
  <si>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</si>
  <si>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</si>
  <si>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</si>
  <si>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</si>
  <si>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</si>
  <si>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</si>
  <si>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ZB557</t>
  </si>
  <si>
    <t>Přechodka adapter combifix rekord - luer 4090306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</si>
  <si>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</si>
  <si>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</si>
  <si>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</si>
  <si>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</si>
  <si>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ZB054</t>
  </si>
  <si>
    <t>Láhev 2,00 l šroubový uzávěr 000-030-000 (111-888-200)</t>
  </si>
  <si>
    <t>ZL435</t>
  </si>
  <si>
    <t>Trokar hrudní CH20 délka 40 cm vnější pr. 6,6 mm bal. á 10 ks 02.000.30.020</t>
  </si>
  <si>
    <t>ZN367</t>
  </si>
  <si>
    <t>Konektor bezjehlový gama modrý NO PVC V696420</t>
  </si>
  <si>
    <t>ZF510</t>
  </si>
  <si>
    <t>Adaptér metal 65250</t>
  </si>
  <si>
    <t>ZN618</t>
  </si>
  <si>
    <t>Brýle kyslíkové pro dospělé bal. á 100 ks A0100</t>
  </si>
  <si>
    <t>ZD814</t>
  </si>
  <si>
    <t>Manžeta TK k monitoru Philips obézní 17 x 60 cm KVS M1 6ZOM</t>
  </si>
  <si>
    <t>ZB253</t>
  </si>
  <si>
    <t>Filtr iso-gard bakteriální virový čistý bal. á 25 ks 19212</t>
  </si>
  <si>
    <t>ZH776</t>
  </si>
  <si>
    <t>Lžíce laryngoskopu č.3 jednorázová bal. á 10 ks LS-78130</t>
  </si>
  <si>
    <t>ZH775</t>
  </si>
  <si>
    <t>Lžíce laryngoskopu č.4 bal. á 10 ks 100 LS-78140</t>
  </si>
  <si>
    <t>ZD882</t>
  </si>
  <si>
    <t>Spojka symetrická 3-5 mm 881.33</t>
  </si>
  <si>
    <t>ZO372</t>
  </si>
  <si>
    <t>Konektor bezjehlový OptiSyte JIM:JSM4001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</si>
  <si>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</si>
  <si>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</si>
  <si>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</si>
  <si>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</si>
  <si>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ZN155</t>
  </si>
  <si>
    <t>Organizér infuzních setů ORIO modrý bal. á 15 ks 702.03</t>
  </si>
  <si>
    <t>ZO765</t>
  </si>
  <si>
    <t>Stříkačka injekční předplněná 0,9% NaCl 10 ml Omniflush bal. á 100 ks EM3513576</t>
  </si>
  <si>
    <t>ZC058</t>
  </si>
  <si>
    <t>Kapilára heparin litný 200 ul / 1,43 x 125 mm + drátek 125/200</t>
  </si>
  <si>
    <t>ZD909</t>
  </si>
  <si>
    <t>Katetr CVC 2 lumen 7 Fr x 20 cm certofix duo ECO 720 á 10 ks 4162200E</t>
  </si>
  <si>
    <t>ZG139</t>
  </si>
  <si>
    <t>Set infuzní VL ST 00 mod standard bal. á 70 ks M46441000</t>
  </si>
  <si>
    <t>Set infuzní VL ST 00 mod standard bal. á 70 ks M46441000S</t>
  </si>
  <si>
    <t>ZA360</t>
  </si>
  <si>
    <t>Jehla sterican 0,5 x 25 mm oranžová 9186158</t>
  </si>
  <si>
    <t>ZA833</t>
  </si>
  <si>
    <t>Jehla injekční 0,8 x 40 mm zelená 4657527</t>
  </si>
  <si>
    <t>ZA836</t>
  </si>
  <si>
    <t>Jehla injekční 0,9 x 70 mm žlutá 4665791</t>
  </si>
  <si>
    <t>ZB768</t>
  </si>
  <si>
    <t>Jehla vakuová 216/38 mm zelená 450076</t>
  </si>
  <si>
    <t>Rukavice operační gammex latex PF bez pudru 7,0 330048070</t>
  </si>
  <si>
    <t>ZO538</t>
  </si>
  <si>
    <t>Kohout trojcestný bílý bal. á 50 ks E0500</t>
  </si>
  <si>
    <t>ZA095</t>
  </si>
  <si>
    <t>Cement kostní palacos R + G 2 x 40 g á 2 ks 66017569</t>
  </si>
  <si>
    <t>ZB885</t>
  </si>
  <si>
    <t>Vrták 1.1 mm se 2 drážkami, pro mini rychlospojku 513.030</t>
  </si>
  <si>
    <t>ZF625</t>
  </si>
  <si>
    <t>Vrták 2,5 mm 3-drážkový pro rychlospojku 315.250</t>
  </si>
  <si>
    <t>ZH416</t>
  </si>
  <si>
    <t>Vrták 3.2 mm 315.310</t>
  </si>
  <si>
    <t>ZJ528</t>
  </si>
  <si>
    <t>Cement kostní vancognex 40 g ( vancomycin + gentamicin ) 12A2520</t>
  </si>
  <si>
    <t>Cement kostní vancogenx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</si>
  <si>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</si>
  <si>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</si>
  <si>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</si>
  <si>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</si>
  <si>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</si>
  <si>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</si>
  <si>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KB698</t>
  </si>
  <si>
    <t>drén - set epicistostomický EPI 12ch AJ7112</t>
  </si>
  <si>
    <t>ZJ296</t>
  </si>
  <si>
    <t>Hlava frézovací nitrodřeňová RIA pr. 14.0 mm sterilní 352.254S</t>
  </si>
  <si>
    <t>ZM480</t>
  </si>
  <si>
    <t>Souprava jednorázová pro vakuové míchání cementu 2Mix ASA0320</t>
  </si>
  <si>
    <t>ZE278</t>
  </si>
  <si>
    <t>Drát vodící 0,90 mm vrtací, bez závitu bal. á 10 ks 26-875-00-05</t>
  </si>
  <si>
    <t>ZI283</t>
  </si>
  <si>
    <t>Elektroda VAPR Premiere 90 DEPuy 227204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</si>
  <si>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</si>
  <si>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</si>
  <si>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</si>
  <si>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</si>
  <si>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</si>
  <si>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resterilizovatelná k shaveru storz pr.4,2 mmL 28205AC</t>
  </si>
  <si>
    <t>ZK958</t>
  </si>
  <si>
    <t>Vrták se zarážkou 2,3 mm HBS2 midi kanylovaný AO koncovka 26-850-19-09</t>
  </si>
  <si>
    <t>ZL681</t>
  </si>
  <si>
    <t>Elektroda artroskopická háčková s integrovaným kabelem 227305</t>
  </si>
  <si>
    <t>ZM448</t>
  </si>
  <si>
    <t>Elektroda VAPR 2,3 mm 227213</t>
  </si>
  <si>
    <t>ZN721</t>
  </si>
  <si>
    <t>Drát vrtací bez očka 2,4 x 310 mm – Drill Tip Guide Pin K_AR-1250L-1</t>
  </si>
  <si>
    <t>ZL743</t>
  </si>
  <si>
    <t>Šroub kónický extrakční pro šrouby pr. 2.7, 3.5 a 4.0 mm 309.520</t>
  </si>
  <si>
    <t>ZM460</t>
  </si>
  <si>
    <t>Elektroda VAPR 2,3 mm 227252</t>
  </si>
  <si>
    <t>ZN849</t>
  </si>
  <si>
    <t>Dotloukač prům.   8 mm délka 200 mm 27.95.17P</t>
  </si>
  <si>
    <t>ZN850</t>
  </si>
  <si>
    <t>Dotloukač prům. 12 mm délka 200 mm 27.95.20P</t>
  </si>
  <si>
    <t>ZM425</t>
  </si>
  <si>
    <t>Vaper side effect handpiece 227301</t>
  </si>
  <si>
    <t>ZN848</t>
  </si>
  <si>
    <t>Šnek k hadicovému setu 2719791</t>
  </si>
  <si>
    <t>ZN921</t>
  </si>
  <si>
    <t>Manžeta pro bezkrevnost silikonová na paži vel. 35 cm x 12,5 cm 20-94-711</t>
  </si>
  <si>
    <t>ZL755</t>
  </si>
  <si>
    <t>Vrták HSS pr. 2.5 mm pro ocel pro implantáty sterilní 309.503S</t>
  </si>
  <si>
    <t>ZL742</t>
  </si>
  <si>
    <t>Šroub extrakční pro šrouby 3,5 mm 309.521</t>
  </si>
  <si>
    <t>ZL744</t>
  </si>
  <si>
    <t>Šroub extrakční pro šrouby kónický  pr. 4.5 a 5.0 mm 309.530</t>
  </si>
  <si>
    <t>ZL753</t>
  </si>
  <si>
    <t>Vrták karbidový na kov 4.0 mm pro ocelové a titanové šrouby sterilní 309.004S</t>
  </si>
  <si>
    <t>ZL754</t>
  </si>
  <si>
    <t>Vrták karbidový na kov 6.0 mm pro ocelové a titanové šrouby sterilní 309.006S</t>
  </si>
  <si>
    <t>ZF354</t>
  </si>
  <si>
    <t>Vrták 2.5 mm 315.230</t>
  </si>
  <si>
    <t>ZF608</t>
  </si>
  <si>
    <t>Vrták 2.5 mm se 2 drážkami, pro rychlospojku 310.250</t>
  </si>
  <si>
    <t>ZG593</t>
  </si>
  <si>
    <t>Vrták 2,0 mm 310.534</t>
  </si>
  <si>
    <t>ZN967</t>
  </si>
  <si>
    <t>Systém kotvící pro koleno vták FlipCutter II, 8,5 mm AR-1204AF-85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</si>
  <si>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</si>
  <si>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</si>
  <si>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</si>
  <si>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</si>
  <si>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ZB151</t>
  </si>
  <si>
    <t>Fréza artroskopická 4 mm 7410</t>
  </si>
  <si>
    <t>ZD084</t>
  </si>
  <si>
    <t>Drát s očkem 219328</t>
  </si>
  <si>
    <t>ZL549</t>
  </si>
  <si>
    <t>Elektroda VAPR radiofrekvenční 2,3 mm 227211</t>
  </si>
  <si>
    <t>ZJ598</t>
  </si>
  <si>
    <t>Vrták kanylovaný 2,6 mm 26-451-26-09</t>
  </si>
  <si>
    <t>ZD617</t>
  </si>
  <si>
    <t>Vrták 4.3 mm 310.430</t>
  </si>
  <si>
    <t>ZF843</t>
  </si>
  <si>
    <t>Šroubovák šestihran malý pr. 2,5 mm 314.070</t>
  </si>
  <si>
    <t>ZF558</t>
  </si>
  <si>
    <t>Vrták 1,0 mm 513.005</t>
  </si>
  <si>
    <t>ZH035</t>
  </si>
  <si>
    <t>Esmarch 12 cm x 5 m resterilizovatelný do 134° bezlatexový 20-20-120</t>
  </si>
  <si>
    <t>ZD485</t>
  </si>
  <si>
    <t>Vrták do soupravy HAND INNOVATIONS 2,5  DB25</t>
  </si>
  <si>
    <t>ZD484</t>
  </si>
  <si>
    <t>Vrták pr. 2,0 FDB20</t>
  </si>
  <si>
    <t>ZN973</t>
  </si>
  <si>
    <t>Rozvěrač ran GELPI 140 mm B397119910087</t>
  </si>
  <si>
    <t>ZG658</t>
  </si>
  <si>
    <t>Vrták kalibrovaný 2.5 mm 315.920</t>
  </si>
  <si>
    <t>ZI690</t>
  </si>
  <si>
    <t>Manžeta pro bezkrevnost stehenní silikonová 20-64-527</t>
  </si>
  <si>
    <t>ZJ562</t>
  </si>
  <si>
    <t>Laváž pulzní s nádstavcem "bone cleaning" Interpulse 0210-110-000</t>
  </si>
  <si>
    <t>ZG052</t>
  </si>
  <si>
    <t>Pouzdro na K- dráty pr. 1.6 mm resterilizovatelné 308.206</t>
  </si>
  <si>
    <t>ZI777</t>
  </si>
  <si>
    <t>Plomba k lanku Control 173918000</t>
  </si>
  <si>
    <t>ZO271</t>
  </si>
  <si>
    <t>Manžeta přetlaková 3000 ml se spodním a bočním vývodem zipem pumpičkou a manometrem 52-08-300</t>
  </si>
  <si>
    <t>ZN065</t>
  </si>
  <si>
    <t>Pouzdro na K- dráty pr. 1.2 x 170 mm pro 10 ks drátů resterilizovatelné 34 460-12</t>
  </si>
  <si>
    <t>ZB431</t>
  </si>
  <si>
    <t>Drát vodící 2.80 mm se závitovou a trokarovou špičkou 357.039</t>
  </si>
  <si>
    <t>ZO395</t>
  </si>
  <si>
    <t>Fixátor zevní válec excentrický pro Pennig 37004</t>
  </si>
  <si>
    <t>ZO396</t>
  </si>
  <si>
    <t>Fixátor zevní válec excentrický pro DAF/ PROCALLUS 10004</t>
  </si>
  <si>
    <t>ZO397</t>
  </si>
  <si>
    <t>Fixátor zevní cylindr sférický pro DAF/ PROCALLUS R90005</t>
  </si>
  <si>
    <t>ZO394</t>
  </si>
  <si>
    <t>Fixátor zevní cylindr sférický pro Pennig 37005</t>
  </si>
  <si>
    <t>ZJ742</t>
  </si>
  <si>
    <t>Síťka vstřebatelná pro pravý jaterní lalok 44x30 cm VM210</t>
  </si>
  <si>
    <t>ZO438</t>
  </si>
  <si>
    <t>Hlava frézovací nitrodřeňová RIA pr. 16,5 mm sterilní 352.253S</t>
  </si>
  <si>
    <t>ZO436</t>
  </si>
  <si>
    <t>Vrták 3.2 mm kalibrovaný k soupravě ETN 03.010.060</t>
  </si>
  <si>
    <t>ZK675</t>
  </si>
  <si>
    <t>List pilový 42/27 x 6,00 x 0,6/0,4 mm 532.061</t>
  </si>
  <si>
    <t>ZH862</t>
  </si>
  <si>
    <t>Šroubovák kanylovaný pro šroub pr. 6,5 a 7,3 mm 314.050</t>
  </si>
  <si>
    <t>ZG605</t>
  </si>
  <si>
    <t>Nůžky preparační REYNOLDS tvrdokové zahnuté 130 mm RU1677-13M</t>
  </si>
  <si>
    <t>ZO724</t>
  </si>
  <si>
    <t>Držák dlah linos a polohovací nástroj 26-975-03-07</t>
  </si>
  <si>
    <t>ZO745</t>
  </si>
  <si>
    <t>Kleště repoziční malé Backhaus 23-721-09-07</t>
  </si>
  <si>
    <t>ZO714</t>
  </si>
  <si>
    <t>Vrták linos hlavního otvoru modrý 26-975-44-07</t>
  </si>
  <si>
    <t>ZO715</t>
  </si>
  <si>
    <t>Vrták linos pro kluzný otvor modrý 26-975-45-71</t>
  </si>
  <si>
    <t>ZO716</t>
  </si>
  <si>
    <t>Vrták linos hlavního otvoru zelený 26-153-11-07</t>
  </si>
  <si>
    <t>ZO719</t>
  </si>
  <si>
    <t>Vrták linos pro kluzný otvor červený 26-153-20-07</t>
  </si>
  <si>
    <t>ZO717</t>
  </si>
  <si>
    <t>Vrták linos pro kluzný otvor zelený 26-153-15-07</t>
  </si>
  <si>
    <t>ZO718</t>
  </si>
  <si>
    <t>Vrták linos hlavního otvoru červený 26-153-16-07</t>
  </si>
  <si>
    <t>ZO722</t>
  </si>
  <si>
    <t>Dávkovač K-drátů linos 26-975-89-07</t>
  </si>
  <si>
    <t>ZO721</t>
  </si>
  <si>
    <t>Vrták linos pro kluzný otvor černý 26-153-23-07</t>
  </si>
  <si>
    <t>ZO720</t>
  </si>
  <si>
    <t>Vrták linos hlavního otvoru černý 26-153-18-07</t>
  </si>
  <si>
    <t>ZF637</t>
  </si>
  <si>
    <t>Drát vodící 2.80 mm guide wire 292.680</t>
  </si>
  <si>
    <t>ZE375</t>
  </si>
  <si>
    <t>Vrták 3.2 mm kalibrovaný délka 145 mm třídrážkový pro rychlospojku k soupravě ETN 03.010.103</t>
  </si>
  <si>
    <t>ZK192</t>
  </si>
  <si>
    <t>Podložka pod mesh 1:1, 5 mm bal. á 10 ks BA721</t>
  </si>
  <si>
    <t>ZG048</t>
  </si>
  <si>
    <t>Vrták kanylovaný 5.0 mm 310.630</t>
  </si>
  <si>
    <t>ZH232</t>
  </si>
  <si>
    <t>Fréza kostní k powershavru SL pr. 4,2 mm pracovní délka 120 mm 28205GE</t>
  </si>
  <si>
    <t>ZF731</t>
  </si>
  <si>
    <t>Drát vodící 1.25 mm guide wire 292.620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</si>
  <si>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</si>
  <si>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</si>
  <si>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</si>
  <si>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</si>
  <si>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</si>
  <si>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</si>
  <si>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</si>
  <si>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</si>
  <si>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</si>
  <si>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</si>
  <si>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</si>
  <si>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</si>
  <si>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</si>
  <si>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</si>
  <si>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</si>
  <si>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</si>
  <si>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</si>
  <si>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</si>
  <si>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</si>
  <si>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</si>
  <si>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</si>
  <si>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</si>
  <si>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</si>
  <si>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</si>
  <si>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ZA041</t>
  </si>
  <si>
    <t>Šroub zajišťovací VA stardrive 3.5 mm 213.016</t>
  </si>
  <si>
    <t>ZA050</t>
  </si>
  <si>
    <t>Šroub zajišťovací VA stardrive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</si>
  <si>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</si>
  <si>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</si>
  <si>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</si>
  <si>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</si>
  <si>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</si>
  <si>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</si>
  <si>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</si>
  <si>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</si>
  <si>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</si>
  <si>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</si>
  <si>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</si>
  <si>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</si>
  <si>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</si>
  <si>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</si>
  <si>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</si>
  <si>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</si>
  <si>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</si>
  <si>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</si>
  <si>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</si>
  <si>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</si>
  <si>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</si>
  <si>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</si>
  <si>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</si>
  <si>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</si>
  <si>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</si>
  <si>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</si>
  <si>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</si>
  <si>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</si>
  <si>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</si>
  <si>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</si>
  <si>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</si>
  <si>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</si>
  <si>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</si>
  <si>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</si>
  <si>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</si>
  <si>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</si>
  <si>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</si>
  <si>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</si>
  <si>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</si>
  <si>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</si>
  <si>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</si>
  <si>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</si>
  <si>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</si>
  <si>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</si>
  <si>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</si>
  <si>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</si>
  <si>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</si>
  <si>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</si>
  <si>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</si>
  <si>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</si>
  <si>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</si>
  <si>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</si>
  <si>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</si>
  <si>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</si>
  <si>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</si>
  <si>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</si>
  <si>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</si>
  <si>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</si>
  <si>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</si>
  <si>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</si>
  <si>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</si>
  <si>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</si>
  <si>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</si>
  <si>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</si>
  <si>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ZD197</t>
  </si>
  <si>
    <t>Šroub antirotační Targon KD209T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</si>
  <si>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</si>
  <si>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</si>
  <si>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</si>
  <si>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</si>
  <si>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</si>
  <si>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</si>
  <si>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ZF282</t>
  </si>
  <si>
    <t>Šroub kortikální 3.5 mm 204.850</t>
  </si>
  <si>
    <t>ZF876</t>
  </si>
  <si>
    <t>Šroub malleolární 4.5 mm 215.045</t>
  </si>
  <si>
    <t>ZG307</t>
  </si>
  <si>
    <t>Drát Kirschnerův 1.60 mm á 10 ks 292.160.10</t>
  </si>
  <si>
    <t>ZH346</t>
  </si>
  <si>
    <t>Šroub schanzův seldrill 4.0/3.0 mm 294.772</t>
  </si>
  <si>
    <t>KG212</t>
  </si>
  <si>
    <t>hřeb PFN pr. 10 130° D240 ocel 273.130</t>
  </si>
  <si>
    <t>KG402</t>
  </si>
  <si>
    <t>šroub zajišťovací stardrive 2,7 mm ( hlava LCP 2.4), délka 26 402.226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</si>
  <si>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</si>
  <si>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</si>
  <si>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</si>
  <si>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</si>
  <si>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</si>
  <si>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</si>
  <si>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</si>
  <si>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</si>
  <si>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</si>
  <si>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</si>
  <si>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</si>
  <si>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</si>
  <si>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</si>
  <si>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VA stardrive 3.5 mm 213.012</t>
  </si>
  <si>
    <t>ZA046</t>
  </si>
  <si>
    <t>Šroub zajišťovací VA stardrive 3.5 mm 213.028</t>
  </si>
  <si>
    <t>ZA051</t>
  </si>
  <si>
    <t>Šroub zajišťovací VA stardrive 3.5 mm 213.050</t>
  </si>
  <si>
    <t>ZA056</t>
  </si>
  <si>
    <t>Šroub zajišťovací stardrive 5.0 mm 212.221</t>
  </si>
  <si>
    <t>ZA070</t>
  </si>
  <si>
    <t>Šroub kortikální schanzův 100/30 mm R37102</t>
  </si>
  <si>
    <t>ZA266</t>
  </si>
  <si>
    <t>Šroub kortikální 3.5 mm 404.816</t>
  </si>
  <si>
    <t>ZA298</t>
  </si>
  <si>
    <t>Šroub zajišťovací 4,5 mm Targon KB328T</t>
  </si>
  <si>
    <t>ZA307</t>
  </si>
  <si>
    <t>Hlava zaslepovací DFN pro zajišťovací šrouby 6.0 mm 451.896</t>
  </si>
  <si>
    <t>ZA382</t>
  </si>
  <si>
    <t>Šroub kanylovaný canos 3,5 x 28 mm 26-433-28-09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</si>
  <si>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</si>
  <si>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</si>
  <si>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</si>
  <si>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</si>
  <si>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</si>
  <si>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</si>
  <si>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</si>
  <si>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</si>
  <si>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</si>
  <si>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</si>
  <si>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</si>
  <si>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</si>
  <si>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ZC282</t>
  </si>
  <si>
    <t>Šroub antirotační Targon KD206T</t>
  </si>
  <si>
    <t>ZC420</t>
  </si>
  <si>
    <t>Šroub kortikální 3.5 mm 204.830</t>
  </si>
  <si>
    <t>ZD073</t>
  </si>
  <si>
    <t>Šroub zajišťovací 4,5 mm Targon KB344T</t>
  </si>
  <si>
    <t>ZD372</t>
  </si>
  <si>
    <t>Šroub zajišťovací VA stardrive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</si>
  <si>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</si>
  <si>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</si>
  <si>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</si>
  <si>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</si>
  <si>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</si>
  <si>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</si>
  <si>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</si>
  <si>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</si>
  <si>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ZF281</t>
  </si>
  <si>
    <t>Šroub kortikální 3.5 mm 204.838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</si>
  <si>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</si>
  <si>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</si>
  <si>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</si>
  <si>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</si>
  <si>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</si>
  <si>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</si>
  <si>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</si>
  <si>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</si>
  <si>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ZG251</t>
  </si>
  <si>
    <t>Čep zajišťovací 3.9 mm L34 258.340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</si>
  <si>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</si>
  <si>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</si>
  <si>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</si>
  <si>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</si>
  <si>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</si>
  <si>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</si>
  <si>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</si>
  <si>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</si>
  <si>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</si>
  <si>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</si>
  <si>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ZH042</t>
  </si>
  <si>
    <t>Šroub zajišťovací stardrive 5.0 mm 04.005.540</t>
  </si>
  <si>
    <t>ZH047</t>
  </si>
  <si>
    <t>Šroub zajišťovací VA stardrive 3.5 mm 213.024</t>
  </si>
  <si>
    <t>ZH177</t>
  </si>
  <si>
    <t>Šroub kanylovaný 6.5 mm L80/32 408.438</t>
  </si>
  <si>
    <t>ZH556</t>
  </si>
  <si>
    <t>Dlaha rekonstrukční na pánev pr. 3,5 mm 245.880</t>
  </si>
  <si>
    <t>ZH781</t>
  </si>
  <si>
    <t>Šroub zamykací HD7 2,5 x 18 mm A-5750.18/1</t>
  </si>
  <si>
    <t>ZH782</t>
  </si>
  <si>
    <t>Šroub zamykací HD7 2,5 x 22 mm A-5750.22/1</t>
  </si>
  <si>
    <t>Šroub zamykací HD7 2,5 x 22 mm DA-5750.22/1</t>
  </si>
  <si>
    <t>ZH847</t>
  </si>
  <si>
    <t>Šroub kortikální HD7 2,5 x 16 mm A-5700.16/1</t>
  </si>
  <si>
    <t>ZH849</t>
  </si>
  <si>
    <t>Šroub zamykací HD7 2,5 x 20 mm A-5750.20/1</t>
  </si>
  <si>
    <t>Šroub zamykací HD7 2,5 x 20 mm DA-5750.20/1</t>
  </si>
  <si>
    <t>ZI136</t>
  </si>
  <si>
    <t>Šroub kanylovaný 6.5 mm L110/32 408.444</t>
  </si>
  <si>
    <t>ZI218</t>
  </si>
  <si>
    <t>Šroub zamykací HD7 2,5 x 24 mm A-5750.24/1</t>
  </si>
  <si>
    <t>Šroub zamykací HD7 2,5 x 24 mm DA-5750.24/1</t>
  </si>
  <si>
    <t>Šroub zamykací HD7 2,5 x 24 mm A-5750.24</t>
  </si>
  <si>
    <t>ZI393</t>
  </si>
  <si>
    <t>Dlaha volární 2.5 adaptivní A-4750.62</t>
  </si>
  <si>
    <t>ZI857</t>
  </si>
  <si>
    <t>Hlava expert zaslepovací 12.0 mm 04.003.000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</si>
  <si>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</si>
  <si>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</si>
  <si>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</si>
  <si>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</si>
  <si>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</si>
  <si>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</si>
  <si>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</si>
  <si>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</si>
  <si>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</si>
  <si>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</si>
  <si>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</si>
  <si>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</si>
  <si>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ZK881</t>
  </si>
  <si>
    <t>Šroub kompresní HBS2 midi 20 mm 26-800-20-09</t>
  </si>
  <si>
    <t>ZG300</t>
  </si>
  <si>
    <t>Dlaha rekonstrukční 3,5 rovná 245.000</t>
  </si>
  <si>
    <t>KG213</t>
  </si>
  <si>
    <t>hřeb PFN pr. 11 130° D240 ocel 273.131</t>
  </si>
  <si>
    <t>ZH657</t>
  </si>
  <si>
    <t>Šroub spongiózní 4.0 mm 207.022</t>
  </si>
  <si>
    <t>ZC180</t>
  </si>
  <si>
    <t>Hřeb targon PF 10 x 220 mm 135° KD014T</t>
  </si>
  <si>
    <t>ZA157</t>
  </si>
  <si>
    <t>Hlava zaslepovací expert pro hřeby tibiální 10 mm 04.004.002</t>
  </si>
  <si>
    <t>ZD555</t>
  </si>
  <si>
    <t>Kotvička mitek mini 2/0 TMplus 212033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</si>
  <si>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</si>
  <si>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</si>
  <si>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</si>
  <si>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</si>
  <si>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</si>
  <si>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</si>
  <si>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ZC145</t>
  </si>
  <si>
    <t>Šroub kortikální 2,0 mm 201.814</t>
  </si>
  <si>
    <t>ZD575</t>
  </si>
  <si>
    <t>Dlaha profilu třetiny válce 3.5 s límcem 241.360</t>
  </si>
  <si>
    <t>ZD025</t>
  </si>
  <si>
    <t>Šroub zajišťovací VA stardrive 3.5 mm 213.030</t>
  </si>
  <si>
    <t>ZH780</t>
  </si>
  <si>
    <t>Šroub zamykací HD7 2,5 x 16 mm A-5750.16/1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</si>
  <si>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</si>
  <si>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</si>
  <si>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</si>
  <si>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</si>
  <si>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</si>
  <si>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</si>
  <si>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</si>
  <si>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</si>
  <si>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</si>
  <si>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</si>
  <si>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</si>
  <si>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</si>
  <si>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</si>
  <si>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</si>
  <si>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</si>
  <si>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</si>
  <si>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ZF720</t>
  </si>
  <si>
    <t>Šroub kanylovaný 3.5 x 40 mm 26-433-40-09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</si>
  <si>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</si>
  <si>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</si>
  <si>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</si>
  <si>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</si>
  <si>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</si>
  <si>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</si>
  <si>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</si>
  <si>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</si>
  <si>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</si>
  <si>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</si>
  <si>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</si>
  <si>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</si>
  <si>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</si>
  <si>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</si>
  <si>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ZB189</t>
  </si>
  <si>
    <t>Kotva lupine loop+ancho 210709</t>
  </si>
  <si>
    <t>ZE780</t>
  </si>
  <si>
    <t>Kotvička mitek mini 4/0 212866</t>
  </si>
  <si>
    <t>ZD269</t>
  </si>
  <si>
    <t>Hřeb se závity zamykatelný 2,5 x 22 mm TP22000</t>
  </si>
  <si>
    <t>ZD595</t>
  </si>
  <si>
    <t>Dlaha anatomická DVR short DVRASL</t>
  </si>
  <si>
    <t>ZF645</t>
  </si>
  <si>
    <t>Šroub kortikální 3.5 mm 204.824</t>
  </si>
  <si>
    <t>ZE300</t>
  </si>
  <si>
    <t>Šroub kortikální 3 mm/18 mm nestabilní 716-115-030-018</t>
  </si>
  <si>
    <t>ZD793</t>
  </si>
  <si>
    <t>Podložka TI 3,5 mm 26-435-99-09</t>
  </si>
  <si>
    <t>ZA392</t>
  </si>
  <si>
    <t>Šroub kanylovaný 3.5 x 50 mm 26-433-50-09</t>
  </si>
  <si>
    <t>ZB810</t>
  </si>
  <si>
    <t>Šroub kompresní HBS2 mini 17 mm 26-820-17-09</t>
  </si>
  <si>
    <t>ZA045</t>
  </si>
  <si>
    <t>Šroub zajišťovací VA stardrive 3.5 mm 213.026</t>
  </si>
  <si>
    <t>ZG784</t>
  </si>
  <si>
    <t>Hřeb trochanterický 180 O11 x 180 mm x 130° sada 3130-1180S</t>
  </si>
  <si>
    <t>ZH724</t>
  </si>
  <si>
    <t>Šroub kanylovaný 3.5 x 46 mm 26-433-46-09</t>
  </si>
  <si>
    <t>ZC708</t>
  </si>
  <si>
    <t>Pouzdro skluzné PF Targon KD189T</t>
  </si>
  <si>
    <t>ZG260</t>
  </si>
  <si>
    <t>Čep zajišťovací 3.9 mm L44 258.440</t>
  </si>
  <si>
    <t>ZA393</t>
  </si>
  <si>
    <t>Drát vodící 1,60 mm bal. á 10 ks 26-451-00-07</t>
  </si>
  <si>
    <t>ZF070</t>
  </si>
  <si>
    <t>Drát Kirschnerův 2.00 mm s špičkou roztěrká 292.400</t>
  </si>
  <si>
    <t>ZG785</t>
  </si>
  <si>
    <t>Hlava zaslepovací Gamma3 3005-1100S</t>
  </si>
  <si>
    <t>ZI936</t>
  </si>
  <si>
    <t>Šroub zajišťovací stardrive 5.0 mm 04.005.558</t>
  </si>
  <si>
    <t>ZL031</t>
  </si>
  <si>
    <t>Šroub kortikální HD7 2,5 x 20 mm A-5700.20/1</t>
  </si>
  <si>
    <t>ZC214</t>
  </si>
  <si>
    <t>Šroub zajišťovací 3,5 mm Targon KB521T</t>
  </si>
  <si>
    <t>ZC229</t>
  </si>
  <si>
    <t>Šroub fixační PH 4,5 mm Targon KB076T</t>
  </si>
  <si>
    <t>ZH696</t>
  </si>
  <si>
    <t>Dlaha LCP 2,7 / 3,5 mm na laterální distální fibulu 04.112.143</t>
  </si>
  <si>
    <t>ZD274</t>
  </si>
  <si>
    <t>Dlaha anatomická DVR short DVRASR</t>
  </si>
  <si>
    <t>ZD535</t>
  </si>
  <si>
    <t>Hřeb se závity zamykatelný 2,5 x 18 mm TP18000</t>
  </si>
  <si>
    <t>ZD265</t>
  </si>
  <si>
    <t>Dlaha anatomická DVR standard DVRAL</t>
  </si>
  <si>
    <t>ZB630</t>
  </si>
  <si>
    <t>Šroub kompresní HBS2 mini 24 mm 26-830-24-09</t>
  </si>
  <si>
    <t>ZD402</t>
  </si>
  <si>
    <t>Dlaha anatomická DVR standard DVRAR</t>
  </si>
  <si>
    <t>ZH620</t>
  </si>
  <si>
    <t>Šroub wurzberger distální ulna/radius 2,7 x 18 mm 1-3675</t>
  </si>
  <si>
    <t>ZC874</t>
  </si>
  <si>
    <t>Pouzdro skluzné PF Targon KD188T</t>
  </si>
  <si>
    <t>ZG598</t>
  </si>
  <si>
    <t>Hřeb trochanterický 180 O11 x 180 mm x 125° sada 3125-1180S</t>
  </si>
  <si>
    <t>ZD646</t>
  </si>
  <si>
    <t>Šroub zajišťovací stardrive 2.7 mm 402.214</t>
  </si>
  <si>
    <t>ZG875</t>
  </si>
  <si>
    <t>Šroub kortikální 3.5 mm 404.814</t>
  </si>
  <si>
    <t>ZG840</t>
  </si>
  <si>
    <t>Dlaha LCP 2,7 / 3,5 mm na přední horní část klavikuly s bočním prodloužením 04.112.009</t>
  </si>
  <si>
    <t>ZF252</t>
  </si>
  <si>
    <t>Šroub zajišťovací stardrive 5.0 mm 212.217</t>
  </si>
  <si>
    <t>ZG748</t>
  </si>
  <si>
    <t>Šroub nosný O10,5 x 105 mm 3060-0105S</t>
  </si>
  <si>
    <t>ZD649</t>
  </si>
  <si>
    <t>Pásek cerklážní + plomba 1,8 x 24 173928000</t>
  </si>
  <si>
    <t>ZH690</t>
  </si>
  <si>
    <t>Dlaha LCP 2,7 / 3,5 mm na laterální distální fibulu 04.112.137</t>
  </si>
  <si>
    <t>ZC910</t>
  </si>
  <si>
    <t>Hřeb expert tibiální 8.0 mm 04.024.249</t>
  </si>
  <si>
    <t>ZG065</t>
  </si>
  <si>
    <t>Drát K-Wire 2.00 mm á 10 ks 292.200.10</t>
  </si>
  <si>
    <t>Drát Kirschnerův 2.00 mm á 10 ks 292.200.10</t>
  </si>
  <si>
    <t>ZG897</t>
  </si>
  <si>
    <t>Šroub nosný O10,5 x 90 mm 3060-0090S</t>
  </si>
  <si>
    <t>ZK907</t>
  </si>
  <si>
    <t>Šroub kompresní HBS2 midi 25 mm 26-800-25-09</t>
  </si>
  <si>
    <t>ZI460</t>
  </si>
  <si>
    <t>Šroub zajišťovací stardrive 5.0 mm 04.005.536</t>
  </si>
  <si>
    <t>ZG122</t>
  </si>
  <si>
    <t>Dlaha LC-DCP 3.5 mm 6 otvorů 223.560</t>
  </si>
  <si>
    <t>ZC659</t>
  </si>
  <si>
    <t>Šroub zaslepovací 5 mm Targon KB617T</t>
  </si>
  <si>
    <t>ZA491</t>
  </si>
  <si>
    <t>Drát Kirschnerův 1.00 mm á 10 ks 292.100.10</t>
  </si>
  <si>
    <t>KG192</t>
  </si>
  <si>
    <t>čep zajišťovací pr. 4,9 samořezný 259.320</t>
  </si>
  <si>
    <t>ZD302</t>
  </si>
  <si>
    <t>Šroub zajišťovací stardrive 3,5 mm 412.106</t>
  </si>
  <si>
    <t>ZD155</t>
  </si>
  <si>
    <t>Šroub zajišťovací stardrive 5.0 mm 212.215</t>
  </si>
  <si>
    <t>ZC505</t>
  </si>
  <si>
    <t>Šroub kortikální 3.5 mm 204.855</t>
  </si>
  <si>
    <t>ZA745</t>
  </si>
  <si>
    <t>Dlaha anatomická DVR wide DVRAWL</t>
  </si>
  <si>
    <t>ZE425</t>
  </si>
  <si>
    <t>Šroub kortikální 3 mm/20 mm stabilní 716-110-030-020</t>
  </si>
  <si>
    <t>ZD450</t>
  </si>
  <si>
    <t>Dlaha anatomická DVR narw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</si>
  <si>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</si>
  <si>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</si>
  <si>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</si>
  <si>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</si>
  <si>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</si>
  <si>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</si>
  <si>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</si>
  <si>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</si>
  <si>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</si>
  <si>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</si>
  <si>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</si>
  <si>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3,5 rovná 245.190</t>
  </si>
  <si>
    <t>ZI232</t>
  </si>
  <si>
    <t>Dlaha volární na dist. radius 2.5 A-4750.02</t>
  </si>
  <si>
    <t>ZH146</t>
  </si>
  <si>
    <t>Dlaha LCP distální tibie 3.5 mm mediální bez výběžku 02.112.526</t>
  </si>
  <si>
    <t>ZA386</t>
  </si>
  <si>
    <t>Šroub kanylovaný 3.5 x 36 mm 26-433-36-09</t>
  </si>
  <si>
    <t>ZK996</t>
  </si>
  <si>
    <t>Systém fixační AC TIGHTROPE na AC luxace titan P03AR-2257</t>
  </si>
  <si>
    <t>ZD510</t>
  </si>
  <si>
    <t>Šroub zajišťovací 4,5 mm Targon KB352T</t>
  </si>
  <si>
    <t>ZF540</t>
  </si>
  <si>
    <t>Šroub kortikální 1.3 mm 200.692</t>
  </si>
  <si>
    <t>ZA080</t>
  </si>
  <si>
    <t>Hřeb UTN tibiální 9.0 mm kompletní se zaslepovací havou plný 279.680</t>
  </si>
  <si>
    <t>ZE440</t>
  </si>
  <si>
    <t>Šroub kortikální 3 mm/12 mm stabilní 716-110-030-012</t>
  </si>
  <si>
    <t>ZC189</t>
  </si>
  <si>
    <t>Hřeb PH nagel 10/7 Targon KE077T</t>
  </si>
  <si>
    <t>ZG899</t>
  </si>
  <si>
    <t>Šroub nosný O10,5 x 100 mm 3060-0100S</t>
  </si>
  <si>
    <t>ZK908</t>
  </si>
  <si>
    <t>Šroub kompresní HBS2 midi 26 mm 26-800-26-09</t>
  </si>
  <si>
    <t>ZF106</t>
  </si>
  <si>
    <t>Hřeb PH nagel 10/7 Targon KE073T</t>
  </si>
  <si>
    <t>ZK906</t>
  </si>
  <si>
    <t>Šroub kompresní HBS2 midi 24 mm 26-800-24-09</t>
  </si>
  <si>
    <t>ZD050</t>
  </si>
  <si>
    <t>Drát vodící 3.20 mm 357.399</t>
  </si>
  <si>
    <t>ZH796</t>
  </si>
  <si>
    <t>Hřeb wurzburger ulna/radius 4,0 x 260 mm 1-3609</t>
  </si>
  <si>
    <t>ZH181</t>
  </si>
  <si>
    <t>Flipptack femorální fixační knoflík 28729FT</t>
  </si>
  <si>
    <t>ZH020</t>
  </si>
  <si>
    <t>Šroub kortikální 3,5 mm pánevní 204.670</t>
  </si>
  <si>
    <t>ZH018</t>
  </si>
  <si>
    <t>Šroub kortikální 3,5 mm 204.665</t>
  </si>
  <si>
    <t>ZH650</t>
  </si>
  <si>
    <t>Šroub kanylovaný 6.5 mm L90/16 408.413</t>
  </si>
  <si>
    <t>ZK880</t>
  </si>
  <si>
    <t>Šroub kompresní HBS2 midi 19 mm 26-800-19-09</t>
  </si>
  <si>
    <t>ZF265</t>
  </si>
  <si>
    <t>Dlaha tibie proximální LCP laterální 4.5/5.0 8 otv. 240.040</t>
  </si>
  <si>
    <t>ZG602</t>
  </si>
  <si>
    <t>Šroub nosný O10,5 x 85 mm 3060-0085S</t>
  </si>
  <si>
    <t>ZK882</t>
  </si>
  <si>
    <t>Šroub kompresní HBS2 midi 21 mm 26-800-21-09</t>
  </si>
  <si>
    <t>ZK987</t>
  </si>
  <si>
    <t>Šroub kompresní HBS2 midi 26 mm 26-810-26-09</t>
  </si>
  <si>
    <t>ZE913</t>
  </si>
  <si>
    <t>Dlaha pro fibulu 11 otvorová 798-110-101-011</t>
  </si>
  <si>
    <t>ZG175</t>
  </si>
  <si>
    <t>Šroub spongiózní 3 mm/20 mm stabilní 716-100-030-020</t>
  </si>
  <si>
    <t>KI842</t>
  </si>
  <si>
    <t>dlaha humerální distální LCP etraartikulární pravá 8 otv. 04.104.008</t>
  </si>
  <si>
    <t>ZC206</t>
  </si>
  <si>
    <t>Dlaha adaptační T 1.5 mm 3 otv. 246.231</t>
  </si>
  <si>
    <t>ZM846</t>
  </si>
  <si>
    <t>Dlaha radiální korekční Recos TI uhl.stabilní 26-166-42-09</t>
  </si>
  <si>
    <t>ZM847</t>
  </si>
  <si>
    <t>Dlaha radiální korekční Recos TI uhl.stabilní 26-166-43-09</t>
  </si>
  <si>
    <t>ZM961</t>
  </si>
  <si>
    <t>Šroub kortikální samořezný 2,7 x 14 mm 397129702544</t>
  </si>
  <si>
    <t>ZB402</t>
  </si>
  <si>
    <t>Dlaha philos proximální humerus 3,5 10 otv. 241.923</t>
  </si>
  <si>
    <t>ZK661</t>
  </si>
  <si>
    <t>Šroub kortikální 3.5 mm 204.870</t>
  </si>
  <si>
    <t>ZF410</t>
  </si>
  <si>
    <t>Šroub kortikální 4.5 mm 214.836</t>
  </si>
  <si>
    <t>ZN028</t>
  </si>
  <si>
    <t>Hřeb dlouhý Gamma3 R2.0 levý 11 x 340 mm x 125° sada 3325-0340S</t>
  </si>
  <si>
    <t>ZD548</t>
  </si>
  <si>
    <t>Hřeb targon PF-L 10 x 380 mm 130° KD087T</t>
  </si>
  <si>
    <t>ZM303</t>
  </si>
  <si>
    <t>Šroub kompresní HBS2 mini 18 mm 26-820-18-09</t>
  </si>
  <si>
    <t>ZH338</t>
  </si>
  <si>
    <t>Šroub wurzburger proximální ulna/radius 2,7 x 20 mm 1-3653</t>
  </si>
  <si>
    <t>ZE105</t>
  </si>
  <si>
    <t>Hřeb PH nagel 10/7 Targon KE026T</t>
  </si>
  <si>
    <t>ZD267</t>
  </si>
  <si>
    <t>Šroub kortikální 3,5 x 16 mm CS16000</t>
  </si>
  <si>
    <t>ZJ006</t>
  </si>
  <si>
    <t>Šroub zajišťovací 5.0 mm 413.365</t>
  </si>
  <si>
    <t>ZC209</t>
  </si>
  <si>
    <t>Hřeb PH nagel 10/8 Targon KE004T</t>
  </si>
  <si>
    <t>ZK935</t>
  </si>
  <si>
    <t>Šroub kompresní HBS2 midi 20 mm 26-810-20-09</t>
  </si>
  <si>
    <t>ZH339</t>
  </si>
  <si>
    <t>Šroub wurzburger distální ulna/radius 2,7 x 16 mm 1-3674</t>
  </si>
  <si>
    <t>ZF999</t>
  </si>
  <si>
    <t>Hřeb wurzburger ulna/radius 4,0 x 230 mm 1-3606</t>
  </si>
  <si>
    <t>ZN001</t>
  </si>
  <si>
    <t>Šroub kortikální uzamykatelný 2,7 x 18 mm 397129701964</t>
  </si>
  <si>
    <t>ZJ739</t>
  </si>
  <si>
    <t>Podložka pod kanylovaný šroub Canos pr. 2.3/2.7 mm 26-423-99-09</t>
  </si>
  <si>
    <t>ZA091</t>
  </si>
  <si>
    <t>Podložka 10.0/4.6 mm pro šrouby 4.5 mm 219.910</t>
  </si>
  <si>
    <t>ZH783</t>
  </si>
  <si>
    <t>Šroub kortikální HD7 2,5 x 14 mm A-5700.14/1</t>
  </si>
  <si>
    <t>Šroub kortikální HD7 2,5 x 14 mm DA-5700.14/1</t>
  </si>
  <si>
    <t>Šroub kortikální HD7 2,5 x 14 mm A-5700.14</t>
  </si>
  <si>
    <t>ZD306</t>
  </si>
  <si>
    <t>Šroub zamykatelný 2,5 x 26 mm FP26</t>
  </si>
  <si>
    <t>ZB050</t>
  </si>
  <si>
    <t>Šroub zamykatelný 2,5 x 16 mm FP16</t>
  </si>
  <si>
    <t>ZF250</t>
  </si>
  <si>
    <t>Šroub kanylovaný 6.5 mm L50/16 408.405</t>
  </si>
  <si>
    <t>ZI340</t>
  </si>
  <si>
    <t>Šroub zamykací HD7 2,5 x 26 mm A-5750.26/1</t>
  </si>
  <si>
    <t>ZF887</t>
  </si>
  <si>
    <t>Šroub kompresní HBS2 mini 22 mm 26-820-22-09</t>
  </si>
  <si>
    <t>ZF537</t>
  </si>
  <si>
    <t>Šroub kortikální 3 mm/40 mm nestabilní 716-115-030-040</t>
  </si>
  <si>
    <t>ZF877</t>
  </si>
  <si>
    <t>Šroub kompresní HBS2 mini 20 mm 26-820-20-09</t>
  </si>
  <si>
    <t>ZG599</t>
  </si>
  <si>
    <t>Šroub nosný O10,5 x 95 mm 3060-0095S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</si>
  <si>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</si>
  <si>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</si>
  <si>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</si>
  <si>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</si>
  <si>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</si>
  <si>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</si>
  <si>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ZF552</t>
  </si>
  <si>
    <t>Šroub kyčelní stardrive 6,5 mm 04.003.028</t>
  </si>
  <si>
    <t>ZF899</t>
  </si>
  <si>
    <t>Šroub kortikální smart-drive 2.5 x 15 mm 26-906-15-09</t>
  </si>
  <si>
    <t>ZF952</t>
  </si>
  <si>
    <t>Šroub kortikální smart-drive 2.5 x 16 mm 26-906-16-09</t>
  </si>
  <si>
    <t>ZH310</t>
  </si>
  <si>
    <t>Hřeb expert tibiální 8.0 mm 04.024.252</t>
  </si>
  <si>
    <t>ZH494</t>
  </si>
  <si>
    <t>Šroub kompresní HBS2 mini 20 mm 26-830-20-09</t>
  </si>
  <si>
    <t>ZL051</t>
  </si>
  <si>
    <t>Šroub kompresní HBS2 mini 25 mm 26-820-25-09</t>
  </si>
  <si>
    <t>ZN307</t>
  </si>
  <si>
    <t>Šroub kanylovaný canos 2.7 x 24 mm 26-427-24-09</t>
  </si>
  <si>
    <t>ZN316</t>
  </si>
  <si>
    <t>Šroub spongiózní 6.5 mm 216.040</t>
  </si>
  <si>
    <t>ZN327</t>
  </si>
  <si>
    <t>Spirální čepel pro DFN 450.890</t>
  </si>
  <si>
    <t>KG414</t>
  </si>
  <si>
    <t>šroub zajišťovací stardrive 2,7 mm ( hlava LCP 2.4), délka 50 402.250</t>
  </si>
  <si>
    <t>KG453</t>
  </si>
  <si>
    <t>šroub zajišťovací pr 3,5 samořezný D35 412.114</t>
  </si>
  <si>
    <t>KG469</t>
  </si>
  <si>
    <t>šroub zajišťovací pr 2,4 samořezný D20 412.820</t>
  </si>
  <si>
    <t>KG838</t>
  </si>
  <si>
    <t>šroub kortikální 3,5 mm 404.836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</si>
  <si>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</si>
  <si>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</si>
  <si>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</si>
  <si>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</si>
  <si>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</si>
  <si>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</si>
  <si>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</si>
  <si>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</si>
  <si>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ZD276</t>
  </si>
  <si>
    <t>Šroub zamykatelný 2,5 x 20 mm FP20</t>
  </si>
  <si>
    <t>ZD299</t>
  </si>
  <si>
    <t>Šroub zamykatelný 2,5 x 12 mm FP12</t>
  </si>
  <si>
    <t>ZD328</t>
  </si>
  <si>
    <t>Šroub zamykatelný 2,5 x 22 mm FP22</t>
  </si>
  <si>
    <t>ZF851</t>
  </si>
  <si>
    <t>Drát Kirschnerův 2.00 mm á 10 ks 292.210.10</t>
  </si>
  <si>
    <t>ZF858</t>
  </si>
  <si>
    <t>Šroub kortikální smart-drive 2.5 x 14 mm 26-906-14-09</t>
  </si>
  <si>
    <t>ZH180</t>
  </si>
  <si>
    <t>Šroub kortikální 4.5 mm 214.832</t>
  </si>
  <si>
    <t>ZH723</t>
  </si>
  <si>
    <t>Šroub nosný O10,5 x 115 mm 3060-0115S</t>
  </si>
  <si>
    <t>ZH743</t>
  </si>
  <si>
    <t>Hlava zaslepovací Gamma3 3005-1105S</t>
  </si>
  <si>
    <t>ZH779</t>
  </si>
  <si>
    <t>Šroub zamykací HD7 2,5 x 14 mm A-5750.14/1</t>
  </si>
  <si>
    <t>ZH846</t>
  </si>
  <si>
    <t>Hřeb targon PF-L 10 x 420 mm 130° KD089T</t>
  </si>
  <si>
    <t>ZH848</t>
  </si>
  <si>
    <t>Šroub kortikální HD7 2,5 x 12 mm A-5700.12/1</t>
  </si>
  <si>
    <t>Šroub kortikální HD7 2,5 x 12 mm DA-5700.12/1</t>
  </si>
  <si>
    <t>Šroub kortikální HD7 2,5 x 12 mm A-5700.12</t>
  </si>
  <si>
    <t>ZJ226</t>
  </si>
  <si>
    <t>Dlaha targon FN dlaha 130° KO802T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</si>
  <si>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</si>
  <si>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</si>
  <si>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</si>
  <si>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</si>
  <si>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</si>
  <si>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A-5750.12/1</t>
  </si>
  <si>
    <t>ZL127</t>
  </si>
  <si>
    <t>Šroub teleskopický targon FN 100 mm KO826T</t>
  </si>
  <si>
    <t>ZN381</t>
  </si>
  <si>
    <t>Dlaha na symfýzu 3,5 s koaxiálními kombi otvory a 2 DCP 02.100.016</t>
  </si>
  <si>
    <t>KG483</t>
  </si>
  <si>
    <t>dlaha DHP 2,7/3,5 dorso-lat levá 3 otv. 441.263</t>
  </si>
  <si>
    <t>ZC997</t>
  </si>
  <si>
    <t>Čep zajišťovací 3.9 mm L48 258.480</t>
  </si>
  <si>
    <t>ZD451</t>
  </si>
  <si>
    <t>Šroub kortikální 3,5 x 10 mm CS10000</t>
  </si>
  <si>
    <t>ZF895</t>
  </si>
  <si>
    <t>Šroub kompresní HBS2 mini 23 mm 26-820-23-09</t>
  </si>
  <si>
    <t>ZH000</t>
  </si>
  <si>
    <t>Šroub kompresní HBS2 mini 30 mm 26-820-30-09</t>
  </si>
  <si>
    <t>ZH861</t>
  </si>
  <si>
    <t>Šroub kanylovaný 6.5 mm L70/32 408.436</t>
  </si>
  <si>
    <t>ZI062</t>
  </si>
  <si>
    <t>Šroub kortikální PENNIG 80 x 35 mm pr.4 mm 35101</t>
  </si>
  <si>
    <t>KG438</t>
  </si>
  <si>
    <t>šroub kortikální pr 3,5 samořezný D45 TI 404.845</t>
  </si>
  <si>
    <t>KG499</t>
  </si>
  <si>
    <t>dlaha DHP 2,7/3,5 mediální levá 3 otv T 441.283</t>
  </si>
  <si>
    <t>ZA055</t>
  </si>
  <si>
    <t>Šroub zajišťovací stardrive 5.0 mm 212.220</t>
  </si>
  <si>
    <t>ZA151</t>
  </si>
  <si>
    <t>Dlaha uzamykatelná 3.5 mm patní kost 241.622</t>
  </si>
  <si>
    <t>ZK513</t>
  </si>
  <si>
    <t>Hlava expert zaslepovací 12.0 mm 04.003.003</t>
  </si>
  <si>
    <t>ZL002</t>
  </si>
  <si>
    <t>Dlaha VA-LCP 3,5 mm proximální tibie 02.127.220</t>
  </si>
  <si>
    <t>ZH224</t>
  </si>
  <si>
    <t>Šroub fixační 4,5 mm KB088T</t>
  </si>
  <si>
    <t>ZI577</t>
  </si>
  <si>
    <t>Válec chronOS pr.14 mm délka 25 mm 07.720.035</t>
  </si>
  <si>
    <t>ZE701</t>
  </si>
  <si>
    <t>Šroub kortikální 3 mm/24 mm stabilní 716-110-030-024</t>
  </si>
  <si>
    <t>ZE296</t>
  </si>
  <si>
    <t>Šroub kortikální 3 mm/18 mm stabilní 716-110-030-018</t>
  </si>
  <si>
    <t>ZK742</t>
  </si>
  <si>
    <t>Šroub zajišťovací VA stardrive 3.5 mm 02.127.165</t>
  </si>
  <si>
    <t>ZL478</t>
  </si>
  <si>
    <t>Dlaha VA-LCP 3,5 mm proximální tibie 02.127.211</t>
  </si>
  <si>
    <t>ZK686</t>
  </si>
  <si>
    <t>Dlaha LCP metafyzální distální bérec 3,5/ 4,5 / 5,0 mm 224.814</t>
  </si>
  <si>
    <t>ZH030</t>
  </si>
  <si>
    <t>Šroub zajišťovací 4,5 mm Targon KB360T</t>
  </si>
  <si>
    <t>ZJ086</t>
  </si>
  <si>
    <t>Šroub zajišťovací 4,5 mm Targon KB372T</t>
  </si>
  <si>
    <t>ZC191</t>
  </si>
  <si>
    <t>Šroub zajišťovací stardrive 4.0 mm 04.005.420</t>
  </si>
  <si>
    <t>ZA155</t>
  </si>
  <si>
    <t>Hlava zaslepovací expert pro hřeby tibiální   5 mm 04.004.000</t>
  </si>
  <si>
    <t>ZF846</t>
  </si>
  <si>
    <t>Čep zajišťovací 4.9 mm 459.400</t>
  </si>
  <si>
    <t>ZK791</t>
  </si>
  <si>
    <t>Dlaha volární na dist. radius korekční 2.5 A-4750.11</t>
  </si>
  <si>
    <t>KG503</t>
  </si>
  <si>
    <t>dlaha DHP 2,7/3,5 mediální levá 7 otv T 441.287</t>
  </si>
  <si>
    <t>ZD509</t>
  </si>
  <si>
    <t>Šroub zajišťovací 4,5 mm Targon KB348T</t>
  </si>
  <si>
    <t>ZH016</t>
  </si>
  <si>
    <t>Šroub zajišťovací stardrive 5.0 mm 04.005.548</t>
  </si>
  <si>
    <t>ZI941</t>
  </si>
  <si>
    <t>Hlava expert zaslepovací 12.0 mm 04.003.004</t>
  </si>
  <si>
    <t>ZN698</t>
  </si>
  <si>
    <t>Šroub kyčelní Stardrive pr. 6,5 mm pro Expert LFN 105 mm 04.003.031</t>
  </si>
  <si>
    <t>ZA020</t>
  </si>
  <si>
    <t>Šroub kortikální 2,0 mm 201.818</t>
  </si>
  <si>
    <t>ZK743</t>
  </si>
  <si>
    <t>Šroub zajišťovací VA stardrive 3.5 mm 02.127.170</t>
  </si>
  <si>
    <t>ZE046</t>
  </si>
  <si>
    <t>Šroub zajišťovací VA stardrive 3.5 mm 02.127.146</t>
  </si>
  <si>
    <t>ZK741</t>
  </si>
  <si>
    <t>Šroub zajišťovací VA stardrive 3.5 mm 02.127.130</t>
  </si>
  <si>
    <t>ZL003</t>
  </si>
  <si>
    <t>Šroub zajišťovací VA stardrive 3.5 mm 02.127.134</t>
  </si>
  <si>
    <t>KG183</t>
  </si>
  <si>
    <t>šroub antirotační pr. 6,5 samořezný 234.075</t>
  </si>
  <si>
    <t>KG193</t>
  </si>
  <si>
    <t>čep zajišťovací pr. 4,9 samořezný 259.340</t>
  </si>
  <si>
    <t>ZI741</t>
  </si>
  <si>
    <t>Šroub kortikální 3,5 mm pánevní 204.675</t>
  </si>
  <si>
    <t>ZF571</t>
  </si>
  <si>
    <t>Kotouč s cerklážním drátem 0,80 mm L10 291.090</t>
  </si>
  <si>
    <t>ZB629</t>
  </si>
  <si>
    <t>Šroub zaslepovací 10 mm Targon KB618T</t>
  </si>
  <si>
    <t>ZF287</t>
  </si>
  <si>
    <t>Dlaha LCP tvaru třetiny válce 3.5 mm 241.371</t>
  </si>
  <si>
    <t>ZF595</t>
  </si>
  <si>
    <t>Šroub kanylovaný 6.5 mm L110/16 408.417</t>
  </si>
  <si>
    <t>ZI061</t>
  </si>
  <si>
    <t>Šroub kanylovaný 6.5 mm L95/16 408.414</t>
  </si>
  <si>
    <t>ZN839</t>
  </si>
  <si>
    <t>Šroub kompresní DartFire 3,0 mm x 38 mm D2N300-38</t>
  </si>
  <si>
    <t>ZC167</t>
  </si>
  <si>
    <t>Hřeb targon PF-L 10 x 340 mm 130° KD085T</t>
  </si>
  <si>
    <t>ZG603</t>
  </si>
  <si>
    <t>Šroub spongiózní 3 mm/18 mm stabilní 716-100-030-018</t>
  </si>
  <si>
    <t>ZG606</t>
  </si>
  <si>
    <t>Šroub kortikální 3 mm/22 mm nestabilní 716-115-030-022</t>
  </si>
  <si>
    <t>ZF827</t>
  </si>
  <si>
    <t>Šroub spongiózní 3 mm/14 mm stabilní 716-100-030-014</t>
  </si>
  <si>
    <t>ZE441</t>
  </si>
  <si>
    <t>Šroub kortikální 3 mm/14 mm nestabilní 716-115-030-014</t>
  </si>
  <si>
    <t>ZE406</t>
  </si>
  <si>
    <t>Šroub kortikální 3 mm/12 mm nestabilní 716-115-030-012</t>
  </si>
  <si>
    <t>ZF872</t>
  </si>
  <si>
    <t>Šroub kortikální 3,5 mm 204.695</t>
  </si>
  <si>
    <t>ZG102</t>
  </si>
  <si>
    <t>Šroub kortikální 3,5 mm 204.685</t>
  </si>
  <si>
    <t>ZK990</t>
  </si>
  <si>
    <t>Dlaha radiální IXOS P4 úhlově stabilní 26-914-11-09</t>
  </si>
  <si>
    <t>ZN846</t>
  </si>
  <si>
    <t>Hřeb dlouhý Gamma3 R2.0 levý 11 x 400 mm x 125° sada 3325-0400S</t>
  </si>
  <si>
    <t>ZN847</t>
  </si>
  <si>
    <t>Šroub zajišťovací plný závit O5 x 70 mm 1896-5070S</t>
  </si>
  <si>
    <t>ZM312</t>
  </si>
  <si>
    <t>Hřeb dlouhý Gamma3 R2.0 pravý 11 x 400 mm x 125° sada 3225-0400S</t>
  </si>
  <si>
    <t>ZM767</t>
  </si>
  <si>
    <t>Šroub zajišťovací plný závit O5 x 50 mm 1896-5050</t>
  </si>
  <si>
    <t>ZN843</t>
  </si>
  <si>
    <t>Šroub zajišťovací plný závit O5 x 60 mm 1896-5060</t>
  </si>
  <si>
    <t>ZL285</t>
  </si>
  <si>
    <t>Šroub zajišťovací plný závit O5 x 65 mm 1896-5065S</t>
  </si>
  <si>
    <t>ZH463</t>
  </si>
  <si>
    <t>Hřeb PH nagel P10/7 KE27T</t>
  </si>
  <si>
    <t>ZI775</t>
  </si>
  <si>
    <t>Šroub zajišťovací 4,5 mm Targon KB356T</t>
  </si>
  <si>
    <t>ZB346</t>
  </si>
  <si>
    <t>Šroub kompresní HBS2 mini 22 mm 26-830-22-09</t>
  </si>
  <si>
    <t>ZM066</t>
  </si>
  <si>
    <t>Šroub zajišťovací 4,5 mm Targon KB376T</t>
  </si>
  <si>
    <t>ZF030</t>
  </si>
  <si>
    <t>Hřeb targon PF-P 10 x 420 mm 130° KD069T</t>
  </si>
  <si>
    <t>ZD679</t>
  </si>
  <si>
    <t>Hřeb wurzburger ulna/radius 5,0 x 250 mm 1-3618</t>
  </si>
  <si>
    <t>ZD506</t>
  </si>
  <si>
    <t>Hřeb wurzburger ulna/radius 5,0 x 220 mm 1-3615</t>
  </si>
  <si>
    <t>ZG683</t>
  </si>
  <si>
    <t>Šroub wurzburger proximální ulna/radius 2,7 x 28 mm 1-3657</t>
  </si>
  <si>
    <t>ZE082</t>
  </si>
  <si>
    <t>Šroub zajišťovací 45 mm Targon KB545T</t>
  </si>
  <si>
    <t>ZN958</t>
  </si>
  <si>
    <t>Hřeb humerální 8 mm KE318T</t>
  </si>
  <si>
    <t>ZA300</t>
  </si>
  <si>
    <t>Šroub kompresní KO535S</t>
  </si>
  <si>
    <t>ZD688</t>
  </si>
  <si>
    <t>Šroub zamykatelný 2,5 x 14 mm FP14</t>
  </si>
  <si>
    <t>ZN948</t>
  </si>
  <si>
    <t>Dlaha na ulnu pravá 131217000</t>
  </si>
  <si>
    <t>ZM701</t>
  </si>
  <si>
    <t>Dlaha na hlavičku rádia 2,0 / 2,3 A-4660.10</t>
  </si>
  <si>
    <t>ZN969</t>
  </si>
  <si>
    <t>Dlaha pro dézu zápěstí Aptus 2,5 krátké prohnutí A-4760.02</t>
  </si>
  <si>
    <t>Dlaha na dézu zápěstí 2,5 mm krátké prohnutí A-4760.02</t>
  </si>
  <si>
    <t>ZD527</t>
  </si>
  <si>
    <t>Šroub kortikální HD6 2,0 mm A-5400.16/1</t>
  </si>
  <si>
    <t>ZI222</t>
  </si>
  <si>
    <t>Šroub zamykatelný HD6 2,0 mm A-5450.16/1</t>
  </si>
  <si>
    <t>ZI509</t>
  </si>
  <si>
    <t>Šroub kortikální HD6 2,0 mm A-5400.18/1</t>
  </si>
  <si>
    <t>ZI221</t>
  </si>
  <si>
    <t>Šroub zamykatelný HD6 2,0 mm A-5450.14/1</t>
  </si>
  <si>
    <t>ZJ104</t>
  </si>
  <si>
    <t>Šroub kortikální HD6 2,0 mm A-5400.14/1</t>
  </si>
  <si>
    <t>ZJ105</t>
  </si>
  <si>
    <t>Šroub zamykatelný HD6 2,0 mm A-5450.12/1</t>
  </si>
  <si>
    <t>ZM698</t>
  </si>
  <si>
    <t>Šroub kortikální HD6 2,0 mm A-5400.12</t>
  </si>
  <si>
    <t>ZJ089</t>
  </si>
  <si>
    <t>Šroub kortikální PENNIG 70 x 20 mm pr.4 mm 35100</t>
  </si>
  <si>
    <t>ZH794</t>
  </si>
  <si>
    <t>Dlaha rekonstrukční J 3.5 mm 245.934</t>
  </si>
  <si>
    <t>ZA159</t>
  </si>
  <si>
    <t>Šroub zajišťovací stardrive 4.0 mm 04.005.424</t>
  </si>
  <si>
    <t>ZA052</t>
  </si>
  <si>
    <t>Šroub zajišťovací VA stardrive 3.5 mm 213.055</t>
  </si>
  <si>
    <t>ZA974</t>
  </si>
  <si>
    <t>Šroub zajišťovací VA stardrive 3.5 mm 213.048</t>
  </si>
  <si>
    <t>ZB799</t>
  </si>
  <si>
    <t>Šroub zajišťovací VA stardrive 3.5 mm 213.052</t>
  </si>
  <si>
    <t>ZC784</t>
  </si>
  <si>
    <t>Šroub zajišťovací stardrive 4.0 mm 04.005.434</t>
  </si>
  <si>
    <t>ZA772</t>
  </si>
  <si>
    <t>Hřeb expert tibiální 9.0 mm 04.024.352</t>
  </si>
  <si>
    <t>ZB886</t>
  </si>
  <si>
    <t>Šroub zajišťovací VA stardrive 3.5 mm 02.127.114</t>
  </si>
  <si>
    <t>ZC139</t>
  </si>
  <si>
    <t>Šroub zajišťovací stardrive 4.0 mm 04.005.430</t>
  </si>
  <si>
    <t>ZN922</t>
  </si>
  <si>
    <t>Šroub zajišťovací VA stardrive 3.5 mm 02.127.110</t>
  </si>
  <si>
    <t>ZN923</t>
  </si>
  <si>
    <t>Šroub zajišťovací VA stardrive 3.5 mm 02.127.112</t>
  </si>
  <si>
    <t>ZE530</t>
  </si>
  <si>
    <t>Dlaha philos proximální humerus 3,5 12 otv. 241.925</t>
  </si>
  <si>
    <t>ZD024</t>
  </si>
  <si>
    <t>Šroub zajišťovací VA stardrive 3.5 mm 213.042</t>
  </si>
  <si>
    <t>ZE818</t>
  </si>
  <si>
    <t>Šroub schanzův seldrill 5.0 mm 294.785</t>
  </si>
  <si>
    <t>ZA043</t>
  </si>
  <si>
    <t>Šroub zajišťovací VA stardrive 3.5 mm 213.020</t>
  </si>
  <si>
    <t>ZG039</t>
  </si>
  <si>
    <t>Šroub schanzův seldrill 5.0 mm 294.784</t>
  </si>
  <si>
    <t>ZA049</t>
  </si>
  <si>
    <t>Šroub zajišťovací VA stardrive 3.5 mm 213.040</t>
  </si>
  <si>
    <t>ZC349</t>
  </si>
  <si>
    <t>Šroub kortikální 3.5 mm 204.826</t>
  </si>
  <si>
    <t>ZG044</t>
  </si>
  <si>
    <t>Šroub malleolární 4.5 mm 215.050</t>
  </si>
  <si>
    <t>ZE819</t>
  </si>
  <si>
    <t>Šroub schanzův seldrill 5.0 mm 294.786</t>
  </si>
  <si>
    <t>ZD074</t>
  </si>
  <si>
    <t>Šroub zajišťovací VA stardrive 3.5 mm 213.035</t>
  </si>
  <si>
    <t>ZG789</t>
  </si>
  <si>
    <t>Dlaha philos proximální humerus a diafýza 3,5 mm 241.918</t>
  </si>
  <si>
    <t>ZJ149</t>
  </si>
  <si>
    <t>Šroub zajišťovací 5.0 mm 413.360</t>
  </si>
  <si>
    <t>ZN059</t>
  </si>
  <si>
    <t>Dlaha LCP-PLT 4.5/5.0 mm 422.227</t>
  </si>
  <si>
    <t>ZJ785</t>
  </si>
  <si>
    <t>Šroub zajišťovací 5.0 mm 413.355</t>
  </si>
  <si>
    <t>ZK321</t>
  </si>
  <si>
    <t>Šroub zajišťovací 5.0 mm 413.322</t>
  </si>
  <si>
    <t>ZN942</t>
  </si>
  <si>
    <t>Šroub zajišťovací 5.0 mm 413.314</t>
  </si>
  <si>
    <t>ZN943</t>
  </si>
  <si>
    <t>Šroub zajišťovací 5.0 mm 413.328</t>
  </si>
  <si>
    <t>ZE459</t>
  </si>
  <si>
    <t>Šroub zajišťovací sponginózní 5.0 mm 04.015.560</t>
  </si>
  <si>
    <t>ZC140</t>
  </si>
  <si>
    <t>Šroub zajišťovací stardrive 4.0 mm 04.005.440</t>
  </si>
  <si>
    <t>ZM909</t>
  </si>
  <si>
    <t>Šroub zajišťovací sponginózní 5.0 mm 04.015.535</t>
  </si>
  <si>
    <t>ZN944</t>
  </si>
  <si>
    <t>Hřeb expert TN pr. 9.0 mm 04.004.352</t>
  </si>
  <si>
    <t>ZA143</t>
  </si>
  <si>
    <t>Šroub zajišťovací stardrive 5.0 mm 212.227</t>
  </si>
  <si>
    <t>ZA014</t>
  </si>
  <si>
    <t>Šroub kortikální 1.5 mm 200.806</t>
  </si>
  <si>
    <t>ZA732</t>
  </si>
  <si>
    <t>Šroub kortikální 3.5 mm 204.814</t>
  </si>
  <si>
    <t>ZK392</t>
  </si>
  <si>
    <t>Dlaha LCP distální tibie 3.5 mm mediální bez výběžku 02.112.515</t>
  </si>
  <si>
    <t>ZG119</t>
  </si>
  <si>
    <t>Šroub spongiózní 4.0 mm 207.018</t>
  </si>
  <si>
    <t>ZA063</t>
  </si>
  <si>
    <t>Dlaha philos proximální humerus 3,5 3 otv. 241.901</t>
  </si>
  <si>
    <t>ZA134</t>
  </si>
  <si>
    <t>Šroub zajišťovací stardrive 5.0 mm 212.212</t>
  </si>
  <si>
    <t>ZA009</t>
  </si>
  <si>
    <t>Dlaha LC-DCP 3.5 mm 7 otvorů 223.570</t>
  </si>
  <si>
    <t>ZH053</t>
  </si>
  <si>
    <t>Dlaha LC-DCP 3.5 mm 9 otvorů 223.590</t>
  </si>
  <si>
    <t>Dlaha LC-DCP 3.5 mm 9 otvorů 223.590 již se nevyrábí</t>
  </si>
  <si>
    <t>ZG257</t>
  </si>
  <si>
    <t>Šroub kortikální 4.5 mm 214.848</t>
  </si>
  <si>
    <t>ZI934</t>
  </si>
  <si>
    <t>Hřeb expert femorální laterální 9.0 mm 04.003.268</t>
  </si>
  <si>
    <t>ZH043</t>
  </si>
  <si>
    <t>Šroub zajišťovací stardrive 5.0 mm 04.005.550</t>
  </si>
  <si>
    <t>ZG814</t>
  </si>
  <si>
    <t>Dlaha adaptační 1.3 mm 12 otv. 221.312</t>
  </si>
  <si>
    <t>ZA013</t>
  </si>
  <si>
    <t>Šroub kortikální 1.3 mm 200.690</t>
  </si>
  <si>
    <t>ZF503</t>
  </si>
  <si>
    <t>Dlaha LCP-DF 4.5/5.0 mm 222.255</t>
  </si>
  <si>
    <t>ZG383</t>
  </si>
  <si>
    <t>Šroub kortikální 1.3 mm 200.688</t>
  </si>
  <si>
    <t>ZC279</t>
  </si>
  <si>
    <t>Šroub kortikální 1.3 mm 200.693</t>
  </si>
  <si>
    <t>ZF539</t>
  </si>
  <si>
    <t>Šroub kortikální 1.3 mm 200.689</t>
  </si>
  <si>
    <t>ZF605</t>
  </si>
  <si>
    <t>Hřeb UTN tibiální 9.0 mm kompletní se zaslepovací havou plný 279.660</t>
  </si>
  <si>
    <t>ZH414</t>
  </si>
  <si>
    <t>Šroub kanylovaný 6.5 mm L90/32 408.440</t>
  </si>
  <si>
    <t>ZA133</t>
  </si>
  <si>
    <t>Šroub zajišťovací stardrive 5.0 mm 212.211</t>
  </si>
  <si>
    <t>ZC116</t>
  </si>
  <si>
    <t>Šroub kanylovaný 3.5 mm 205.036</t>
  </si>
  <si>
    <t>ZG338</t>
  </si>
  <si>
    <t>Podložka 13.0/6.6 mm pro šrouby 4.5 - 7.3 mm 419.990</t>
  </si>
  <si>
    <t>ZF268</t>
  </si>
  <si>
    <t>Šroub kortikální 3.5 mm 204.840</t>
  </si>
  <si>
    <t>ZC269</t>
  </si>
  <si>
    <t>Šroub zajišťovací VA stardrive 3.5 mm 213.014</t>
  </si>
  <si>
    <t>ZC503</t>
  </si>
  <si>
    <t>Šroub kortikální 3.5 mm 204.845</t>
  </si>
  <si>
    <t>ZF862</t>
  </si>
  <si>
    <t>Dlaha LCP distální tibie 3.5 mm anterolaterální 241.442</t>
  </si>
  <si>
    <t>ZA073</t>
  </si>
  <si>
    <t>Čep zajišťovací 3.9 mm L38 258.380</t>
  </si>
  <si>
    <t>ZA093</t>
  </si>
  <si>
    <t>Šroub kanylovaný 3.5 mm 205.050</t>
  </si>
  <si>
    <t>ZN952</t>
  </si>
  <si>
    <t>Šroub malleolární 4.5 mm 215.030</t>
  </si>
  <si>
    <t>ZD347</t>
  </si>
  <si>
    <t>Šroub kortikální 3.5 mm 404.826</t>
  </si>
  <si>
    <t>ZD234</t>
  </si>
  <si>
    <t>Dlaha profilu třetiny válce 3.5 s límcem 241.370</t>
  </si>
  <si>
    <t>ZD339</t>
  </si>
  <si>
    <t>Dlaha uzamykatelná 3.5 mm patní kost 241.623</t>
  </si>
  <si>
    <t>ZA048</t>
  </si>
  <si>
    <t>Šroub zajišťovací VA stardrive 3.5 mm 213.038</t>
  </si>
  <si>
    <t>ZI863</t>
  </si>
  <si>
    <t>Šroub zajišťovací stardrive 5.0 mm 04.005.556</t>
  </si>
  <si>
    <t>ZC099</t>
  </si>
  <si>
    <t>Šroub kortikální 1.3 mm 200.691</t>
  </si>
  <si>
    <t>ZN975</t>
  </si>
  <si>
    <t>Šroub kortikální 1,0 mm délka 12 mm 200.532</t>
  </si>
  <si>
    <t>Šroub kortikální 1.0 mm 200.532</t>
  </si>
  <si>
    <t>ZA072</t>
  </si>
  <si>
    <t>Čep zajišťovací 3.9 mm L36 258.360</t>
  </si>
  <si>
    <t>ZA061</t>
  </si>
  <si>
    <t>Dlaha rekonstrukční LCP 3,5 245.071</t>
  </si>
  <si>
    <t>ZN841</t>
  </si>
  <si>
    <t>Hřeb DFN femorální distální 13,0 mm L340 451.847</t>
  </si>
  <si>
    <t>ZD648</t>
  </si>
  <si>
    <t>Šroub zajišťovací stardrive 3,5 mm 412.102</t>
  </si>
  <si>
    <t>ZH429</t>
  </si>
  <si>
    <t>Šroub kortikální 3,5 mm 404.850</t>
  </si>
  <si>
    <t>ZD329</t>
  </si>
  <si>
    <t>Šroub zajišťovací stardrive 3,5 mm 412.104</t>
  </si>
  <si>
    <t>ZA104</t>
  </si>
  <si>
    <t>Čep zajišťovací 4.9 mm 459.340</t>
  </si>
  <si>
    <t>ZJ139</t>
  </si>
  <si>
    <t>Hřeb DFN femorální distální 12,0 mm L380 451.829</t>
  </si>
  <si>
    <t>ZD278</t>
  </si>
  <si>
    <t>Šroub zajišťovací DFN 6.0 mm L85 450.869</t>
  </si>
  <si>
    <t>ZD379</t>
  </si>
  <si>
    <t>Šroub zajišťovací stardrive 2.7 mm 402.216</t>
  </si>
  <si>
    <t>ZG253</t>
  </si>
  <si>
    <t>Šroub zajišťovací DFN 6.0 mm L90 450.870</t>
  </si>
  <si>
    <t>ZD628</t>
  </si>
  <si>
    <t>Šroub zajišťovací stardrive 3,5 mm 412.103</t>
  </si>
  <si>
    <t>ZC163</t>
  </si>
  <si>
    <t>Šroub kortikální 2.4 mm 401.766</t>
  </si>
  <si>
    <t>ZA302</t>
  </si>
  <si>
    <t>Šroub zajišťovací DFN 6.0 mm L70 450.866</t>
  </si>
  <si>
    <t>ZD438</t>
  </si>
  <si>
    <t>Šroub zajišťovací stardrive 2.7 mm 402.218</t>
  </si>
  <si>
    <t>ZA019</t>
  </si>
  <si>
    <t>Šroub kortikální 2,0 mm 201.812</t>
  </si>
  <si>
    <t>ZC201</t>
  </si>
  <si>
    <t>Šroub kortikální 2,0 mm 201.811</t>
  </si>
  <si>
    <t>ZC143</t>
  </si>
  <si>
    <t>Šroub kortikální 2,0 mm 201.809</t>
  </si>
  <si>
    <t>ZH694</t>
  </si>
  <si>
    <t>Dlaha LCP 2,7 / 3,5 mm na laterální distální fibulu 04.112.141</t>
  </si>
  <si>
    <t>ZG583</t>
  </si>
  <si>
    <t>Dlaha rekonstrukční 3,5 rovná 245.180</t>
  </si>
  <si>
    <t>ZC684</t>
  </si>
  <si>
    <t>Šroub kortikální 2,0 mm 201.816</t>
  </si>
  <si>
    <t>ZC208</t>
  </si>
  <si>
    <t>Šroub kortikální 1.5 mm 200.811</t>
  </si>
  <si>
    <t>ZA012</t>
  </si>
  <si>
    <t>Šroub kortikální 1.5 mm 200.810</t>
  </si>
  <si>
    <t>ZC504</t>
  </si>
  <si>
    <t>Šroub kortikální 3.5 mm 204.842</t>
  </si>
  <si>
    <t>ZF529</t>
  </si>
  <si>
    <t>Drát K-Wire 1.80 mm á 10 ks 292.170.10</t>
  </si>
  <si>
    <t>ZA150</t>
  </si>
  <si>
    <t>Šroub zajišťovací stardrive 2.7 mm 402.220</t>
  </si>
  <si>
    <t>ZG704</t>
  </si>
  <si>
    <t>Šroub kanylovaný 6.5 mm L85/32 408.439</t>
  </si>
  <si>
    <t>ZG942</t>
  </si>
  <si>
    <t>Šroub kanylovaný 6.5 mm L50/32 408.432</t>
  </si>
  <si>
    <t>ZL014</t>
  </si>
  <si>
    <t>Hřeb expert femorální laterální 12.0 mm 04.003.560</t>
  </si>
  <si>
    <t>ZF519</t>
  </si>
  <si>
    <t>Šroub kortikální 3.5 mm 204.860</t>
  </si>
  <si>
    <t>ZF553</t>
  </si>
  <si>
    <t>Šroub zajišťovací stardrive 5.0 mm 04.005.560</t>
  </si>
  <si>
    <t>ZN838</t>
  </si>
  <si>
    <t>Dlaha LCP tvaru třetiny válce 3.5 mm 241.381</t>
  </si>
  <si>
    <t>ZA984</t>
  </si>
  <si>
    <t>Šroub kortikální 3.5 mm 204.832</t>
  </si>
  <si>
    <t>ZA042</t>
  </si>
  <si>
    <t>Šroub zajišťovací VA stardrive 3.5 mm 213.018</t>
  </si>
  <si>
    <t>ZK739</t>
  </si>
  <si>
    <t>Dlaha VA-LCP 3,5 mm proximální tibie 02.127.341</t>
  </si>
  <si>
    <t>ZK740</t>
  </si>
  <si>
    <t>Šroub zajišťovací VA stardrive 3.5 mm 02.127.126</t>
  </si>
  <si>
    <t>ZL451</t>
  </si>
  <si>
    <t>Šroub zajišťovací VA stardrive 3.5 mm 02.127.128</t>
  </si>
  <si>
    <t>ZL005</t>
  </si>
  <si>
    <t>Šroub zajišťovací VA stardrive 3.5 mm 02.127.180</t>
  </si>
  <si>
    <t>ZE182</t>
  </si>
  <si>
    <t>Šroub zajišťovací VA stardrive 3.5 mm 02.127.124</t>
  </si>
  <si>
    <t>ZF288</t>
  </si>
  <si>
    <t>Dlaha LCP tvaru třetiny válce 3.5 mm 241.361</t>
  </si>
  <si>
    <t>ZI939</t>
  </si>
  <si>
    <t>Šroub kortikální 3.5 mm 204.810</t>
  </si>
  <si>
    <t>ZE421</t>
  </si>
  <si>
    <t>Dlaha rekonstrukční 3,5 s nízkým profilem 245.912</t>
  </si>
  <si>
    <t>ZG664</t>
  </si>
  <si>
    <t>Dlaha philos proximální humerus 3,5   6 otv. 241.919</t>
  </si>
  <si>
    <t>ZN898</t>
  </si>
  <si>
    <t>Hřeb expert femorální laterální 10.0 mm 04.003.573</t>
  </si>
  <si>
    <t>ZD331</t>
  </si>
  <si>
    <t>Šroub kortikální 3.5 mm 404.830</t>
  </si>
  <si>
    <t>ZE788</t>
  </si>
  <si>
    <t>Šroub kortikální 3,5 mm 404.834</t>
  </si>
  <si>
    <t>ZG588</t>
  </si>
  <si>
    <t>Šroub zajišťovací stardrive 5.0 mm 04.005.532</t>
  </si>
  <si>
    <t>ZM114</t>
  </si>
  <si>
    <t>Šroub kortikální stardrive 2.7 mm 202.876</t>
  </si>
  <si>
    <t>ZN837</t>
  </si>
  <si>
    <t>Hřeb expert femorální laterální 12.0 mm 04.003.573</t>
  </si>
  <si>
    <t>ZK800</t>
  </si>
  <si>
    <t>Šroub zajišťovací stardrive 5.0 mm 04.005.585</t>
  </si>
  <si>
    <t>ZG364</t>
  </si>
  <si>
    <t>Šroub kortikální 1.3 mm 200.687</t>
  </si>
  <si>
    <t>ZA293</t>
  </si>
  <si>
    <t>Šroub schanzův 5.0 mm L200/50 294.560</t>
  </si>
  <si>
    <t>ZC203</t>
  </si>
  <si>
    <t>Dlaha LC-DCP 2.0 mm 7 otvorů 243.587</t>
  </si>
  <si>
    <t>ZI080</t>
  </si>
  <si>
    <t>Šroub kortikální 1.0 mm 200.526</t>
  </si>
  <si>
    <t>ZD483</t>
  </si>
  <si>
    <t>Šroub kanylovaný 6.5 mm L100/32 408.442</t>
  </si>
  <si>
    <t>ZO021</t>
  </si>
  <si>
    <t>Šroub zajišťovací VA stardrive 3.5 mm 212.124</t>
  </si>
  <si>
    <t>ZO019</t>
  </si>
  <si>
    <t>Šroub zajišťovací VA stardrive 3.5 mm 212.117</t>
  </si>
  <si>
    <t>ZO020</t>
  </si>
  <si>
    <t>Šroub zajišťovací VA stardrive 3.5 mm 212.118</t>
  </si>
  <si>
    <t>ZO022</t>
  </si>
  <si>
    <t>Dlaha tibiální proximální mediální LCP 3,5 239.954</t>
  </si>
  <si>
    <t>ZG807</t>
  </si>
  <si>
    <t>Šroub zajišťovací stardrive 4.0 mm 04.005.418</t>
  </si>
  <si>
    <t>ZN866</t>
  </si>
  <si>
    <t>Šroub zajišťovací sponginózní 5.0 mm 04.015.540</t>
  </si>
  <si>
    <t>ZA770</t>
  </si>
  <si>
    <t>Šroub kanylovaný 3.5 mm 205.038</t>
  </si>
  <si>
    <t>ZH693</t>
  </si>
  <si>
    <t>Dlaha LCP na laterální distální fibulu 04.112.140</t>
  </si>
  <si>
    <t>ZF029</t>
  </si>
  <si>
    <t>Šroub zajišťovací VA stardrive 3.5 mm 02.127.144</t>
  </si>
  <si>
    <t>ZL480</t>
  </si>
  <si>
    <t>Šroub zajišťovací VA stardrive 3.5 mm 02.127.160</t>
  </si>
  <si>
    <t>ZE048</t>
  </si>
  <si>
    <t>Šroub zajišťovací VA stardrive 3.5 mm 02.127.156</t>
  </si>
  <si>
    <t>ZA282</t>
  </si>
  <si>
    <t>Hřeb UHN 7.5 mm L260 462.726</t>
  </si>
  <si>
    <t>ZA284</t>
  </si>
  <si>
    <t>Hlava zaslepovací UHN 0 TAN 462.950</t>
  </si>
  <si>
    <t>ZD573</t>
  </si>
  <si>
    <t>Čep zajišťovací 3.9 mm L24 258.240</t>
  </si>
  <si>
    <t>ZH003</t>
  </si>
  <si>
    <t>Čep zajišťovací 3.9 mm 458.440</t>
  </si>
  <si>
    <t>ZH539</t>
  </si>
  <si>
    <t>Dlaha přímá LCP 3,5 mm 8 otvorů 223.581</t>
  </si>
  <si>
    <t>ZH649</t>
  </si>
  <si>
    <t>Dlaha rekonstrukční 3,5 s nízkým profilem 245.884</t>
  </si>
  <si>
    <t>ZG104</t>
  </si>
  <si>
    <t>Šroub kortikální 3,5 mm 204.690</t>
  </si>
  <si>
    <t>ZN800</t>
  </si>
  <si>
    <t>Dlaha rekonstrukční J 3,5 s nízkým profilem levá 14 otv. 02.100.365</t>
  </si>
  <si>
    <t>ZG106</t>
  </si>
  <si>
    <t>Šroub kortikální 3,5 mm 204.705</t>
  </si>
  <si>
    <t>ZI972</t>
  </si>
  <si>
    <t>Dlaha rekonstrukční J 3.5 mm 245.924</t>
  </si>
  <si>
    <t>ZH005</t>
  </si>
  <si>
    <t>Čep zajišťovací 3.9 mm 458.520</t>
  </si>
  <si>
    <t>ZG063</t>
  </si>
  <si>
    <t>Drát Kirschnerův 1.25 mm á 10 ks 292.120.10</t>
  </si>
  <si>
    <t>ZI417</t>
  </si>
  <si>
    <t>Dlaha LCP distální tibie 3.5 mm mediální bez výběžku 02.112.518</t>
  </si>
  <si>
    <t>ZE299</t>
  </si>
  <si>
    <t>Šroub kortikální 3 mm/16 mm nestabilní 716-115-030-016</t>
  </si>
  <si>
    <t>ZC192</t>
  </si>
  <si>
    <t>Šroub zajišťovací stardrive 4.0 mm 04.005.422</t>
  </si>
  <si>
    <t>ZC138</t>
  </si>
  <si>
    <t>Šroub zajišťovací stardrive 4.0 mm 04.005.428</t>
  </si>
  <si>
    <t>ZA164</t>
  </si>
  <si>
    <t>Hřeb expert tibiální 8.0 mm 04.024.246</t>
  </si>
  <si>
    <t>ZD199</t>
  </si>
  <si>
    <t>Šroub zajišťovací VA stardrive 3.5 mm 02.127.190</t>
  </si>
  <si>
    <t>ZC094</t>
  </si>
  <si>
    <t>Šroub zajišťovací VA stardrive 3.5 mm 02.127.185</t>
  </si>
  <si>
    <t>ZE029</t>
  </si>
  <si>
    <t>Šroub zajišťovací VA stardrive 3.5 mm 02.127.122</t>
  </si>
  <si>
    <t>KG435</t>
  </si>
  <si>
    <t>šroub kortikální pr 3,5 samořezný D30 TI 404.830</t>
  </si>
  <si>
    <t>KG401</t>
  </si>
  <si>
    <t>šroub zajišťovací stardrive 2,7 mm ( hlava LCP 2.4), délka 24 402.224</t>
  </si>
  <si>
    <t>KG450</t>
  </si>
  <si>
    <t>šroub zajišťovací pr 3,5 samořezný D26 412.109</t>
  </si>
  <si>
    <t>KG406</t>
  </si>
  <si>
    <t>šroub zajišťovací stardrive 2,7 mm ( hlava LCP 2.4), délka 34 402.234</t>
  </si>
  <si>
    <t>KG400</t>
  </si>
  <si>
    <t>šroub zajišťovací stardrive 2,7 mm ( hlava LCP 2.4), délka 22 402.222</t>
  </si>
  <si>
    <t>KG430</t>
  </si>
  <si>
    <t>šroub kortikální pr 3,5 samořezný D20 TI 404.820</t>
  </si>
  <si>
    <t>KG396</t>
  </si>
  <si>
    <t>šroub zajišťovací stardrive 2,7 mm ( hlava LCP 2.4), délka 14 402.214</t>
  </si>
  <si>
    <t>KG411</t>
  </si>
  <si>
    <t>šroub zajišťovací stardrive 2,7 mm ( hlava LCP 2.4), délka 44 402.244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</si>
  <si>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</si>
  <si>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</si>
  <si>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</si>
  <si>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</si>
  <si>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KG441</t>
  </si>
  <si>
    <t>šroub kortikální pr 3,5 samořezný D60 TI 404.860</t>
  </si>
  <si>
    <t>KG490</t>
  </si>
  <si>
    <t>dlaha DHP 2,7/3,5 dorso-lat s/laterální 441.272</t>
  </si>
  <si>
    <t>KG403</t>
  </si>
  <si>
    <t>šroub zajišťovací stardrive 2,7 mm ( hlava LCP 2.4), délka 28 402.228</t>
  </si>
  <si>
    <t>KG446</t>
  </si>
  <si>
    <t>šroub zajišťovací pr 3,5 samořezný D18 412.105</t>
  </si>
  <si>
    <t>KG501</t>
  </si>
  <si>
    <t>dlaha DHP 2,7/3,5 mediální levá 5 otv T 441.285</t>
  </si>
  <si>
    <t>KG491</t>
  </si>
  <si>
    <t>dlaha DHP 2,7/3,5 dorso-lat s/laterální 441.273</t>
  </si>
  <si>
    <t>KG365</t>
  </si>
  <si>
    <t>šroub kortikální pr 2,4 samořezný D18 TAN 401.768</t>
  </si>
  <si>
    <t>KG409</t>
  </si>
  <si>
    <t>šroub zajišťovací stardrive 2,7 mm ( hlava LCP 2.4), délka 40 402.240</t>
  </si>
  <si>
    <t>KG447</t>
  </si>
  <si>
    <t>šroub zajišťovací pr 3,5 samořezný D20 412.106</t>
  </si>
  <si>
    <t>ZO035</t>
  </si>
  <si>
    <t>Dlaha LCP tibie proximální dorzální mediální 3,5 mm 02.120.701</t>
  </si>
  <si>
    <t>ZO034</t>
  </si>
  <si>
    <t>KG210</t>
  </si>
  <si>
    <t>šroub nosný pr. 11 samořezný D115 273.115</t>
  </si>
  <si>
    <t>KG196</t>
  </si>
  <si>
    <t>čep zajišťovací  4,9 mm 259.400</t>
  </si>
  <si>
    <t>KG454</t>
  </si>
  <si>
    <t>šroub zajišťovací pr 3,5 samořezný D40 412.117</t>
  </si>
  <si>
    <t>KG476</t>
  </si>
  <si>
    <t>dlaha LCP 3,5 na olekranon levá 4 otv. D 436.505</t>
  </si>
  <si>
    <t>KG451</t>
  </si>
  <si>
    <t>šroub zajišťovací pr 3,5 samořezný D28 412.110</t>
  </si>
  <si>
    <t>ZH369</t>
  </si>
  <si>
    <t>Dlaha LCP proximální tibie laterální 3.5 mm 239.939</t>
  </si>
  <si>
    <t>KG500</t>
  </si>
  <si>
    <t>dlaha DHP 2,7/3,5 mediální pravá 5 otv T 441.284</t>
  </si>
  <si>
    <t>ZB962</t>
  </si>
  <si>
    <t>Šroub kortikální 4.5 mm 214.844</t>
  </si>
  <si>
    <t>ZA138</t>
  </si>
  <si>
    <t>Šroub zajišťovací stardrive 5.0 mm 212.219</t>
  </si>
  <si>
    <t>ZO045</t>
  </si>
  <si>
    <t>Šroub kanylovaný zajišťovací 7,3 mm, délka 80 mm 02.207.080</t>
  </si>
  <si>
    <t>ZO043</t>
  </si>
  <si>
    <t>Dlaha háčková LCP proxim.femorální 4,5, 8 otv. 242.123</t>
  </si>
  <si>
    <t>ZO044</t>
  </si>
  <si>
    <t>Šroub kanylovaný zajišťovací 5,0 mm, délka 90 mm 02.205.090</t>
  </si>
  <si>
    <t>ZO040</t>
  </si>
  <si>
    <t>Šroub kompresní HBS mini 23 mm 26-320-23-09</t>
  </si>
  <si>
    <t>ZO039</t>
  </si>
  <si>
    <t>Šroub kompresní HBS mini 21 mm 26-320-21-09</t>
  </si>
  <si>
    <t>KG445</t>
  </si>
  <si>
    <t>šroub zajišťovací pr 3,5 samořezný D16 412.104</t>
  </si>
  <si>
    <t>KG485</t>
  </si>
  <si>
    <t>dlaha DHP 2,7/3,5 dorso-lat levá 5 otv. 441.265</t>
  </si>
  <si>
    <t>KG467</t>
  </si>
  <si>
    <t>šroub zajišťovací pr 2,4 samořezný D16 412.816</t>
  </si>
  <si>
    <t>KG420</t>
  </si>
  <si>
    <t>šroub kortikální stardrive 2,7 mm, délka 16 402.876</t>
  </si>
  <si>
    <t>KG480</t>
  </si>
  <si>
    <t>dlaha LCP 2,4 vol n/dist-rad prod 441.146</t>
  </si>
  <si>
    <t>KG436</t>
  </si>
  <si>
    <t>šroub kortikální pr 3,5 samořezný D34 TI 404.834</t>
  </si>
  <si>
    <t>ZN968</t>
  </si>
  <si>
    <t>Systém kotvící pro koleno implantát ACL Tightrope RT AR-1588RT</t>
  </si>
  <si>
    <t>KG427</t>
  </si>
  <si>
    <t>šroub kortikální pr 3,5 samořezný D14 TI 404.814</t>
  </si>
  <si>
    <t>KG478</t>
  </si>
  <si>
    <t>dlaha LCP 3,5 na olekranon levá 8 otv. D 436.509</t>
  </si>
  <si>
    <t>KG431</t>
  </si>
  <si>
    <t>šroub kortikální pr 3,5 samořezný D22 TI 404.822</t>
  </si>
  <si>
    <t>ZC169</t>
  </si>
  <si>
    <t>Dlaha adaptační Y 1.5 mm 246.242</t>
  </si>
  <si>
    <t>KG369</t>
  </si>
  <si>
    <t>šroub kortikální pr 2,4 samořezný D26 TAN 401.776</t>
  </si>
  <si>
    <t>ZK744</t>
  </si>
  <si>
    <t>Šroub zajišťovací VA stardrive 3.5 mm 02.127.175</t>
  </si>
  <si>
    <t>ZO046</t>
  </si>
  <si>
    <t>Dlaha tibiální proximální LCP 3,5 laterální 239.938</t>
  </si>
  <si>
    <t>KG195</t>
  </si>
  <si>
    <t>čep zajišťovací pr. 4,9 samořezný 259.380</t>
  </si>
  <si>
    <t>KG182</t>
  </si>
  <si>
    <t>šroub antirotační pr. 6,5 samořezný 234.074</t>
  </si>
  <si>
    <t>KG437</t>
  </si>
  <si>
    <t>šroub kortikální pr 3,5 samořezný D40 TI 404.840</t>
  </si>
  <si>
    <t>KG487</t>
  </si>
  <si>
    <t>dlaha DHP 2,7/3,5 dorso-lat levá 7 otv. 441.267</t>
  </si>
  <si>
    <t>KG415</t>
  </si>
  <si>
    <t>šroub zajišťovací stardrive 2,7 mm ( hlava LCP 2.4), délka 55 402.255</t>
  </si>
  <si>
    <t>KG537</t>
  </si>
  <si>
    <t>prut prevotový ten pr 2,0 D440 TAN zelený 475.920</t>
  </si>
  <si>
    <t>ZM346</t>
  </si>
  <si>
    <t>Dlaha na dézu zápěstí 2,5 mm dlouhé prohnutí A-4760.01</t>
  </si>
  <si>
    <t>ZI688</t>
  </si>
  <si>
    <t>Šroub zamykací HD7 2,5 x 10 mm A-5750.10/1</t>
  </si>
  <si>
    <t>ZD943</t>
  </si>
  <si>
    <t>Dlaha anatomická DVR ext DVRAXR</t>
  </si>
  <si>
    <t>ZC988</t>
  </si>
  <si>
    <t>Čep zajišťovací 3.9 mm L46 258.460</t>
  </si>
  <si>
    <t>ZA158</t>
  </si>
  <si>
    <t>Hlava zaslepovací expert pro hřeby tibiální 15 mm 04.004.003</t>
  </si>
  <si>
    <t>ZC909</t>
  </si>
  <si>
    <t>Šroub zajišťovací stardrive 4.0 mm 04.005.432</t>
  </si>
  <si>
    <t>ZA391</t>
  </si>
  <si>
    <t>Šroub kanylovaný 3.5 x 48 mm 26-433-48-09</t>
  </si>
  <si>
    <t>ZA054</t>
  </si>
  <si>
    <t>Šroub zajišťovací stardrive 5.0 mm 212.209</t>
  </si>
  <si>
    <t>ZA139</t>
  </si>
  <si>
    <t>Šroub zajišťovací stardrive 5.0 mm 212.223</t>
  </si>
  <si>
    <t>ZG243</t>
  </si>
  <si>
    <t>Šroub zajišťovací DFN 6.0 mm L75 450.867</t>
  </si>
  <si>
    <t>ZI999</t>
  </si>
  <si>
    <t>Hřeb expert femorální laterální 9.0 mm 04.003.260</t>
  </si>
  <si>
    <t>ZH555</t>
  </si>
  <si>
    <t>Čep zajišťovací 4.9 mm 459.480</t>
  </si>
  <si>
    <t>ZK904</t>
  </si>
  <si>
    <t>Šroub kompresní HBS2 midi 22 mm 26-800-22-09</t>
  </si>
  <si>
    <t>ZH334</t>
  </si>
  <si>
    <t>Vrtulka pro DFN L85 450.889</t>
  </si>
  <si>
    <t>ZI287</t>
  </si>
  <si>
    <t>Hřeb DFN femorální distální 9.0 mm L300 451.705</t>
  </si>
  <si>
    <t>ZO065</t>
  </si>
  <si>
    <t>Dlaha tibiální proximální mediální LCP 3,5 239.956</t>
  </si>
  <si>
    <t>ZI499</t>
  </si>
  <si>
    <t>Dlaha přímá LCP 3,5 mm 10 otvorů 223.601</t>
  </si>
  <si>
    <t>ZF524</t>
  </si>
  <si>
    <t>Čep zajišťovací 4.9 mm 459.800</t>
  </si>
  <si>
    <t>ZG098</t>
  </si>
  <si>
    <t>Dlaha rekonstrukční 3,5 rovná 245.170</t>
  </si>
  <si>
    <t>ZA102</t>
  </si>
  <si>
    <t>Hlava zaslepovací UFN pro zajištění 12,0 mm 459.013</t>
  </si>
  <si>
    <t>ZF414</t>
  </si>
  <si>
    <t>Čep zajišťovací 4.9 mm 459.600</t>
  </si>
  <si>
    <t>ZF263</t>
  </si>
  <si>
    <t>Čep zajišťovací 4.9 mm 459.440</t>
  </si>
  <si>
    <t>ZF518</t>
  </si>
  <si>
    <t>Čep zajišťovací 4.9 mm 459.520</t>
  </si>
  <si>
    <t>ZG587</t>
  </si>
  <si>
    <t>Šroub zajišťovací stardrive 5.0 mm 04.005.530</t>
  </si>
  <si>
    <t>ZA018</t>
  </si>
  <si>
    <t>Šroub kortikální 1.5 mm 200.818</t>
  </si>
  <si>
    <t>ZO084</t>
  </si>
  <si>
    <t>Šroub zajišťovací stardrive 4.0 mm 04.005.416</t>
  </si>
  <si>
    <t>ZO063</t>
  </si>
  <si>
    <t>Dlaha tibiální proximální mediální LCP 3,5 239.955</t>
  </si>
  <si>
    <t>ZO064</t>
  </si>
  <si>
    <t>Dlaha tibiální proximální mediální LCP 3,5 239.957</t>
  </si>
  <si>
    <t>ZD378</t>
  </si>
  <si>
    <t>Dlaha LCP-DF 4.5/5.0 mm 222.256</t>
  </si>
  <si>
    <t>ZB262</t>
  </si>
  <si>
    <t>Šroub kortikální 4.5 mm 214.838</t>
  </si>
  <si>
    <t>ZF869</t>
  </si>
  <si>
    <t>Šroub kompresní HBS2 mini 19 mm 26-820-19-09</t>
  </si>
  <si>
    <t>ZK660</t>
  </si>
  <si>
    <t>Šroub kortikální 3.5 mm 204.865</t>
  </si>
  <si>
    <t>ZO085</t>
  </si>
  <si>
    <t>Hřeb expert tibiální pr. 8 mm, délka 315 mm 04.024.243</t>
  </si>
  <si>
    <t>ZI854</t>
  </si>
  <si>
    <t>Hřeb expert femorální laterální 9.0 mm 04.003.264</t>
  </si>
  <si>
    <t>ZH036</t>
  </si>
  <si>
    <t>Čep zajišťovací 4.9 mm 459.640</t>
  </si>
  <si>
    <t>ZF847</t>
  </si>
  <si>
    <t>Čep zajišťovací 4.9 mm 459.460</t>
  </si>
  <si>
    <t>ZG099</t>
  </si>
  <si>
    <t>Šroub spongiózní 4.0 mm 207.024</t>
  </si>
  <si>
    <t>ZK573</t>
  </si>
  <si>
    <t>Dlaha volární na distální radius korekční 2.5 A-4750.17</t>
  </si>
  <si>
    <t>ZO107</t>
  </si>
  <si>
    <t>Hřeb dlouhý Gamma3 R2.0 levý 11 x 420 mm x 125° sada 3225-0420S</t>
  </si>
  <si>
    <t>ZO108</t>
  </si>
  <si>
    <t>Šroub zajišťovací plný závit O5 x 45 mm 1896-5045</t>
  </si>
  <si>
    <t>ZI504</t>
  </si>
  <si>
    <t>Šroub nosný O10,5 x 110 mm 3060-0110S</t>
  </si>
  <si>
    <t>ZD023</t>
  </si>
  <si>
    <t>Šroub kortikální stardrive 2.7 mm 402.876</t>
  </si>
  <si>
    <t>ZA142</t>
  </si>
  <si>
    <t>Šroub zajišťovací stardrive 5.0 mm 212.226</t>
  </si>
  <si>
    <t>ZC137</t>
  </si>
  <si>
    <t>Šroub zajišťovací 2.4 mm 412.824</t>
  </si>
  <si>
    <t>ZF562</t>
  </si>
  <si>
    <t>Šroub zajišťovací 2.4 mm 412.826</t>
  </si>
  <si>
    <t>ZA053</t>
  </si>
  <si>
    <t>Šroub zajišťovací stardrive 5.0 mm 212.204</t>
  </si>
  <si>
    <t>ZD253</t>
  </si>
  <si>
    <t>Šroub kortikální stardrive 2.7 mm 402.874</t>
  </si>
  <si>
    <t>ZA154</t>
  </si>
  <si>
    <t>Šroub zajišťovací 2.4 mm 412.822</t>
  </si>
  <si>
    <t>ZA994</t>
  </si>
  <si>
    <t>Šroub zamykatelný 2,5 x 28 mm FP28</t>
  </si>
  <si>
    <t>ZI308</t>
  </si>
  <si>
    <t>Dlaha LCP distální tibie 3.5 mm mediální bez výběžku 02.112.523</t>
  </si>
  <si>
    <t>ZO111</t>
  </si>
  <si>
    <t>Kotva ramenní vstřebatelná Swive Lock pro Tenodesis 7 mm AR-1662BC-7</t>
  </si>
  <si>
    <t>ZD398</t>
  </si>
  <si>
    <t>Dlaha anatomická DVR wide DVRAWR</t>
  </si>
  <si>
    <t>ZG783</t>
  </si>
  <si>
    <t>Dlaha LCP distální tibie 3.5 mm mediální bez výběžku 02.112.531</t>
  </si>
  <si>
    <t>ZA022</t>
  </si>
  <si>
    <t>Dlaha adaptační Y 1.3 mm 221.335</t>
  </si>
  <si>
    <t>ZG382</t>
  </si>
  <si>
    <t>Šroub kortikální 1.3 mm 200.686</t>
  </si>
  <si>
    <t>ZH632</t>
  </si>
  <si>
    <t>Dlaha LCP-PLT 4.5/5.0 mm 222.224</t>
  </si>
  <si>
    <t>KG540</t>
  </si>
  <si>
    <t>prut prevotový ten pr 3,5 D440 TAN světlemodrý 475.935</t>
  </si>
  <si>
    <t>KG211</t>
  </si>
  <si>
    <t>šroub nosný pr. 11 samořezný D120 273.120</t>
  </si>
  <si>
    <t>KI547</t>
  </si>
  <si>
    <t>drát vodící  se závitovou špičkou, délka 350 mm 357.039</t>
  </si>
  <si>
    <t>KG214</t>
  </si>
  <si>
    <t>hřeb PFN pr. 12 130° D240 ocel 273.132</t>
  </si>
  <si>
    <t>KG187</t>
  </si>
  <si>
    <t>šroub antirotační pr. 6,5 samořezný 234.095</t>
  </si>
  <si>
    <t>KG186</t>
  </si>
  <si>
    <t>šroub antirotační pr. 6,5 samořezný 234.090</t>
  </si>
  <si>
    <t>KG227</t>
  </si>
  <si>
    <t>hlava zaslepovací p/PFN prodio 273.150</t>
  </si>
  <si>
    <t>KG185</t>
  </si>
  <si>
    <t>šroub antirotační pr. 6,5 samořezný 234.085</t>
  </si>
  <si>
    <t>KG217</t>
  </si>
  <si>
    <t>hřeb PFN kanylovaný pr. 10 pr 130° D420 oc 273.425</t>
  </si>
  <si>
    <t>KG404</t>
  </si>
  <si>
    <t>šroub zajišťovací stardrive 2,7 mm ( hlava LCP 2.4), délka 30 402.230</t>
  </si>
  <si>
    <t>KG492</t>
  </si>
  <si>
    <t>dlaha DHP 2,7/3,5 dorso-lat s/laterální 441.274</t>
  </si>
  <si>
    <t>KG408</t>
  </si>
  <si>
    <t>šroub zajišťovací stardrive 2,7 mm ( hlava LCP 2.4), délka 38 402.238</t>
  </si>
  <si>
    <t>ZB412</t>
  </si>
  <si>
    <t>Šroub zamykací HD7 2,5 x   8 mm A-5750.08/1</t>
  </si>
  <si>
    <t>ZA311</t>
  </si>
  <si>
    <t>Hřeb PH nagel 10/7 Targon KE074T</t>
  </si>
  <si>
    <t>ZD303</t>
  </si>
  <si>
    <t>Šroub zajišťovací stardrive 3,5 mm 412.107</t>
  </si>
  <si>
    <t>ZD301</t>
  </si>
  <si>
    <t>Šroub zajišťovací stardrive 3.5 mm 412.108</t>
  </si>
  <si>
    <t>ZE298</t>
  </si>
  <si>
    <t>Šroub kortikální 3 mm/22 mm stabilní 716-110-030-022</t>
  </si>
  <si>
    <t>ZH033</t>
  </si>
  <si>
    <t>Dlaha radiální standard 11 otvorů hlava 3 otvory štaft 775-110-001-003</t>
  </si>
  <si>
    <t>ZH784</t>
  </si>
  <si>
    <t>Dlaha volární 2.5 adaptivní A-4750.61</t>
  </si>
  <si>
    <t>Dlaha volární 2.5 mm adaptivní DA-4750.61</t>
  </si>
  <si>
    <t>ZO102</t>
  </si>
  <si>
    <t>Dlaha LCP 2.4 mm distální radius vol 04.110.341</t>
  </si>
  <si>
    <t>ZJ295</t>
  </si>
  <si>
    <t>Dlaha LCP na diafízu klíční kosti 3,5 mm 04.112.028</t>
  </si>
  <si>
    <t>ZA267</t>
  </si>
  <si>
    <t>Šroub kortikální 3.5 mm 404.818</t>
  </si>
  <si>
    <t>ZD240</t>
  </si>
  <si>
    <t>Šroub kortikální 3.5 mm 404.820</t>
  </si>
  <si>
    <t>ZM492</t>
  </si>
  <si>
    <t>Dlaha na dézu zápěstí 2,5 mm rovná A-4760.03</t>
  </si>
  <si>
    <t>ZC231</t>
  </si>
  <si>
    <t>Šroub fixační PH 4,5 mm Targon KB082T</t>
  </si>
  <si>
    <t>ZA312</t>
  </si>
  <si>
    <t>Šroub zajišťovací 3,5 mm Targon KB518T</t>
  </si>
  <si>
    <t>ZD321</t>
  </si>
  <si>
    <t>Dlaha mřížková 1.5 246.482</t>
  </si>
  <si>
    <t>ZC271</t>
  </si>
  <si>
    <t>Šroub kortikální 1.5 mm 200.807</t>
  </si>
  <si>
    <t>ZC266</t>
  </si>
  <si>
    <t>Hřeb PH nagel 10/7 Targon KE024T</t>
  </si>
  <si>
    <t>ZM544</t>
  </si>
  <si>
    <t>Dlaha adaptační T 1.3 mm 3 otv. 221.333</t>
  </si>
  <si>
    <t>ZD948</t>
  </si>
  <si>
    <t>Šroub schanzův 5.0 mm L250/50 294.570</t>
  </si>
  <si>
    <t>ZK924</t>
  </si>
  <si>
    <t>Šroub kompresní HBS2 midi 24 mm 26-810-24-09</t>
  </si>
  <si>
    <t>ZE004</t>
  </si>
  <si>
    <t>Hřeb UTN tibiální 8.0 mm kompletní se zaslepovací hlavou plný 278.660</t>
  </si>
  <si>
    <t>ZB938</t>
  </si>
  <si>
    <t>Hřeb se závity zamykatelný 2,5 x 26 mm TP26000</t>
  </si>
  <si>
    <t>ZK934</t>
  </si>
  <si>
    <t>Šroub kompresní HBS2 midi 30 mm 26-800-30-09</t>
  </si>
  <si>
    <t>ZL050</t>
  </si>
  <si>
    <t>Šroub kompresní HBS2 mini 24 mm 26-820-24-09</t>
  </si>
  <si>
    <t>ZA127</t>
  </si>
  <si>
    <t>Šroub zajišťovací stardrive 5.0 mm 212.203</t>
  </si>
  <si>
    <t>ZA132</t>
  </si>
  <si>
    <t>Šroub zajišťovací stardrive 5.0 mm 212.210</t>
  </si>
  <si>
    <t>ZI228</t>
  </si>
  <si>
    <t>Dlaha LCP-PLT 4.5/5.0 mm 222.225</t>
  </si>
  <si>
    <t>ZC996</t>
  </si>
  <si>
    <t>Hřeb targon PF nagel 10 x 180 mm 135° KD004T</t>
  </si>
  <si>
    <t>ZC168</t>
  </si>
  <si>
    <t>Pouzdro skluzné PF Targon KD183T</t>
  </si>
  <si>
    <t>ZC211</t>
  </si>
  <si>
    <t>Šroub fixační PH 4,5 mm Targon KB070T</t>
  </si>
  <si>
    <t>ZJ307</t>
  </si>
  <si>
    <t>Dlaha rekonstrukční 4,5 rovná 229.340</t>
  </si>
  <si>
    <t>ZI778</t>
  </si>
  <si>
    <t>Šroub kortikální 4.5 mm 214.872</t>
  </si>
  <si>
    <t>ZM982</t>
  </si>
  <si>
    <t>Šroub kortikální samořezný 2,7 x 12 mm 397129702534</t>
  </si>
  <si>
    <t>ZN054</t>
  </si>
  <si>
    <t>Šroub kortikální uzamykatelný 2,7 x 14 mm 397129701944</t>
  </si>
  <si>
    <t>ZM957</t>
  </si>
  <si>
    <t>Dlaha radiální distální volární 6 x 2 otvory 47 mm levá 397129788703</t>
  </si>
  <si>
    <t>ZM958</t>
  </si>
  <si>
    <t>Šroub kortikální uzamykatelný 2,7 x 20 mm 397129701974</t>
  </si>
  <si>
    <t>ZO130</t>
  </si>
  <si>
    <t>Šroub kortikální uzamykatelný 2,7 x 22 mm 397129701984</t>
  </si>
  <si>
    <t>ZA301</t>
  </si>
  <si>
    <t>Šroub zajišťovací DFN 6.0 mm L65 450.865</t>
  </si>
  <si>
    <t>ZB694</t>
  </si>
  <si>
    <t>Hřeb DFN femorální distální 12,0 mm L240 451.823</t>
  </si>
  <si>
    <t>ZG244</t>
  </si>
  <si>
    <t>Šroub kortikální 4.5 mm 214.824</t>
  </si>
  <si>
    <t>ZF711</t>
  </si>
  <si>
    <t>Šroub kortikální 4.5 mm 214.856</t>
  </si>
  <si>
    <t>ZD623</t>
  </si>
  <si>
    <t>Čepel spinální  pro DFN, d.80 mm 450.888</t>
  </si>
  <si>
    <t>ZO122</t>
  </si>
  <si>
    <t>Šroub kortikální 4,5 mm délka 76 mm 214.876</t>
  </si>
  <si>
    <t>Šroub kortikální 4,5 mm 214.876</t>
  </si>
  <si>
    <t>ZB897</t>
  </si>
  <si>
    <t>Čep zajišťovací 4.9 mm 459.360</t>
  </si>
  <si>
    <t>ZK803</t>
  </si>
  <si>
    <t>Šroub schanzův 4/3 L280/20 294.300</t>
  </si>
  <si>
    <t>ZH227</t>
  </si>
  <si>
    <t>Kotvička zavrtávací vstřebatelná 5,5 mm 222233</t>
  </si>
  <si>
    <t>ZD539</t>
  </si>
  <si>
    <t>Šroub kompresní HBS2 mini 26 mm 26-830-26-09</t>
  </si>
  <si>
    <t>ZN418</t>
  </si>
  <si>
    <t>Šroub kompresní HBS2 mini 16 mm 26-820-16-09</t>
  </si>
  <si>
    <t>ZK932</t>
  </si>
  <si>
    <t>Šroub kompresní HBS2 midi 28 mm 26-800-28-09</t>
  </si>
  <si>
    <t>ZL022</t>
  </si>
  <si>
    <t>Šroub kompresní HBS2 mini 13 mm 26-820-13-09</t>
  </si>
  <si>
    <t>ZI804</t>
  </si>
  <si>
    <t>Šroub kortikální schanzův  70/30 mm R37101</t>
  </si>
  <si>
    <t>ZG384</t>
  </si>
  <si>
    <t>Dlaha mřížková 1.3 mm 221.321</t>
  </si>
  <si>
    <t>ZJ000</t>
  </si>
  <si>
    <t>Šroub zajišťovací stardrive 5.0 mm 04.005.554</t>
  </si>
  <si>
    <t>ZK514</t>
  </si>
  <si>
    <t>Šroub zajišťovací stardrive 5.0 mm 04.005.568</t>
  </si>
  <si>
    <t>ZA283</t>
  </si>
  <si>
    <t>Hřeb UHN 7.5 mm L270 462.727</t>
  </si>
  <si>
    <t>ZG998</t>
  </si>
  <si>
    <t>Čep zajišťovací 3.9 mm 458.340</t>
  </si>
  <si>
    <t>ZG906</t>
  </si>
  <si>
    <t>Čep zajišťovací 3.9 mm 458.240</t>
  </si>
  <si>
    <t>ZG038</t>
  </si>
  <si>
    <t>Čep zajišťovací 4.9 mm 459.680</t>
  </si>
  <si>
    <t>ZH162</t>
  </si>
  <si>
    <t>Čep zajišťovací 4.9 mm 459.560</t>
  </si>
  <si>
    <t>ZO138</t>
  </si>
  <si>
    <t>Šroub kortikální uzamykatelný samořezný 2,7 mm x 22 mm TI 397129777044</t>
  </si>
  <si>
    <t>ZO154</t>
  </si>
  <si>
    <t>Šroub kortikální HA 3,5 x 22 mm 397129795274</t>
  </si>
  <si>
    <t>ZO137</t>
  </si>
  <si>
    <t>Dlaha humerální distální dorzolaterální 2 otvory úhlově stabilní uzamykatelná pravá 397129788323</t>
  </si>
  <si>
    <t>ZO136</t>
  </si>
  <si>
    <t>Dlaha humerální distální mediální 2 otvory úhlově stabilní uzamykatelná pravá 397129788023</t>
  </si>
  <si>
    <t>ZO139</t>
  </si>
  <si>
    <t>Šroub uzamykatelný 3,5 mm x 12 mm 397129777064</t>
  </si>
  <si>
    <t>ZM995</t>
  </si>
  <si>
    <t>Šroub kortikální uzamykatelný 2,7 x 16 mm 397129701954</t>
  </si>
  <si>
    <t>ZM979</t>
  </si>
  <si>
    <t>Šroub kortikální uzamykatelný 2,7 x 12 mm 397129701934</t>
  </si>
  <si>
    <t>ZG621</t>
  </si>
  <si>
    <t>Šroub kostní uzamykatelný 3,5 x 22 mm 397129777094</t>
  </si>
  <si>
    <t>ZF573</t>
  </si>
  <si>
    <t>Šroub kortikální 3,5 mm 404.840</t>
  </si>
  <si>
    <t>KG405</t>
  </si>
  <si>
    <t>šroub zajišťovací stardrive 2,7 mm ( hlava LCP 2.4), délka 32 402.232</t>
  </si>
  <si>
    <t>KG477</t>
  </si>
  <si>
    <t>dlaha LCP 3,5 na olekranon pravá 8 otv. D 436.508</t>
  </si>
  <si>
    <t>KG184</t>
  </si>
  <si>
    <t>šroub antirotační pr. 6,5 samořezný 234.080</t>
  </si>
  <si>
    <t>ZE236</t>
  </si>
  <si>
    <t>Čep zajišťovací 4.9 mm L32 259.320</t>
  </si>
  <si>
    <t>ZC105</t>
  </si>
  <si>
    <t>Hřeb PFN femorální proximální 10.0 mm 130° 273.130</t>
  </si>
  <si>
    <t>ZA287</t>
  </si>
  <si>
    <t>Hlava zaslepovací f/PFN prodlo 273.150</t>
  </si>
  <si>
    <t>ZD728</t>
  </si>
  <si>
    <t>Šroub nosný 11,0 mm L90 273.090</t>
  </si>
  <si>
    <t>ZH692</t>
  </si>
  <si>
    <t>Dlaha LCP na laterální distální fibulu 04.112.139</t>
  </si>
  <si>
    <t>KI840</t>
  </si>
  <si>
    <t>dlaha humerální distální LCP etraartikulární levá 8otv. 04.104.028</t>
  </si>
  <si>
    <t>ZF947</t>
  </si>
  <si>
    <t>Šroub kanylovaný 6.5 mm L105/32 408.443</t>
  </si>
  <si>
    <t>ZO144</t>
  </si>
  <si>
    <t>Šroub kompresní DartFire 3,0 mm x 30mm D2N300-30</t>
  </si>
  <si>
    <t>Šroub kompresní DartFire 3,0 mm x 30 mm D2N300-30</t>
  </si>
  <si>
    <t>ZN458</t>
  </si>
  <si>
    <t>Šroub Unima Evo 4,5 mm L70 mm krátký závit AA45AG070</t>
  </si>
  <si>
    <t>ZO157</t>
  </si>
  <si>
    <t>Kotva ramenní FASTak s držadlem Suture Anchor 2,8 a 11,7 mm AR-1324HF</t>
  </si>
  <si>
    <t>ZD298</t>
  </si>
  <si>
    <t>Hřeb se závity zamykatelný 2,5 x 28 mm TP28000</t>
  </si>
  <si>
    <t>ZI595</t>
  </si>
  <si>
    <t>Šroub zajišťovací stardrive 5.0 mm 04.005.538</t>
  </si>
  <si>
    <t>ZC908</t>
  </si>
  <si>
    <t>Dlaha tibie proximální LCP laterální 4.5/5.0 240.042</t>
  </si>
  <si>
    <t>ZH501</t>
  </si>
  <si>
    <t>Šroub wurzburger distální ulna/radius 2,7 x 14 mm 1-3673</t>
  </si>
  <si>
    <t>ZN029</t>
  </si>
  <si>
    <t>Šroub wurzburger proximální ulna/radius 2,7 x 16 mm 1-3651</t>
  </si>
  <si>
    <t>ZH337</t>
  </si>
  <si>
    <t>Hřeb wurzburger ulna/radius 4,0 x 240 mm 1-3607</t>
  </si>
  <si>
    <t>ZI023</t>
  </si>
  <si>
    <t>Hřeb wurzburger ulna/radius 5,0 x 240 mm 1-3617</t>
  </si>
  <si>
    <t>ZD999</t>
  </si>
  <si>
    <t>Šroub wurzburger proximální ulna/radius 2,7 x 26 mm 1-3656</t>
  </si>
  <si>
    <t>ZL049</t>
  </si>
  <si>
    <t>Šroub kortikální smart-drive 2.5 x 17 mm 26-906-17-09</t>
  </si>
  <si>
    <t>ZK984</t>
  </si>
  <si>
    <t>Dlaha radiální IXOS P2 úhlově stabilní 26-912-13-09</t>
  </si>
  <si>
    <t>ZK910</t>
  </si>
  <si>
    <t>Šroub kortikální uzamykatelný smart-drive 2.5 x 16 mm 26-905-16-09</t>
  </si>
  <si>
    <t>ZF856</t>
  </si>
  <si>
    <t>Šroub kortikální uzamykatelný smart-drive 2.5 x 26 mm 26-905-26-09</t>
  </si>
  <si>
    <t>ZA288</t>
  </si>
  <si>
    <t>Drát repoziční 2,0 mm se špičkou 292.410</t>
  </si>
  <si>
    <t>ZO180</t>
  </si>
  <si>
    <t>Čep zajišťovací 4.9 mm 459.260</t>
  </si>
  <si>
    <t>ZD377</t>
  </si>
  <si>
    <t>Dlaha LCP-DF 4.5/5.0 mm 222.257</t>
  </si>
  <si>
    <t>ZL864</t>
  </si>
  <si>
    <t>Šroub Milagro interferenční vstřebatelný 9 x 20 mm pro rekonstrukci křížového vazu 231820</t>
  </si>
  <si>
    <t>ZK905</t>
  </si>
  <si>
    <t>Šroub kompresní HBS2 midi 23 mm 26-800-23-09</t>
  </si>
  <si>
    <t>ZK912</t>
  </si>
  <si>
    <t>Šroub kortikální uzamykatelný smart-drive 2.5 x 17 mm 26-905-17-09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</si>
  <si>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</si>
  <si>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</si>
  <si>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</si>
  <si>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</si>
  <si>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ZD494</t>
  </si>
  <si>
    <t>Dlaha radiální IXOS D4 26-914-30-09</t>
  </si>
  <si>
    <t>ZK886</t>
  </si>
  <si>
    <t>Šroub kortikální uzamykatelný smart-drive 2.5 x 14 mm 26-905-14-09</t>
  </si>
  <si>
    <t>ZA351</t>
  </si>
  <si>
    <t>Šroub kortikální 2.7 x 16 mm 26-901-16-09</t>
  </si>
  <si>
    <t>ZK497</t>
  </si>
  <si>
    <t>Šroub kortikální 2.7 x 14 mm 26-901-14-09</t>
  </si>
  <si>
    <t>ZL209</t>
  </si>
  <si>
    <t>Šroub kortikální XC, HA 6,0 mm R99612680</t>
  </si>
  <si>
    <t>ZK867</t>
  </si>
  <si>
    <t>Šroub kortikální XC, HA 6,0 mm R99612640</t>
  </si>
  <si>
    <t>ZG832</t>
  </si>
  <si>
    <t>Šroub kanylovaný 6.5 mm L60/32 408.434</t>
  </si>
  <si>
    <t>ZE773</t>
  </si>
  <si>
    <t>Dlaha na symfýzu 3,5 mm s koaxiálními kombi otvory 02.100.004</t>
  </si>
  <si>
    <t>ZH176</t>
  </si>
  <si>
    <t>Šroub kanylovaný 6.5 mm L65/32 408.435</t>
  </si>
  <si>
    <t>ZM950</t>
  </si>
  <si>
    <t>Dlaha na ulnu Y HF 131217103</t>
  </si>
  <si>
    <t>ZE704</t>
  </si>
  <si>
    <t>Šroub zajišťovací stardrive 5.0 mm 04.005.520</t>
  </si>
  <si>
    <t>ZM978</t>
  </si>
  <si>
    <t>Dlaha radiální distální volární 6 x 3 otvory 55 mm levá 397129788713</t>
  </si>
  <si>
    <t>ZA103</t>
  </si>
  <si>
    <t>Hlava zaslepovací UFN pro zajišťění 12,0 mm 459.014</t>
  </si>
  <si>
    <t>ZF850</t>
  </si>
  <si>
    <t>Drát K-Wire 1.80 mm á 10 ks 292.190.10</t>
  </si>
  <si>
    <t>ZG802</t>
  </si>
  <si>
    <t>Šroub kortikální 3,5 mm 204.660</t>
  </si>
  <si>
    <t>ZK689</t>
  </si>
  <si>
    <t>Dlaha LCP metafyzální distální bérec 3,5 / 4,5 / 5,0 mm 224.776</t>
  </si>
  <si>
    <t>ZJ141</t>
  </si>
  <si>
    <t>Hřeb expert femorální laterální pro adolescenty 8.2 mm 04.031.937</t>
  </si>
  <si>
    <t>ZO206</t>
  </si>
  <si>
    <t>Hlava expert zaslepovací prodloužení 15 mm 04.031.003</t>
  </si>
  <si>
    <t>ZN703</t>
  </si>
  <si>
    <t>Šroub teleskopický Targon FN 110 + 10 mm KO828T</t>
  </si>
  <si>
    <t>ZG898</t>
  </si>
  <si>
    <t>Hřeb UTN tibiální 9.0 mm kompletní se zaslepovací havou plný 279.640</t>
  </si>
  <si>
    <t>ZG176</t>
  </si>
  <si>
    <t>Šroub kortikální 3 mm/40 mm stabilní 716-110-030-040</t>
  </si>
  <si>
    <t>ZF828</t>
  </si>
  <si>
    <t>Šroub spongiózní 3 mm/16 mm stabilní 716-100-030-016</t>
  </si>
  <si>
    <t>ZL391</t>
  </si>
  <si>
    <t>Dlaha pro distální ulnu 2.5 mm Y 2/5 otvorů A-4750.91</t>
  </si>
  <si>
    <t>Dlaha na distální ulnu 2.5 mm Y 2/5 otvorů A-4750.91</t>
  </si>
  <si>
    <t>ZI816</t>
  </si>
  <si>
    <t>Dlaha volární 2.5 adaptivní A-4750.64</t>
  </si>
  <si>
    <t>ZN509</t>
  </si>
  <si>
    <t>Šroub spongiózní 6.5 mm 217.055</t>
  </si>
  <si>
    <t>ZN508</t>
  </si>
  <si>
    <t>Šroub spongiózní 6.5 mm 217.050</t>
  </si>
  <si>
    <t>ZD022</t>
  </si>
  <si>
    <t>Šroub zajišťovací stardrive 2.7 mm 402.222</t>
  </si>
  <si>
    <t>ZG835</t>
  </si>
  <si>
    <t>Dlaha LCP 2,7 / 3,5 mm na přední horní část klavikuly s bočním prodloužením 04.112.010</t>
  </si>
  <si>
    <t>ZC546</t>
  </si>
  <si>
    <t>Hřeb targon PF-P 10 x 300 mm 130° KD063T</t>
  </si>
  <si>
    <t>ZI704</t>
  </si>
  <si>
    <t>Dlaha LCP distální tibie 3.5 mm mediální bez výběžku 02.112.519</t>
  </si>
  <si>
    <t>ZL048</t>
  </si>
  <si>
    <t>Dlaha radiální IXOS P4 wave 26-914-23-09</t>
  </si>
  <si>
    <t>ZB880</t>
  </si>
  <si>
    <t>Dlaha mřížková 1.5 246.483</t>
  </si>
  <si>
    <t>ZC274</t>
  </si>
  <si>
    <t>Šroub kortikální 1.5 mm 200.820</t>
  </si>
  <si>
    <t>ZF547</t>
  </si>
  <si>
    <t>Podložka 13.0/6.6 mm pro šrouby 4,5 - 7,3 mm 219.990</t>
  </si>
  <si>
    <t>ZL025</t>
  </si>
  <si>
    <t>Šroub kompresní HBS2 mini 14 mm 26-820-14-09</t>
  </si>
  <si>
    <t>ZD401</t>
  </si>
  <si>
    <t>Drát vodící 3,00 mm Targon KH365R</t>
  </si>
  <si>
    <t>ZO248</t>
  </si>
  <si>
    <t>Vrták krátký pr. 4,0 mm pro PF Targon KH277R</t>
  </si>
  <si>
    <t>ZO213</t>
  </si>
  <si>
    <t>Čep zajišťovací 4.9 mm 459.900</t>
  </si>
  <si>
    <t>ZO252</t>
  </si>
  <si>
    <t>Drát K se závitovou špičkou 1,6 mm délka 150 mm 292.720</t>
  </si>
  <si>
    <t>ZK992</t>
  </si>
  <si>
    <t>Šroub kortikální uzamykatelný smart-drive 2.5 x 19 mm 26-905-19-09</t>
  </si>
  <si>
    <t>ZL390</t>
  </si>
  <si>
    <t>Dlaha volární na distální rádius 2.5 adaptivní A-4750.63</t>
  </si>
  <si>
    <t>ZD564</t>
  </si>
  <si>
    <t>Šroub zajišťovací stardrive 2.7 mm 402.226</t>
  </si>
  <si>
    <t>ZD344</t>
  </si>
  <si>
    <t>Šroub zajišťovací stardrive 2.7 mm 402.228</t>
  </si>
  <si>
    <t>ZG058</t>
  </si>
  <si>
    <t>Dlaha DHP mediální 2,7 / 3,5 441.286</t>
  </si>
  <si>
    <t>ZD345</t>
  </si>
  <si>
    <t>Šroub zajišťovací stardrive 2.7 mm 402.230</t>
  </si>
  <si>
    <t>ZE158</t>
  </si>
  <si>
    <t>Šroub kortikální 3,5 mm 404.855</t>
  </si>
  <si>
    <t>ZD342</t>
  </si>
  <si>
    <t>Dlaha DHP mediální 2,7 / 3,5 441.287</t>
  </si>
  <si>
    <t>ZM944</t>
  </si>
  <si>
    <t>Hřeb expert femorální laterální 9.0 mm 04.003.256</t>
  </si>
  <si>
    <t>ZI459</t>
  </si>
  <si>
    <t>Šroub zajišťovací stardrive 5.0 mm 04.005.534</t>
  </si>
  <si>
    <t>ZD319</t>
  </si>
  <si>
    <t>Dlaha LCP 4.5 / 5.0 mm 226.601</t>
  </si>
  <si>
    <t>ZF094</t>
  </si>
  <si>
    <t>Šroub kanylovaný canos 3,5 x 20 mm 26-433-20-09</t>
  </si>
  <si>
    <t>ZE261</t>
  </si>
  <si>
    <t>Šroub kompresní HBS2 mini 28 mm 26-830-28-09</t>
  </si>
  <si>
    <t>ZI135</t>
  </si>
  <si>
    <t>Šroub kanylovaný 6.5 mm L95/32 408.441</t>
  </si>
  <si>
    <t>ZG248</t>
  </si>
  <si>
    <t>Šroub kanylovaný 4.5 mm 214.652</t>
  </si>
  <si>
    <t>ZE981</t>
  </si>
  <si>
    <t>Šroub kanylovaný 4,5 mm 214.672</t>
  </si>
  <si>
    <t>ZI801</t>
  </si>
  <si>
    <t>Šroub kanylovaný 4.5 mm 214.660</t>
  </si>
  <si>
    <t>ZG096</t>
  </si>
  <si>
    <t>Šroub kanylovaný 4.5 mm 214.446</t>
  </si>
  <si>
    <t>ZM340</t>
  </si>
  <si>
    <t>Šroub kortikální 2,0 mm 201.807</t>
  </si>
  <si>
    <t>ZM313</t>
  </si>
  <si>
    <t>Šroub zajišťovací plný závit O5 x 55 mm 1896-5055</t>
  </si>
  <si>
    <t>ZM591</t>
  </si>
  <si>
    <t>Hřeb dlouhý Gamma3 R2.0 pravý 11 x 420 mm x 120° sada 3325-0420S</t>
  </si>
  <si>
    <t>ZD160</t>
  </si>
  <si>
    <t>Šroub spongiózní 4.0 mm 207.026</t>
  </si>
  <si>
    <t>KG484</t>
  </si>
  <si>
    <t>dlaha DHP 2,7/3,5 dorso-lat pravá 5 otv. 441.264</t>
  </si>
  <si>
    <t>KG475</t>
  </si>
  <si>
    <t>dlaha LCP 3,5 na olekranon pravá 4 otv. D 436.504</t>
  </si>
  <si>
    <t>KG458</t>
  </si>
  <si>
    <t>šroub zajišťovací pr 3,5 samořezný D60 412.124</t>
  </si>
  <si>
    <t>KG207</t>
  </si>
  <si>
    <t>šroub nosný pr. 11 samořezný D100 273.100</t>
  </si>
  <si>
    <t>KG541</t>
  </si>
  <si>
    <t>prut prevotový ten pr 4,0 D440 TAN fialový 475.940</t>
  </si>
  <si>
    <t>ZE437</t>
  </si>
  <si>
    <t>Dlaha na klíční kost 11 otv. 750-100-011-011</t>
  </si>
  <si>
    <t>ZM616</t>
  </si>
  <si>
    <t>Šroub kortikální XC, HA 6,0 mm R99612660</t>
  </si>
  <si>
    <t>ZM991</t>
  </si>
  <si>
    <t>Šroub malleolární 4.5 mm 215.035</t>
  </si>
  <si>
    <t>ZH023</t>
  </si>
  <si>
    <t>Šroub kortikální 1.0 mm 200.527</t>
  </si>
  <si>
    <t>ZH352</t>
  </si>
  <si>
    <t>Šroub kortikální 3.5 mm 404.824</t>
  </si>
  <si>
    <t>ZH025</t>
  </si>
  <si>
    <t>Šroub kortikální 1.0 mm 200.529</t>
  </si>
  <si>
    <t>ZG252</t>
  </si>
  <si>
    <t>Šroub kortikální 3 mm/30 mm nestabilní 716-115-030-030</t>
  </si>
  <si>
    <t>ZG041</t>
  </si>
  <si>
    <t>Šroub kortikální 3 mm/24 mm nestabilní 716-115-030-024</t>
  </si>
  <si>
    <t>ZE095</t>
  </si>
  <si>
    <t>Šroub kanylovaný canos 3,5 x 26 mm 26-433-26-09</t>
  </si>
  <si>
    <t>ZA383</t>
  </si>
  <si>
    <t>Šroub kanylovaný canos 3,5 x 30 mm 26-433-30-09</t>
  </si>
  <si>
    <t>ZF173</t>
  </si>
  <si>
    <t>Šroub zajišťovací 33 mm KB533T</t>
  </si>
  <si>
    <t>ZI329</t>
  </si>
  <si>
    <t>Dlaha LCP proximální tibie laterální 4.5/5.0 mm 240.037</t>
  </si>
  <si>
    <t>ZA156</t>
  </si>
  <si>
    <t>Hlava zaslepovací expert pro hřeby tibiální   5 mm 04.004.001</t>
  </si>
  <si>
    <t>ZI285</t>
  </si>
  <si>
    <t>Šroub zajišťovací stardrive 2.7 mm 402.210</t>
  </si>
  <si>
    <t>ZH024</t>
  </si>
  <si>
    <t>Šroub kortikální 1.0 mm 200.528</t>
  </si>
  <si>
    <t>ZA135</t>
  </si>
  <si>
    <t>Šroub zajišťovací stardrive 5.0 mm 212.213</t>
  </si>
  <si>
    <t>ZE705</t>
  </si>
  <si>
    <t>Šroub zajišťovací stardrive 5.0 mm 04.005.528</t>
  </si>
  <si>
    <t>ZI861</t>
  </si>
  <si>
    <t>Hlava expert zaslepovací 12.0 mm 04.003.001</t>
  </si>
  <si>
    <t>ZH006</t>
  </si>
  <si>
    <t>Šroub zajišťovací stardrive 5.0 mm 04.005.542</t>
  </si>
  <si>
    <t>ZO303</t>
  </si>
  <si>
    <t>Šroub kompresní DartFire 2,5 mm x 26 mm D2N25026</t>
  </si>
  <si>
    <t>ZO302</t>
  </si>
  <si>
    <t>Šroub kompresní DartFire 2,5 mm x 20 mm D2N25020</t>
  </si>
  <si>
    <t>ZO293</t>
  </si>
  <si>
    <t>Hřeb humerální 7 mm KE214T</t>
  </si>
  <si>
    <t>ZI806</t>
  </si>
  <si>
    <t>Šroub kortikální HD7 2,5 x 22 mm DA-5700.22/1</t>
  </si>
  <si>
    <t>ZN420</t>
  </si>
  <si>
    <t>Dlaha H dorzální pravá A-4750.14</t>
  </si>
  <si>
    <t>ZI341</t>
  </si>
  <si>
    <t>Dlaha volární na distální radius 2.5 A-4750.01</t>
  </si>
  <si>
    <t>ZO304</t>
  </si>
  <si>
    <t>Dlaha radiální extra artikulární pravá A-4750.72</t>
  </si>
  <si>
    <t>ZM866</t>
  </si>
  <si>
    <t>Hřeb expert femorální laterální 9.0 mm 04.003.252</t>
  </si>
  <si>
    <t>ZC286</t>
  </si>
  <si>
    <t>Dlaha tibie proximální LCP laterální 4.5/5.0 8 otv. 240.041</t>
  </si>
  <si>
    <t>ZF860</t>
  </si>
  <si>
    <t>Šroub zajišťovací VA stardrive 3.5 mm 213.060</t>
  </si>
  <si>
    <t>ZI380</t>
  </si>
  <si>
    <t>Šroub zajišťovací stardrive 5.0 mm 212.218</t>
  </si>
  <si>
    <t>ZB814</t>
  </si>
  <si>
    <t>Šroub kortikální 4.5 mm 214.840</t>
  </si>
  <si>
    <t>ZC709</t>
  </si>
  <si>
    <t>Šroub antirotační Targon KD210T</t>
  </si>
  <si>
    <t>ZL008</t>
  </si>
  <si>
    <t>Dlaha radiální IXOS P4 úhlově stabilní 26-914-13-09</t>
  </si>
  <si>
    <t>ZH917</t>
  </si>
  <si>
    <t>Dlaha rekonstrukční 3,5 rovná 245.160</t>
  </si>
  <si>
    <t>ZM853</t>
  </si>
  <si>
    <t>Drát K Medin 1,5 x 160 mm bal. á 10 ks 397129092480</t>
  </si>
  <si>
    <t>ZM854</t>
  </si>
  <si>
    <t>Drát K Medin 1,8 x 160 mm á 10 ks 397129092490</t>
  </si>
  <si>
    <t>ZI937</t>
  </si>
  <si>
    <t>Šroub zajišťovací stardrive 5.0 mm 04.005.564</t>
  </si>
  <si>
    <t>ZF623</t>
  </si>
  <si>
    <t>Šroub zajišťovací stardrive 5.0 mm 04.005.544</t>
  </si>
  <si>
    <t>ZC287</t>
  </si>
  <si>
    <t>Dlaha LCP proximální tibie 4.5/5.0 240.045</t>
  </si>
  <si>
    <t>ZA131</t>
  </si>
  <si>
    <t>Šroub zajišťovací stardrive 5.0 mm 212.208</t>
  </si>
  <si>
    <t>ZO311</t>
  </si>
  <si>
    <t>Šroub kortikální pro VersaNail 4,5 mm x 32 mm 1402232</t>
  </si>
  <si>
    <t>ZO312</t>
  </si>
  <si>
    <t>Šroub kortikální pro VersaNail 4,5 mm x 36 mm 1402236</t>
  </si>
  <si>
    <t>ZO313</t>
  </si>
  <si>
    <t>Zátka dotyková hřebu VersaNail koncová 800700000</t>
  </si>
  <si>
    <t>ZE665</t>
  </si>
  <si>
    <t>Šroub kortikální 5,5 mm 151550</t>
  </si>
  <si>
    <t>ZN633</t>
  </si>
  <si>
    <t>Šroub kortikální prům. 5,5 mm x 45 mm 151545</t>
  </si>
  <si>
    <t>ZN629</t>
  </si>
  <si>
    <t>Hřeb VersaNail TTC prům. 10 mm x 300 mm 800710030</t>
  </si>
  <si>
    <t>ZN632</t>
  </si>
  <si>
    <t>Šroub kortikální prům. 5,5 mm x 40 mm 151540</t>
  </si>
  <si>
    <t>KG457</t>
  </si>
  <si>
    <t>šroub zajišťovací pr 3,5 samořezný D55 412.123</t>
  </si>
  <si>
    <t>KG493</t>
  </si>
  <si>
    <t>dlaha DHP 2,7/3,5 dorso-lat s/laterální 441.275</t>
  </si>
  <si>
    <t>KG194</t>
  </si>
  <si>
    <t>čep zajišťovací pr. 4,9 samořezný 259.360</t>
  </si>
  <si>
    <t>KG407</t>
  </si>
  <si>
    <t>šroub zajišťovací stardrive 2,7 mm ( hlava LCP 2.4), délka 36 402.236</t>
  </si>
  <si>
    <t>KG416</t>
  </si>
  <si>
    <t>šroub zajišťovací stardrive 2,7 mm ( hlava LCP 2.4), délka 60 402.260</t>
  </si>
  <si>
    <t>ZA296</t>
  </si>
  <si>
    <t>Hřeb targon PF 12 x 220 mm 135° KD034T</t>
  </si>
  <si>
    <t>ZO314</t>
  </si>
  <si>
    <t>Hřeb expert femorální laterální 11.0 mm 04.003.464</t>
  </si>
  <si>
    <t>ZK510</t>
  </si>
  <si>
    <t>Hřeb expert femorální laterální 10.0 mm 04.003.360</t>
  </si>
  <si>
    <t>ZA313</t>
  </si>
  <si>
    <t>Šroub fixační PH 4,5 mm Targon KB072T</t>
  </si>
  <si>
    <t>ZC213</t>
  </si>
  <si>
    <t>Šroub fixační PH 4,5 mm Targon KB074T</t>
  </si>
  <si>
    <t>ZI805</t>
  </si>
  <si>
    <t>Šroub kortikální schanzův  60/20 mm R37100</t>
  </si>
  <si>
    <t>ZO361</t>
  </si>
  <si>
    <t>Drát K originál k Dartfire 150x9mm NO2228209</t>
  </si>
  <si>
    <t>ZO358</t>
  </si>
  <si>
    <t>Šroub kompresní DartFire 2,5 mm x 20 mm D2N250-20</t>
  </si>
  <si>
    <t>ZO360</t>
  </si>
  <si>
    <t>Šroub kompresní DartFire 2,5 mm x 34 mm D2N250-34</t>
  </si>
  <si>
    <t>ZO359</t>
  </si>
  <si>
    <t>Šroub kompresní DartFire 2,5 mm x 24 mm D2N250-24</t>
  </si>
  <si>
    <t>ZO357</t>
  </si>
  <si>
    <t>Šroub kompresní DartFire 2,5 mm x 12 mm D2N250-12</t>
  </si>
  <si>
    <t>ZO330</t>
  </si>
  <si>
    <t>Šroub kompresní DartFire 2,5 mm x 22 mm D2N250-22</t>
  </si>
  <si>
    <t>ZA058</t>
  </si>
  <si>
    <t>Šroub zajišťovací VA stardrive 3.5 mm 213.010</t>
  </si>
  <si>
    <t>ZC204</t>
  </si>
  <si>
    <t>Šroub zajišťovací DFN 6.0 mm L60 450.864</t>
  </si>
  <si>
    <t>ZD028</t>
  </si>
  <si>
    <t>Hřeb DFN femorální distální 12,0 mm L300 451.825</t>
  </si>
  <si>
    <t>ZD609</t>
  </si>
  <si>
    <t>Šroub kortikální 3,5 mm 404.845</t>
  </si>
  <si>
    <t>ZN221</t>
  </si>
  <si>
    <t>Drát K Medin 2,0 x 300 mm s vrtací špičkou á 10 ks 397129092570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</si>
  <si>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</si>
  <si>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</si>
  <si>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</si>
  <si>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</si>
  <si>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ZN218</t>
  </si>
  <si>
    <t>Drát K Medin 1,2 x 300 mm s vrtací špičkou á 10 ks 397129092540</t>
  </si>
  <si>
    <t>ZD300</t>
  </si>
  <si>
    <t>Šroub zajišťovací stardrive 3,5 mm 412.105</t>
  </si>
  <si>
    <t>ZI227</t>
  </si>
  <si>
    <t>Dlaha LCP metafyzální distální bérec 3,5 / 4,5 / 5,0 mm 224.772</t>
  </si>
  <si>
    <t>ZI505</t>
  </si>
  <si>
    <t>Dlaha přímá LCP 3,5 mm 7 otvorů 223.571</t>
  </si>
  <si>
    <t>ZO322</t>
  </si>
  <si>
    <t>Šroub Unima Evo 4,5 mm L44 mm krátký závit AA45AG044</t>
  </si>
  <si>
    <t>ZO321</t>
  </si>
  <si>
    <t>Šroub Unima Evo 4,5 mm L40 mm krátký závit AA45AG040</t>
  </si>
  <si>
    <t>ZO370</t>
  </si>
  <si>
    <t>Šroub spongiózní uzamykatelný 2,7 x 18 mm 397129702264</t>
  </si>
  <si>
    <t>ZO368</t>
  </si>
  <si>
    <t>Šroub uzamykatelný 3,5 mm x 24 mm 397129777104</t>
  </si>
  <si>
    <t>ZO371</t>
  </si>
  <si>
    <t>Šroub kortikální HA 3,5 x 20 mm 397129795264</t>
  </si>
  <si>
    <t>ZO367</t>
  </si>
  <si>
    <t>Šroub kortikální uzamykatelný 2,7 x 30 mm 397129702024</t>
  </si>
  <si>
    <t>ZO366</t>
  </si>
  <si>
    <t>Šroub kortikální uzamykatelný 2,7 x 26 mm 397129702004</t>
  </si>
  <si>
    <t>ZO369</t>
  </si>
  <si>
    <t>Šroub uzamykatelný 3,5 mm x 26 mm 397129777114</t>
  </si>
  <si>
    <t>ZG108</t>
  </si>
  <si>
    <t>Drát K-Wire 3.00 mm á 10 ks 292.300.10</t>
  </si>
  <si>
    <t>ZC190</t>
  </si>
  <si>
    <t>Hřeb PH nagel 10/7 Targon KE021T</t>
  </si>
  <si>
    <t>ZN738</t>
  </si>
  <si>
    <t>Šroub kompresní DartFire 2,5 mm x 28 mm D2N250-28</t>
  </si>
  <si>
    <t>ZF572</t>
  </si>
  <si>
    <t>Kotouč s cerklážním drátem 1,00 mm L10 291.050</t>
  </si>
  <si>
    <t>ZA163</t>
  </si>
  <si>
    <t>Šroub zajišťovací sponginózní 5.0 mm 04.015.555</t>
  </si>
  <si>
    <t>ZC141</t>
  </si>
  <si>
    <t>Šroub zajišťovací stardrive 4.0 mm 04.005.436</t>
  </si>
  <si>
    <t>ZD165</t>
  </si>
  <si>
    <t>Hřeb expert tibiální 9.0 mm 04.024.349</t>
  </si>
  <si>
    <t>ZF095</t>
  </si>
  <si>
    <t>Šroub kanylovaný canos 3,5 x 24 mm 26-433-24-09</t>
  </si>
  <si>
    <t>ZN860</t>
  </si>
  <si>
    <t>Dlaha LCP3,5/4,5 metafyzální levá sterilní 424.820S</t>
  </si>
  <si>
    <t>ZK331</t>
  </si>
  <si>
    <t>Šroub kortikální HD7 2,5 x 10 mm A-5700.10/1</t>
  </si>
  <si>
    <t>ZC148</t>
  </si>
  <si>
    <t>Šroub nosný 11.0 mm L115 273.115</t>
  </si>
  <si>
    <t>ZC149</t>
  </si>
  <si>
    <t>Šroub antirotační 6.5 mm 234.080</t>
  </si>
  <si>
    <t>ZA286</t>
  </si>
  <si>
    <t>Hřeb PFN femorální proximální 11.0 mm 130° 273.131</t>
  </si>
  <si>
    <t>ZC984</t>
  </si>
  <si>
    <t>Čep zajišťovací 4.9 mm L60 259.360</t>
  </si>
  <si>
    <t>ZI855</t>
  </si>
  <si>
    <t>Šroub kyčelní stardrive 6,5 mm 04.003.029</t>
  </si>
  <si>
    <t>ZL926</t>
  </si>
  <si>
    <t>Hřeb expert femorální laterální 9.0 mm 04.003.265</t>
  </si>
  <si>
    <t>ZA214</t>
  </si>
  <si>
    <t>Šroub kompresní DartFire 3,0 mm x 26 mm D2N300-28</t>
  </si>
  <si>
    <t>ZA409</t>
  </si>
  <si>
    <t>Šroub kompresní DartFire 3,0 mm x 26 mm D2N300-26</t>
  </si>
  <si>
    <t>ZE774</t>
  </si>
  <si>
    <t>Dlaha na symfýzu 3,5 mm s koaxiálními kombi otvory 02.100.006</t>
  </si>
  <si>
    <t>ZA406</t>
  </si>
  <si>
    <t>Šroub kompresní KIT UNIMA EVO 4,5 x 50 mm dlouhý závit AA45AG065</t>
  </si>
  <si>
    <t>ZN460</t>
  </si>
  <si>
    <t>Drát K 1,5 mm L230 mm originální ke KIT ULTIMA EVO 4,5 BR150</t>
  </si>
  <si>
    <t>ZA401</t>
  </si>
  <si>
    <t>Šroub kompresní KIT UNIMA EVO 4,5 x 50 mm krátký závit AA45AG050</t>
  </si>
  <si>
    <t>KG205</t>
  </si>
  <si>
    <t>šroub nosný pr. 11 samořezný D90 o 273.090</t>
  </si>
  <si>
    <t>ZI858</t>
  </si>
  <si>
    <t>Šroub zajišťovací stardrive 5.0 mm 04.005.566</t>
  </si>
  <si>
    <t>ZA002</t>
  </si>
  <si>
    <t>Dlaha LCP proximální tibie 4.5/5.0 240.044</t>
  </si>
  <si>
    <t>ZJ771</t>
  </si>
  <si>
    <t>Hřeb expert tibiální 8.0 mm 04.024.240</t>
  </si>
  <si>
    <t>ZJ593</t>
  </si>
  <si>
    <t>Dlaha volární na distální radius 2.5 korekční A-4750.12</t>
  </si>
  <si>
    <t>ZA044</t>
  </si>
  <si>
    <t>Šroub zajišťovací VA stardrive 3.5 mm 213.022</t>
  </si>
  <si>
    <t>ZI310</t>
  </si>
  <si>
    <t>Šroub zajišťovací stardrive 2.7 mm 402.246</t>
  </si>
  <si>
    <t>ZF673</t>
  </si>
  <si>
    <t>Dlaha LCP metafyzální 3,5 rovná s kombinovaným otvorem 223.407</t>
  </si>
  <si>
    <t>ZA291</t>
  </si>
  <si>
    <t>Šroub schanzův 5.0 mm L150/50 294.540</t>
  </si>
  <si>
    <t>ZK986</t>
  </si>
  <si>
    <t>Šroub kompresní HBS2 midi 22 mm 26-810-22-09</t>
  </si>
  <si>
    <t>ZF951</t>
  </si>
  <si>
    <t>Dlaha radiální IXOS P4 wave 26-914-22-09</t>
  </si>
  <si>
    <t>ZE094</t>
  </si>
  <si>
    <t>Šroub kanylovaný canos 3,5 x 22 mm 26-433-22-09</t>
  </si>
  <si>
    <t>ZA292</t>
  </si>
  <si>
    <t>Šroub schanzův 5.0 mm L175/50 294.550</t>
  </si>
  <si>
    <t>ZC435</t>
  </si>
  <si>
    <t>Čepel spinální pro DFN 450.886</t>
  </si>
  <si>
    <t>ZG577</t>
  </si>
  <si>
    <t>Dlaha LC-DCP 3.5 mm 11 otvorů 223.610</t>
  </si>
  <si>
    <t>ZG838</t>
  </si>
  <si>
    <t>Dlaha LCP 2,7 / 3,5 mm na přední horní část klavikuly s bočním prodloužením 04.112.013</t>
  </si>
  <si>
    <t>ZG362</t>
  </si>
  <si>
    <t>Čep zajišťovací 3.9 mm 458.460</t>
  </si>
  <si>
    <t>ZO418</t>
  </si>
  <si>
    <t>Hřeb humerální H 8 mm 240 mm KE312T</t>
  </si>
  <si>
    <t>ZO419</t>
  </si>
  <si>
    <t>Šroub zajišťovací 3,5 mm 39 mm KB539T</t>
  </si>
  <si>
    <t>ZC261</t>
  </si>
  <si>
    <t>Šroub kanylovaný 3.5 mm 205.046</t>
  </si>
  <si>
    <t>ZC115</t>
  </si>
  <si>
    <t>Šroub kanylovaný 3.5 mm 205.040</t>
  </si>
  <si>
    <t>ZE805</t>
  </si>
  <si>
    <t>Dlaha na olekranon 12 otv. 730-155-004-012</t>
  </si>
  <si>
    <t>ZC811</t>
  </si>
  <si>
    <t>Šroub schanzův 5.0 mm L125/50 294.530</t>
  </si>
  <si>
    <t>ZM872</t>
  </si>
  <si>
    <t>Hřeb DFN femorální distální 9.0 mm L380 451.709</t>
  </si>
  <si>
    <t>ZL811</t>
  </si>
  <si>
    <t>Čep zajišťovací 4.9 mm 459.280</t>
  </si>
  <si>
    <t>ZC142</t>
  </si>
  <si>
    <t>Šroub zajišťovací stardrive 4.0 mm 04.005.438</t>
  </si>
  <si>
    <t>ZO437</t>
  </si>
  <si>
    <t>Šroub zajišťovací stardrive 4.0 mm 04.005.448</t>
  </si>
  <si>
    <t>ZC228</t>
  </si>
  <si>
    <t>Šroub zajišťovací 3,5 mm Targon KB530T</t>
  </si>
  <si>
    <t>ZO463</t>
  </si>
  <si>
    <t>Šroub zajišťovací 45 mm Targon KB542t</t>
  </si>
  <si>
    <t>ZK734</t>
  </si>
  <si>
    <t>Hřeb expert femorální laterální 10.0 mm 04.003.257</t>
  </si>
  <si>
    <t>ZA926</t>
  </si>
  <si>
    <t>Šroub kortikální 4.5 mm 214.864</t>
  </si>
  <si>
    <t>ZH041</t>
  </si>
  <si>
    <t>Šroub zajišťovací stardrive 5.0 mm 04.005.526</t>
  </si>
  <si>
    <t>ZN732</t>
  </si>
  <si>
    <t>Šroub kompresní DartFire 2,5 mm x 18 mm D2N250-18</t>
  </si>
  <si>
    <t>ZA683</t>
  </si>
  <si>
    <t>Šroub Unima Evo 4,5 mm L48 mm krátký závit AA45AG048</t>
  </si>
  <si>
    <t>ZD277</t>
  </si>
  <si>
    <t>Šroub zamykatelný 2,5 x 24 mm FP24</t>
  </si>
  <si>
    <t>ZC093</t>
  </si>
  <si>
    <t>Dlaha anatomická DVR extra ext DVRAXXL</t>
  </si>
  <si>
    <t>ZO415</t>
  </si>
  <si>
    <t>Dlaha na dézu zápěstí 2,5 mm rovná A-4760.11</t>
  </si>
  <si>
    <t>ZO416</t>
  </si>
  <si>
    <t>Dlaha na dézu zápěstí 2,5 mm rovná A-4760.12</t>
  </si>
  <si>
    <t>ZL032</t>
  </si>
  <si>
    <t>Dlaha volární na distální radius 2.5 adaptivní A-4750.25</t>
  </si>
  <si>
    <t>ZF303</t>
  </si>
  <si>
    <t>Hřeb dlouhý Gamma3 R2.0 pravý 11 x 380 mm x 125° sada 3325-0380S</t>
  </si>
  <si>
    <t>KG410</t>
  </si>
  <si>
    <t>šroub zajišťovací stardrive 2,7 mm ( hlava LCP 2.4), délka 42 402.242</t>
  </si>
  <si>
    <t>KG208</t>
  </si>
  <si>
    <t>šroub nosný pr. 11 samořezný D105 273.105</t>
  </si>
  <si>
    <t>KJ734</t>
  </si>
  <si>
    <t>systém kotvící pro rameno ZIP Tight fixation device (smyčka + knoflíček) 904834</t>
  </si>
  <si>
    <t>ZG240</t>
  </si>
  <si>
    <t>Šroub kortikální 4.5 mm 214.852</t>
  </si>
  <si>
    <t>ZO698</t>
  </si>
  <si>
    <t>Šroub kortikální samořezný 3,5 x 26 mm 397129795294</t>
  </si>
  <si>
    <t>ZA149</t>
  </si>
  <si>
    <t>Šroub kortikální 2.4 mm 401.768</t>
  </si>
  <si>
    <t>ZO694</t>
  </si>
  <si>
    <t>Šroub spongiózní uzamykatelný 2,7 x 30 mm 397129702324</t>
  </si>
  <si>
    <t>ZO695</t>
  </si>
  <si>
    <t>Šroub spongiózní uzamykatelný 2,7 x 60 mm 397129702444</t>
  </si>
  <si>
    <t>ZH635</t>
  </si>
  <si>
    <t>Šroub kortikální 3 mm/30 mm stabilní 716-110-030-030</t>
  </si>
  <si>
    <t>ZE808</t>
  </si>
  <si>
    <t>Šroub kortikální 3 mm/28 mm nestabilní 716-115-030-028</t>
  </si>
  <si>
    <t>ZO697</t>
  </si>
  <si>
    <t>Šroub spongiózní uzamykatelný 3,5 x 42 mm 397129777194</t>
  </si>
  <si>
    <t>ZH639</t>
  </si>
  <si>
    <t>Šroub kortikální 3 mm/42 mm stabilní 716-110-030-042</t>
  </si>
  <si>
    <t>ZE057</t>
  </si>
  <si>
    <t>Šroub kanylovaný 4.5 mm 214.472</t>
  </si>
  <si>
    <t>ZG609</t>
  </si>
  <si>
    <t>Šroub kortikální 3 mm/54 mm stabilní 716-110-030-054</t>
  </si>
  <si>
    <t>ZG607</t>
  </si>
  <si>
    <t>Šroub kortikální 3 mm/46 mm stabilní 716-110-030-046</t>
  </si>
  <si>
    <t>ZH654</t>
  </si>
  <si>
    <t>Šroub kortikální 3 mm/48 mm stabilní 716-110-030-048</t>
  </si>
  <si>
    <t>ZA153</t>
  </si>
  <si>
    <t>Šroub zajišťovací 2.4 mm 412.814</t>
  </si>
  <si>
    <t>ZI942</t>
  </si>
  <si>
    <t>Šroub zajišťovací stardrive 5.0 mm 04.005.570</t>
  </si>
  <si>
    <t>ZG584</t>
  </si>
  <si>
    <t>Šroub zajišťovací stardrive 5.0 mm 04.005.524</t>
  </si>
  <si>
    <t>ZD552</t>
  </si>
  <si>
    <t>Šroub zajišťovací 2.4 mm 412.818</t>
  </si>
  <si>
    <t>ZO541</t>
  </si>
  <si>
    <t>Šroub kortikální 3 mm/56 mm stabilní 716-110-030-056</t>
  </si>
  <si>
    <t>ZO693</t>
  </si>
  <si>
    <t>Šroub spongiózní uzamykatelný 2,7 x 22 mm 397129702284</t>
  </si>
  <si>
    <t>ZO696</t>
  </si>
  <si>
    <t>Šroub spongiózní uzamykatelný 3,5 x 20 mm 397129777084</t>
  </si>
  <si>
    <t>ZG359</t>
  </si>
  <si>
    <t>Šroub kortikální 1.3 mm 200.696</t>
  </si>
  <si>
    <t>ZO495</t>
  </si>
  <si>
    <t>Šroub kortikální pro VersaNail 4,5 mm x 34 mm 1402234</t>
  </si>
  <si>
    <t>ZO544</t>
  </si>
  <si>
    <t>Šroub kortikální pro VersaNail 4,5 mm x 28 mm 1402228</t>
  </si>
  <si>
    <t>ZO494</t>
  </si>
  <si>
    <t>Šroub kortikální pro VersaNail 5,5 mm x 75 mm 151575</t>
  </si>
  <si>
    <t>ZO773</t>
  </si>
  <si>
    <t>Šroub kompresní DartFire 3,0 mm x 24 mm D2N300-24</t>
  </si>
  <si>
    <t>ZG354</t>
  </si>
  <si>
    <t>Dlaha rekonstrukční LCP 3,5 rovná s kombinovaným otvorem 9 otv. 245.091</t>
  </si>
  <si>
    <t>ZC162</t>
  </si>
  <si>
    <t>Šroub zajišťovací 2.4 mm 412.820</t>
  </si>
  <si>
    <t>ZG188</t>
  </si>
  <si>
    <t>Dlaha radiální hofer standard 11 otv. hlava 3 otvory taft 775-110-000-003</t>
  </si>
  <si>
    <t>ZK878</t>
  </si>
  <si>
    <t>Šroub kompresní HBS2 midi 17 mm 26-800-17-09</t>
  </si>
  <si>
    <t>ZK879</t>
  </si>
  <si>
    <t>Šroub kompresní HBS2 midi 18 mm 26-800-18-09</t>
  </si>
  <si>
    <t>ZA024</t>
  </si>
  <si>
    <t>Dlaha adaptační T 2.0 mm 3 otv. 243.231</t>
  </si>
  <si>
    <t>ZO692</t>
  </si>
  <si>
    <t>Dlaha humerální distální ext. 2 ot. levá 397129700373</t>
  </si>
  <si>
    <t>ZG812</t>
  </si>
  <si>
    <t>Čepel spinální pro DFN 450.884</t>
  </si>
  <si>
    <t>ZH653</t>
  </si>
  <si>
    <t>Dlaha distální humerus 10 otv. 770-122-000-010</t>
  </si>
  <si>
    <t>ZG314</t>
  </si>
  <si>
    <t>Dlaha LCP 2.4 mm distální radius vol s/vl 04.110.430</t>
  </si>
  <si>
    <t>ZH691</t>
  </si>
  <si>
    <t>Dlaha LCP 2,7 / 3,5 mm na laterální distální fibulu 04.112.138</t>
  </si>
  <si>
    <t>ZL154</t>
  </si>
  <si>
    <t>Hřeb expert femorální laterální 12.0 mm 04.003.557</t>
  </si>
  <si>
    <t>ZI850</t>
  </si>
  <si>
    <t>Dlaha LCP distální tibie 3.5 mm mediální bez výběžku 02.112.514</t>
  </si>
  <si>
    <t>ZG660</t>
  </si>
  <si>
    <t>Hřeb UTN tibiální 8.0 mm kompletní se zaslepovací hlavou plný 278.630</t>
  </si>
  <si>
    <t>ZF365</t>
  </si>
  <si>
    <t>Hřeb UTN tibiální 8.0 mm kompletní se zaslepovací hlavou plný 278.610</t>
  </si>
  <si>
    <t>KG236</t>
  </si>
  <si>
    <t>hřeb expert TN pr. 10 kanylovaný D330 TAN 04.004.446</t>
  </si>
  <si>
    <t>ZG057</t>
  </si>
  <si>
    <t>Dlaha LCP-DF 4.5/5.0 mm 222.252</t>
  </si>
  <si>
    <t>ZK687</t>
  </si>
  <si>
    <t>Dlaha LCP metafyzální distální bérec 3,5 / 4,5 / 5,0 mm 224.816</t>
  </si>
  <si>
    <t>ZG246</t>
  </si>
  <si>
    <t>Dlaha LCP distální tibie 3.5 mm mediální bez výběžku 02.112.530</t>
  </si>
  <si>
    <t>KJ736</t>
  </si>
  <si>
    <t>systém kotvící pro koleno TOOGLELOC ZIPLoop nastavitelná smyčka 904755</t>
  </si>
  <si>
    <t>ZO723</t>
  </si>
  <si>
    <t>Drát Kirschnerův vrtací vodící ocel 26-975-90-07</t>
  </si>
  <si>
    <t>ZH500</t>
  </si>
  <si>
    <t>Šroub wurzburger proximální ulna/radius 2,7 x 22 mm 1-3654</t>
  </si>
  <si>
    <t>ZG335</t>
  </si>
  <si>
    <t>Šroub malleolární 4.5 mm 215.040</t>
  </si>
  <si>
    <t>ZH380</t>
  </si>
  <si>
    <t>Šroub kortikální 2.4 mm 401.772</t>
  </si>
  <si>
    <t>KG419</t>
  </si>
  <si>
    <t>šroub kortikální stardrive 2,7 mm, délka 14 402.874</t>
  </si>
  <si>
    <t>ZO569</t>
  </si>
  <si>
    <t>Šroub kortikální ti smart - drive dvouzávitový 1,2 x 10 mm standard, samořezný sterilní 26-012-10-71</t>
  </si>
  <si>
    <t>ZO592</t>
  </si>
  <si>
    <t>Šroub kortikální ti smart - drive dvouzávitový 1,2 x 11 mm standard, samořezný sterilní 26-012-11-71</t>
  </si>
  <si>
    <t>ZO601</t>
  </si>
  <si>
    <t>Šroub kortikální ti smart - drive dvouzávitový 1,2 x 9 mm standard, samořezný sterilní 26-012-09-71</t>
  </si>
  <si>
    <t>ZO599</t>
  </si>
  <si>
    <t>Šroub kortikální ti smart - drive dvouzávitový 1,2 x 7 mm standard, samořezný sterilní 26-012-07-71</t>
  </si>
  <si>
    <t>ZO604</t>
  </si>
  <si>
    <t>Šroub kortikální ti smart - drive dvouzávitový 1,2 x 14 mm standard, samořezný sterilní 26-012-14-71</t>
  </si>
  <si>
    <t>ZO600</t>
  </si>
  <si>
    <t>Šroub kortikální ti smart - drive dvouzávitový 1,2 x 8 mm standard, samořezný sterilní 26-012-08-71</t>
  </si>
  <si>
    <t>ZO603</t>
  </si>
  <si>
    <t>Šroub kortikální ti smart - drive dvouzávitový 1,2 x 13 mm standard, samořezný sterilní 26-012-13-71</t>
  </si>
  <si>
    <t>ZO598</t>
  </si>
  <si>
    <t>Šroub kortikální ti smart - drive dvouzávitový 1,2 x 6 mm standard, samořezný sterilní 26-012-06-71</t>
  </si>
  <si>
    <t>ZO597</t>
  </si>
  <si>
    <t>Šroub kortikální ti smart - drive dvouzávitový 1,2 x 5 mm standard, samořezný sterilní 26-012-05-71</t>
  </si>
  <si>
    <t>ZO602</t>
  </si>
  <si>
    <t>Šroub kortikální ti smart - drive dvouzávitový 1,2 x 12 mm standard, samořezný sterilní 26-012-12-71</t>
  </si>
  <si>
    <t>ZH633</t>
  </si>
  <si>
    <t>Šroub kortikální 1.0 mm 200.531</t>
  </si>
  <si>
    <t>ZC205</t>
  </si>
  <si>
    <t>Šroub kanylovaný 3.5 mm 205.044</t>
  </si>
  <si>
    <t>ZH641</t>
  </si>
  <si>
    <t>Šroub kortikální 3,5 mm 204.680</t>
  </si>
  <si>
    <t>ZO770</t>
  </si>
  <si>
    <t>Šroub spongiózní uzamykatelný 2,7 x 16 mm 397129702254</t>
  </si>
  <si>
    <t>ZO828</t>
  </si>
  <si>
    <t>Hlava expert zaslepovací pro adolescenty 10 mm 04.031.002</t>
  </si>
  <si>
    <t>ZH026</t>
  </si>
  <si>
    <t>Šroub kortikální 1.0 mm 200.530</t>
  </si>
  <si>
    <t>ZO657</t>
  </si>
  <si>
    <t>Šroub kortikální ti smart - drive dvouzávitový 2,0 x 19 mm standard, samořezný 26-020-19-91</t>
  </si>
  <si>
    <t>ZO650</t>
  </si>
  <si>
    <t>Šroub kortikální ti smart - drive dvouzávitový 2,0 x 18 mm standard, samořezný 26-020-18-91</t>
  </si>
  <si>
    <t>ZO644</t>
  </si>
  <si>
    <t>Šroub kortikální ti smart - drive dvouzávitový 2,0 x 12 mm standard, samořezný 26-020-12-91</t>
  </si>
  <si>
    <t>ZO681</t>
  </si>
  <si>
    <t>Šroub kortikální ti smart - drive dvouzávitový 2,3 x 13 mm standard, samořezný 26-023-13-91</t>
  </si>
  <si>
    <t>ZO649</t>
  </si>
  <si>
    <t>Šroub kortikální ti smart - drive dvouzávitový 2,0 x 17 mm standard, samořezný 26-020-17-91</t>
  </si>
  <si>
    <t>ZO642</t>
  </si>
  <si>
    <t>Šroub kortikální ti smart - drive dvouzávitový 2,0 x 10 mm standard, samořezný 26-020-10-91</t>
  </si>
  <si>
    <t>ZO658</t>
  </si>
  <si>
    <t>Šroub kortikální ti smart - drive dvouzávitový 2,0 x 20 mm standard, samořezný 26-020-20-91</t>
  </si>
  <si>
    <t>ZO685</t>
  </si>
  <si>
    <t>Šroub kortikální ti smart - drive dvouzávitový 2,3 x 17 mm standard, samořezný 26-023-17-91</t>
  </si>
  <si>
    <t>ZO684</t>
  </si>
  <si>
    <t>Šroub kortikální ti smart - drive dvouzávitový 2,3 x 16 mm standard, samořezný 26-023-16-91</t>
  </si>
  <si>
    <t>ZO638</t>
  </si>
  <si>
    <t>Šroub kortikální ti smart - drive dvouzávitový 2,0 x 6 mm standard, samořezný 26-020-06-91</t>
  </si>
  <si>
    <t>ZO645</t>
  </si>
  <si>
    <t>Šroub kortikální ti smart - drive dvouzávitový 2,0 x 13 mm standard, samořezný 26-020-13-91</t>
  </si>
  <si>
    <t>ZO646</t>
  </si>
  <si>
    <t>Šroub kortikální ti smart - drive dvouzávitový 2,0 x 14 mm standard, samořezný 26-020-14-91</t>
  </si>
  <si>
    <t>ZO679</t>
  </si>
  <si>
    <t>Šroub kortikální ti smart - drive dvouzávitový 2,3 x 11 mm standard, samořezný 26-023-11-91</t>
  </si>
  <si>
    <t>ZO680</t>
  </si>
  <si>
    <t>Šroub kortikální ti smart - drive dvouzávitový 2,3 x 12 mm standard, samořezný 26-023-12-91</t>
  </si>
  <si>
    <t>ZO647</t>
  </si>
  <si>
    <t>Šroub kortikální ti smart - drive dvouzávitový 2,0 x 15 mm standard, samořezný 26-020-15-91</t>
  </si>
  <si>
    <t>ZO675</t>
  </si>
  <si>
    <t>Šroub kortikální ti smart - drive dvouzávitový 2,3 x 7 mm standard, samořezný 26-023-07-91</t>
  </si>
  <si>
    <t>ZO641</t>
  </si>
  <si>
    <t>Šroub kortikální ti smart - drive dvouzávitový 2,0 x 9 mm standard, samořezný 26-020-09-91</t>
  </si>
  <si>
    <t>ZO674</t>
  </si>
  <si>
    <t>Šroub kortikální ti smart - drive dvouzávitový 2,3 x 6 mm standard, samořezný 26-023-06-91</t>
  </si>
  <si>
    <t>ZO676</t>
  </si>
  <si>
    <t>Šroub kortikální ti smart - drive dvouzávitový 2,3 x 8 mm standard, samořezný 26-023-08-91</t>
  </si>
  <si>
    <t>ZO683</t>
  </si>
  <si>
    <t>Šroub kortikální ti smart - drive dvouzávitový 2,3 x 15 mm standard, samořezný 26-023-15-91</t>
  </si>
  <si>
    <t>ZO648</t>
  </si>
  <si>
    <t>Šroub kortikální ti smart - drive dvouzávitový 2,0 x 16 mm standard, samořezný 26-020-16-91</t>
  </si>
  <si>
    <t>ZO639</t>
  </si>
  <si>
    <t>Šroub kortikální ti smart - drive dvouzávitový 2,0 x 7 mm standard, samořezný 26-020-07-91</t>
  </si>
  <si>
    <t>ZO678</t>
  </si>
  <si>
    <t>Šroub kortikální ti smart - drive dvouzávitový 2,3 x 10 mm standard, samořezný 26-023-10-91</t>
  </si>
  <si>
    <t>ZO682</t>
  </si>
  <si>
    <t>Šroub kortikální ti smart - drive dvouzávitový 2,3 x 14 mm standard, samořezný 26-023-14-91</t>
  </si>
  <si>
    <t>ZO640</t>
  </si>
  <si>
    <t>Šroub kortikální ti smart - drive dvouzávitový 2,0 x 8 mm standard, samořezný 26-020-08-91</t>
  </si>
  <si>
    <t>ZO688</t>
  </si>
  <si>
    <t>Šroub kortikální ti smart - drive dvouzávitový 2,3 x 20 mm standard, samořezný 26-023-20-91</t>
  </si>
  <si>
    <t>ZO677</t>
  </si>
  <si>
    <t>Šroub kortikální ti smart - drive dvouzávitový 2,3 x 9 mm standard, samořezný 26-023-09-91</t>
  </si>
  <si>
    <t>ZO686</t>
  </si>
  <si>
    <t>Šroub kortikální ti smart - drive dvouzávitový 2,3 x 18 mm standard, samořezný 26-023-18-91</t>
  </si>
  <si>
    <t>ZO687</t>
  </si>
  <si>
    <t>Šroub kortikální ti smart - drive dvouzávitový 2,3 x 19 mm standard, samořezný 26-023-19-91</t>
  </si>
  <si>
    <t>ZO643</t>
  </si>
  <si>
    <t>Šroub kortikální ti smart - drive dvouzávitový 2,0 x 11 mm standard, samořezný 26-020-11-91</t>
  </si>
  <si>
    <t>ZO617</t>
  </si>
  <si>
    <t>Šroub kortikální ti smart - drive dvouzávitový 1,5 x 18 mm standard, samořezný 26-015-18-91</t>
  </si>
  <si>
    <t>ZO609</t>
  </si>
  <si>
    <t>Šroub kortikální ti smart - drive dvouzávitový 1,5 x 10 mm standard, samořezný 26-015-10-91</t>
  </si>
  <si>
    <t>ZO611</t>
  </si>
  <si>
    <t>Šroub kortikální ti smart - drive dvouzávitový 1,5 x 12 mm standard, samořezný 26-015-12-91</t>
  </si>
  <si>
    <t>ZO607</t>
  </si>
  <si>
    <t>Šroub kortikální ti smart - drive dvouzávitový 1,5 x 8 mm standard, samořezný 26-015-08-91</t>
  </si>
  <si>
    <t>ZO618</t>
  </si>
  <si>
    <t>Šroub kortikální ti smart - drive dvouzávitový 1,5 x 19 mm standard, samořezný 26-015-19-91</t>
  </si>
  <si>
    <t>ZO606</t>
  </si>
  <si>
    <t>Šroub kortikální ti smart - drive dvouzávitový 1,5 x 7 mm standard, samořezný 26-015-07-91</t>
  </si>
  <si>
    <t>ZO615</t>
  </si>
  <si>
    <t>Šroub kortikální ti smart - drive dvouzávitový 1,5 x 16 mm standard, samořezný 26-015-16-91</t>
  </si>
  <si>
    <t>ZO619</t>
  </si>
  <si>
    <t>Šroub kortikální ti smart - drive dvouzávitový 1,5 x 20 mm standard, samořezný 26-015-20-91</t>
  </si>
  <si>
    <t>ZO612</t>
  </si>
  <si>
    <t>Šroub kortikální ti smart - drive dvouzávitový 1,5 x 13 mm standard, samořezný 26-015-13-91</t>
  </si>
  <si>
    <t>ZO608</t>
  </si>
  <si>
    <t>Šroub kortikální ti smart - drive dvouzávitový 1,5 x 9 mm standard, samořezný 26-015-09-91</t>
  </si>
  <si>
    <t>ZO613</t>
  </si>
  <si>
    <t>Šroub kortikální ti smart - drive dvouzávitový 1,5 x 14 mm standard, samořezný 26-015-14-91</t>
  </si>
  <si>
    <t>ZO616</t>
  </si>
  <si>
    <t>Šroub kortikální ti smart - drive dvouzávitový 1,5 x 17 mm standard, samořezný 26-015-17-91</t>
  </si>
  <si>
    <t>ZO610</t>
  </si>
  <si>
    <t>Šroub kortikální ti smart - drive dvouzávitový 1,5 x 11 mm standard, samořezný 26-015-11-91</t>
  </si>
  <si>
    <t>ZO605</t>
  </si>
  <si>
    <t>Šroub kortikální ti smart - drive dvouzávitový 1,5 x 6 mm standard, samořezný 26-015-06-91</t>
  </si>
  <si>
    <t>ZO614</t>
  </si>
  <si>
    <t>Šroub kortikální ti smart - drive dvouzávitový 1,5 x 15 mm standard, samořezný 26-015-15-91</t>
  </si>
  <si>
    <t>ZM585</t>
  </si>
  <si>
    <t>Šroub zamykatelný aptus hand HD4 1,5 mm/11 mm A-5250.11/1</t>
  </si>
  <si>
    <t>ZM586</t>
  </si>
  <si>
    <t>Šroub zamykatelný aptus hand HD4 1,5 mm/12 mm A-5250.12/1</t>
  </si>
  <si>
    <t>ZM804</t>
  </si>
  <si>
    <t>Šroub zamykatelný aptus hand HD4 1,5 mm/13 mm A-5250.13/1</t>
  </si>
  <si>
    <t>ZA384</t>
  </si>
  <si>
    <t>Šroub kanylovaný canos 3,5 x 32 mm 26-433-32-09</t>
  </si>
  <si>
    <t>ZO583</t>
  </si>
  <si>
    <t>Dlaha metakarpální a falangeální linos ti, anatomická, variabilní úhel, 6 otv., rovná, tl. 1,2 mm, d. 38,5 mm 26-112-14-09</t>
  </si>
  <si>
    <t>ZO581</t>
  </si>
  <si>
    <t>Dlaha metakarpální a falangeální linos ti, anatomická, variabilní úhel, 4 otv., rovná, tl. 1,2 mm, d. 24,5 mm 26-112-12-09</t>
  </si>
  <si>
    <t>ZO582</t>
  </si>
  <si>
    <t>Dlaha metakarpální a falangeální linos ti, anatomická, variabilní úhel, 5 otv., rovná, tl. 1,2 mm, d. 32 mm 26-112-13-09</t>
  </si>
  <si>
    <t>ZO558</t>
  </si>
  <si>
    <t>Dlaha metakarpální a falangeální linos ti, anatomická, variabilní úhel, 4 otv. rovná, tl. 0,8 mm, d. 19,5 mm 26-108-12-09</t>
  </si>
  <si>
    <t>ZO560</t>
  </si>
  <si>
    <t>Dlaha metakarpální a falangeální linos ti, anatomická, variabilní úhel, 6 otv. rovná, tl. 0,8 mm, d. 31,5 mm 26-108-14-09</t>
  </si>
  <si>
    <t>ZO559</t>
  </si>
  <si>
    <t>Dlaha metakarpální a falangeální linos ti, anatomická, variabilní úhel, 5 otv. rovná, tl. 0,8 mm, d. 26,5 mm 26-108-13-09</t>
  </si>
  <si>
    <t>ZO596</t>
  </si>
  <si>
    <t>Dlaha metakarpální a falangeální linos ti, anatomická, variabilní úhel, 7 otv., rovná, tl. 1,2 mm, d. 45 mm 26-112-27-09</t>
  </si>
  <si>
    <t>ZO768</t>
  </si>
  <si>
    <t>Hlava zaslepovací pro Targon PH a H KB615T</t>
  </si>
  <si>
    <t>ZO805</t>
  </si>
  <si>
    <t>Šroub kanylovaný 6.5 mm L90 408.474</t>
  </si>
  <si>
    <t>ZO804</t>
  </si>
  <si>
    <t>Šroub kanylovaný 6.5 mm L85 408.4723</t>
  </si>
  <si>
    <t>ZO861</t>
  </si>
  <si>
    <t>Šroub kanylovaný 6.5 mm L100 408.476</t>
  </si>
  <si>
    <t>ZO860</t>
  </si>
  <si>
    <t>Šroub kanylovaný 6.5 mm L95 408.475</t>
  </si>
  <si>
    <t>ZO803</t>
  </si>
  <si>
    <t>Šroub kanylovaný 6.5 mm L80 408.472</t>
  </si>
  <si>
    <t>ZF251</t>
  </si>
  <si>
    <t>Šroub kanylovaný 6.5 mm L65/16 408.408</t>
  </si>
  <si>
    <t>ZO862</t>
  </si>
  <si>
    <t>Šroub kanylovaný 6.5 mm L105 408.477</t>
  </si>
  <si>
    <t>ZJ227</t>
  </si>
  <si>
    <t>Šroub teleskopický targon FN 80 mm KO822T</t>
  </si>
  <si>
    <t>ZO666</t>
  </si>
  <si>
    <t>Šroub uzamykatelný kortikální ti smart - drive dvouzávitový 2,0 x 13 mm multisměrový do 15°, samořezný 26-019-13-91</t>
  </si>
  <si>
    <t>ZO660</t>
  </si>
  <si>
    <t>Šroub uzamykatelný kortikální ti smart - drive dvouzávitový 2,0 x 7 mm multisměrový do 15°, samořezný 26-019-07-91</t>
  </si>
  <si>
    <t>ZO667</t>
  </si>
  <si>
    <t>Šroub uzamykatelný kortikální ti smart - drive dvouzávitový 2,0 x 14 mm multisměrový do 15°, samořezný 26-019-14-91</t>
  </si>
  <si>
    <t>ZO663</t>
  </si>
  <si>
    <t>Šroub uzamykatelný kortikální ti smart - drive dvouzávitový 2,0 x 10 mm multisměrový do 15°, samořezný 26-019-10-91</t>
  </si>
  <si>
    <t>ZO665</t>
  </si>
  <si>
    <t>Šroub uzamykatelný kortikální ti smart - drive dvouzávitový 2,0 x 12 mm multisměrový do 15°, samořezný 26-019-12-91</t>
  </si>
  <si>
    <t>ZO659</t>
  </si>
  <si>
    <t>Šroub uzamykatelný kortikální ti smart - drive dvouzávitový 2,0 x 6 mm multisměrový do 15°, samořezný 26-019-06-91</t>
  </si>
  <si>
    <t>ZO661</t>
  </si>
  <si>
    <t>Šroub uzamykatelný kortikální ti smart - drive dvouzávitový 2,0 x 8 mm multisměrový do 15°, samořezný 26-019-08-91</t>
  </si>
  <si>
    <t>ZO664</t>
  </si>
  <si>
    <t>Šroub uzamykatelný kortikální ti smart - drive dvouzávitový 2,0 x 11 mm multisměrový do 15°, samořezný 26-019-11-91</t>
  </si>
  <si>
    <t>ZO671</t>
  </si>
  <si>
    <t>Šroub uzamykatelný kortikální ti smart - drive dvouzávitový 2,0 x 18 mm multisměrový do 15°, samořezný 26-019-18-91</t>
  </si>
  <si>
    <t>ZO673</t>
  </si>
  <si>
    <t>Šroub uzamykatelný kortikální ti smart - drive dvouzávitový 2,0 x 20 mm multisměrový do 15°, samořezný 26-019-20-91</t>
  </si>
  <si>
    <t>ZO669</t>
  </si>
  <si>
    <t>Šroub uzamykatelný kortikální ti smart - drive dvouzávitový 2,0 x 16 mm multisměrový do 15°, samořezný 26-019-16-91</t>
  </si>
  <si>
    <t>ZO672</t>
  </si>
  <si>
    <t>Šroub uzamykatelný kortikální ti smart - drive dvouzávitový 2,0 x 19 mm multisměrový do 15°, samořezný 26-019-19-91</t>
  </si>
  <si>
    <t>ZO670</t>
  </si>
  <si>
    <t>Šroub uzamykatelný kortikální ti smart - drive dvouzávitový 2,0 x 17 mm multisměrový do 15°, samořezný 26-019-17-91</t>
  </si>
  <si>
    <t>ZO662</t>
  </si>
  <si>
    <t>Šroub uzamykatelný kortikální ti smart - drive dvouzávitový 2,0 x 9 mm multisměrový do 15°, samořezný 26-019-09-91</t>
  </si>
  <si>
    <t>ZO668</t>
  </si>
  <si>
    <t>Šroub uzamykatelný kortikální ti smart - drive dvouzávitový 2,0 x 15 mm multisměrový do 15°, samořezný 26-019-15-91</t>
  </si>
  <si>
    <t>ZO632</t>
  </si>
  <si>
    <t>Šroub uzamykatelný kortikální ti smart - drive dvouzávitový 1,5 x 18 mm multisměrový do 15°, samořezný 26-014-18-91</t>
  </si>
  <si>
    <t>ZO633</t>
  </si>
  <si>
    <t>Šroub uzamykatelný kortikální ti smart - drive dvouzávitový 1,5 x 19 mm multisměrový do 15°, samořezný 26-014-19-91</t>
  </si>
  <si>
    <t>ZO622</t>
  </si>
  <si>
    <t>Šroub uzamykatelný kortikální ti smart - drive dvouzávitový 1,5 x 8 mm multisměrový do 15°, samořezný 26-014-08-91</t>
  </si>
  <si>
    <t>ZO631</t>
  </si>
  <si>
    <t>Šroub uzamykatelný kortikální ti smart - drive dvouzávitový 1,5 x 17 mm multisměrový do 15°, samořezný 26-014-17-91</t>
  </si>
  <si>
    <t>ZO626</t>
  </si>
  <si>
    <t>Šroub uzamykatelný kortikální ti smart - drive dvouzávitový 1,5 x 12 mm multisměrový do 15°, samořezný 26-014-12-91</t>
  </si>
  <si>
    <t>ZO623</t>
  </si>
  <si>
    <t>Šroub uzamykatelný kortikální ti smart - drive dvouzávitový 1,5 x 9 mm multisměrový do 15°, samořezný 26-014-09-91</t>
  </si>
  <si>
    <t>ZO629</t>
  </si>
  <si>
    <t>Šroub uzamykatelný kortikální ti smart - drive dvouzávitový 1,5 x 15 mm multisměrový do 15°, samořezný 26-014-15-91</t>
  </si>
  <si>
    <t>ZO621</t>
  </si>
  <si>
    <t>Šroub uzamykatelný kortikální ti smart - drive dvouzávitový 1,5 x 7 mm multisměrový do 15°, samořezný 26-014-07-91</t>
  </si>
  <si>
    <t>ZO627</t>
  </si>
  <si>
    <t>Šroub uzamykatelný kortikální ti smart - drive dvouzávitový 1,5 x 13 mm multisměrový do 15°, samořezný 26-014-13-91</t>
  </si>
  <si>
    <t>ZO634</t>
  </si>
  <si>
    <t>Šroub uzamykatelný kortikální ti smart - drive dvouzávitový 1,5 x 20 mm multisměrový do 15°, samořezný 26-014-20-91</t>
  </si>
  <si>
    <t>ZO624</t>
  </si>
  <si>
    <t>Šroub uzamykatelný kortikální ti smart - drive dvouzávitový 1,5 x 10 mm multisměrový do 15°, samořezný 26-014-10-91</t>
  </si>
  <si>
    <t>ZO628</t>
  </si>
  <si>
    <t>Šroub uzamykatelný kortikální ti smart - drive dvouzávitový 1,5 x 14 mm multisměrový do 15°, samořezný 26-014-14-91</t>
  </si>
  <si>
    <t>ZO630</t>
  </si>
  <si>
    <t>Šroub uzamykatelný kortikální ti smart - drive dvouzávitový 1,5 x 16 mm multisměrový do 15°, samořezný 26-014-16-91</t>
  </si>
  <si>
    <t>ZO625</t>
  </si>
  <si>
    <t>Šroub uzamykatelný kortikální ti smart - drive dvouzávitový 1,5 x 11 mm multisměrový do 15°, samořezný 26-014-11-91</t>
  </si>
  <si>
    <t>ZO620</t>
  </si>
  <si>
    <t>Šroub uzamykatelný kortikální ti smart - drive dvouzávitový 1,5 x 6 mm multisměrový do 15°, samořezný 26-014-06-91</t>
  </si>
  <si>
    <t>ZO699</t>
  </si>
  <si>
    <t>Šroub uzamykatelný kortikální ti smart - drive dvouzávitový 2,3 x 6 mm multisměrový do 15°, samořezný 26-022-06-91</t>
  </si>
  <si>
    <t>ZO706</t>
  </si>
  <si>
    <t>Šroub uzamykatelný kortikální ti smart - drive dvouzávitový 2,3 x 13 mm multisměrový do 15°, samořezný 26-022-13-91</t>
  </si>
  <si>
    <t>ZO709</t>
  </si>
  <si>
    <t>Šroub uzamykatelný kortikální ti smart - drive dvouzávitový 2,3 x 16 mm multisměrový do 15°, samořezný 26-022-16-91</t>
  </si>
  <si>
    <t>ZO702</t>
  </si>
  <si>
    <t>Šroub uzamykatelný kortikální ti smart - drive dvouzávitový 2,3 x 9 mm multisměrový do 15°, samořezný 26-022-09-91</t>
  </si>
  <si>
    <t>ZO712</t>
  </si>
  <si>
    <t>Šroub uzamykatelný kortikální ti smart - drive dvouzávitový 2,3 x 19 mm multisměrový do 15°, samořezný 26-022-19-91</t>
  </si>
  <si>
    <t>ZO703</t>
  </si>
  <si>
    <t>Šroub uzamykatelný kortikální ti smart - drive dvouzávitový 2,3 x 10 mm multisměrový do 15°, samořezný 26-022-10-91</t>
  </si>
  <si>
    <t>ZO710</t>
  </si>
  <si>
    <t>Šroub uzamykatelný kortikální ti smart - drive dvouzávitový 2,3 x 17 mm multisměrový do 15°, samořezný 26-022-17-91</t>
  </si>
  <si>
    <t>ZO711</t>
  </si>
  <si>
    <t>Šroub uzamykatelný kortikální ti smart - drive dvouzávitový 2,3 x 18 mm multisměrový do 15°, samořezný 26-022-18-91</t>
  </si>
  <si>
    <t>ZO707</t>
  </si>
  <si>
    <t>Šroub uzamykatelný kortikální ti smart - drive dvouzávitový 2,3 x 14 mm multisměrový do 15°, samořezný 26-022-14-91</t>
  </si>
  <si>
    <t>ZO708</t>
  </si>
  <si>
    <t>Šroub uzamykatelný kortikální ti smart - drive dvouzávitový 2,3 x 15 mm multisměrový do 15°, samořezný 26-022-15-91</t>
  </si>
  <si>
    <t>ZO701</t>
  </si>
  <si>
    <t>Šroub uzamykatelný kortikální ti smart - drive dvouzávitový 2,3 x 8 mm multisměrový do 15°, samořezný 26-022-08-91</t>
  </si>
  <si>
    <t>ZO700</t>
  </si>
  <si>
    <t>Šroub uzamykatelný kortikální ti smart - drive dvouzávitový 2,3 x 7 mm multisměrový do 15°, samořezný 26-022-07-91</t>
  </si>
  <si>
    <t>ZO705</t>
  </si>
  <si>
    <t>Šroub uzamykatelný kortikální ti smart - drive dvouzávitový 2,3 x 12 mm multisměrový do 15°, samořezný 26-022-12-91</t>
  </si>
  <si>
    <t>ZO704</t>
  </si>
  <si>
    <t>Šroub uzamykatelný kortikální ti smart - drive dvouzávitový 2,3 x 11 mm multisměrový do 15°, samořezný 26-022-11-91</t>
  </si>
  <si>
    <t>ZO713</t>
  </si>
  <si>
    <t>Šroub uzamykatelný kortikální ti smart - drive dvouzávitový 2,3 x 20 mm multisměrový do 15°, samořezný 26-022-20-91</t>
  </si>
  <si>
    <t>ZO547</t>
  </si>
  <si>
    <t>Dlaha metakarpální a falangeální linos ti, anatomická, variabilní úhel, 6 otv. L-tvar, pravá, tl. 0,8 mm, d. 26,5 mm 26-108-01-09</t>
  </si>
  <si>
    <t>ZO548</t>
  </si>
  <si>
    <t>Dlaha metakarpální a falangeální linos ti, anatomická, variabilní úhel, 6 otv. L-tvar, levá, tl. 0,8 mm, d. 26,5 mm 26-108-02-09</t>
  </si>
  <si>
    <t>ZO570</t>
  </si>
  <si>
    <t>Dlaha metakarpální a falangeální linos ti, anatomická, variabilní úhel, 7 otv., L-tvar, pravá, tl. 1,2 mm, d. 38,5 mm 26-112-01-09</t>
  </si>
  <si>
    <t>ZO571</t>
  </si>
  <si>
    <t>Dlaha metakarpální a falangeální linos ti, anatomická, variabilní úhel, 7 otv., L-tvar, levá, tl. 1,2 mm, d. 38,5 mm 26-112-02-09</t>
  </si>
  <si>
    <t>ZO594</t>
  </si>
  <si>
    <t>Dlaha metakarpální a falangeální linos ti, anatomická, variabilní úhel, 2/6 otv., T-tvar, tl. 1,2 mm, d. 45 mm 26-112-25-09</t>
  </si>
  <si>
    <t>ZO556</t>
  </si>
  <si>
    <t>Dlaha metakarpální a falangeální linos ti, anatomická, variabilní úhel, 3/4 otv. T-tvar, tl. 0,8 mm, d. 26,5 mm 26-108-10-09</t>
  </si>
  <si>
    <t>ZO593</t>
  </si>
  <si>
    <t>Dlaha metakarpální a falangeální linos ti, anatomická, variabilní úhel, 2/6 otv., Y-tvar, tl. 1,2 mm, d. 43 mm 26-112-24-09</t>
  </si>
  <si>
    <t>ZO557</t>
  </si>
  <si>
    <t>Dlaha metakarpální a falangeální linos ti, anatomická, variabilní úhel, 3/5 otv. T-tvar, tl. 0,8 mm, d. 31,5 mm 26-108-11-09</t>
  </si>
  <si>
    <t>ZO554</t>
  </si>
  <si>
    <t>Dlaha metakarpální a falangeální linos ti, anatomická, variabilní úhel, 2/5 otv. T-tvar, tl. 0,8 mm, d. 31,5 mm 26-108-08-09</t>
  </si>
  <si>
    <t>ZO553</t>
  </si>
  <si>
    <t>Dlaha metakarpální a falangeální linos ti, anatomická, variabilní úhel, 2/4 otv. T-tvar, tl. 0,8 mm, d. 26,5 mm 26-108-07-09</t>
  </si>
  <si>
    <t>ZO550</t>
  </si>
  <si>
    <t>Dlaha metakarpální a falangeální linos ti, anatomická, variabilní úhel, 2/4 otv. Y-tvar, tl. 0,8 mm, d. 25 mm 26-108-04-09</t>
  </si>
  <si>
    <t>ZO555</t>
  </si>
  <si>
    <t>Dlaha metakarpální a falangeální linos ti, anatomická, variabilní úhel, 3/3 otv. T-tvar, tl. 0,8 mm, d. 19,5 mm 26-108-09-09</t>
  </si>
  <si>
    <t>ZO552</t>
  </si>
  <si>
    <t>Dlaha metakarpální a falangeální linos ti, anatomická, variabilní úhel, 2/3 otv. T-tvar, tl. 0,8 mm, d. 19,5 mm 26-108-06-09</t>
  </si>
  <si>
    <t>ZO551</t>
  </si>
  <si>
    <t>Dlaha metakarpální a falangeální linos ti, anatomická, variabilní úhel, 2/5 otv. Y-tvar, tl. 0,8 mm, d. 30 mm 26-108-05-09</t>
  </si>
  <si>
    <t>ZO595</t>
  </si>
  <si>
    <t>Dlaha metakarpální a falangeální linos ti, anatomická, variabilní úhel, 3/6 otv., T-tvar, tl. 1,2 mm, d. 45 mm 26-112-26-09</t>
  </si>
  <si>
    <t>ZO549</t>
  </si>
  <si>
    <t>Dlaha metakarpální a falangeální linos ti, anatomická, variabilní úhel, 2/3 otv. Y-tvar, tl. 0,8 mm, d. 18 mm 26-108-03-09</t>
  </si>
  <si>
    <t>ZO574</t>
  </si>
  <si>
    <t>Dlaha metakarpální a falangeální linos ti, anatomická, variabilní úhel, 2/5 otv., Y-tvar, tl. 1,2 mm, d. 36,5 mm 26-112-05-09</t>
  </si>
  <si>
    <t>ZO572</t>
  </si>
  <si>
    <t>Dlaha metakarpální a falangeální linos ti, anatomická, variabilní úhel, 2/3 otv., Y-tvar, tl. 1,2 mm, d. 22,6 mm 26-112-03-09</t>
  </si>
  <si>
    <t>ZO576</t>
  </si>
  <si>
    <t>Dlaha metakarpální a falangeální linos ti, anatomická, variabilní úhel, 2/4 otv., T-tvar, tl. 1,2 mm, d. 32 mm 26-112-07-09</t>
  </si>
  <si>
    <t>ZO575</t>
  </si>
  <si>
    <t>Dlaha metakarpální a falangeální linos ti, anatomická, variabilní úhel, 2/3 otv., T-tvar, tl. 1,2 mm, d. 24,5 mm 26-112-06-09</t>
  </si>
  <si>
    <t>ZO578</t>
  </si>
  <si>
    <t>Dlaha metakarpální a falangeální linos ti, anatomická, variabilní úhel, 3/3 otv., T-tvar, tl. 1,2 mm, d. 24,5 mm 26-112-09-09</t>
  </si>
  <si>
    <t>ZO580</t>
  </si>
  <si>
    <t>Dlaha metakarpální a falangeální linos ti, anatomická, variabilní úhel, 3/5 otv., T-tvar, tl. 1,2 mm, d. 38,5 mm 26-112-11-09</t>
  </si>
  <si>
    <t>ZO579</t>
  </si>
  <si>
    <t>Dlaha metakarpální a falangeální linos ti, anatomická, variabilní úhel, 3/4 otv., T-tvar, tl. 1,2 mm, d. 32 mm 26-112-10-09</t>
  </si>
  <si>
    <t>ZO577</t>
  </si>
  <si>
    <t>Dlaha metakarpální a falangeální linos ti, anatomická, variabilní úhel, 2/5 otv., T-tvar, tl. 1,2 mm, d. 38,5 mm 26-112-08-09</t>
  </si>
  <si>
    <t>ZO573</t>
  </si>
  <si>
    <t>Dlaha metakarpální a falangeální linos ti, anatomická, variabilní úhel, 2/4 otv., Y-tvar, tl. 1,2 mm, d. 30,1 mm 26-112-04-09</t>
  </si>
  <si>
    <t>ZE277</t>
  </si>
  <si>
    <t>Šroub kompresní HBS2 mini 30 mm 26-830-30-09</t>
  </si>
  <si>
    <t>ZA120</t>
  </si>
  <si>
    <t>Dlaha rekonstrukční LCP 3,5 rovná s kombinovaným otvorem 12 otv. 245.121</t>
  </si>
  <si>
    <t>ZO584</t>
  </si>
  <si>
    <t>Dlaha metakarpální a falangeální linos ti, anatomická, variabilní úhel, 2/2 otv., mřížkový tvar, tl. 1,2 mm, d. 11,5 mm 26-112-15-09</t>
  </si>
  <si>
    <t>ZO589</t>
  </si>
  <si>
    <t>Dlaha metakarpální a falangeální linos ti, anatomická, variabilní úhel, 9 otv., Z-tvar, tl. 1,2 mm, d. 31 mm 26-112-20-09</t>
  </si>
  <si>
    <t>ZO587</t>
  </si>
  <si>
    <t>Dlaha metakarpální a falangeální linos ti, anatomická, variabilní úhel, 2/5 otv., mřížkový tvar, tl. 1,2 mm, d. 31 mm 26-112-18-09</t>
  </si>
  <si>
    <t>ZO588</t>
  </si>
  <si>
    <t>Dlaha metakarpální a falangeální linos ti, anatomická, variabilní úhel, 2/6 otv., mřížkový tvar, tl. 1,2 mm, d. 37,5 mm 26-112-19-09</t>
  </si>
  <si>
    <t>ZO585</t>
  </si>
  <si>
    <t>Dlaha metakarpální a falangeální linos ti, anatomická, variabilní úhel, 2/3 otv., mřížkový tvar, tl. 1,2 mm, d. 18 mm 26-112-16-09</t>
  </si>
  <si>
    <t>ZO586</t>
  </si>
  <si>
    <t>Dlaha metakarpální a falangeální linos ti, anatomická, variabilní úhel, 2/4 otv., mřížkový tvar, tl. 1,2 mm, d. 24,5 mm 26-112-17-09</t>
  </si>
  <si>
    <t>ZO566</t>
  </si>
  <si>
    <t>Dlaha metakarpální a falangeální linos ti, anatomická, variabilní úhel, 9 otv. Z-tvar, tl. 0,8 mm, d. 24,5 mm 26-108-20-09</t>
  </si>
  <si>
    <t>ZO563</t>
  </si>
  <si>
    <t>Dlaha metakarpální a falangeální linos ti, anatomická, variabilní úhel, 2/4 otv. mřížkový tvar, tl. 0,8 mm, d. 20,5 mm 26-108-17-09</t>
  </si>
  <si>
    <t>ZO564</t>
  </si>
  <si>
    <t>Dlaha metakarpální a falangeální linos ti, anatomická, variabilní úhel, 2/5 otv. mřížkový tvar, tl. 0,8 mm, d. 25,5 mm 26-108-18-09</t>
  </si>
  <si>
    <t>ZO567</t>
  </si>
  <si>
    <t>Dlaha metakarpální a falangeální linos ti, anatomická, variabilní úhel, 13 otv. Z-tvar, tl. 0,8 mm, d. 34,5 mm 26-108-21-09</t>
  </si>
  <si>
    <t>ZO568</t>
  </si>
  <si>
    <t>Dlaha metakarpální a falangeální linos ti, anatomická, variabilní úhel, 3/3 otv. korekční, tl. 0,8 mm, d. 26 mm 26-108-22-09</t>
  </si>
  <si>
    <t>ZO565</t>
  </si>
  <si>
    <t>Dlaha metakarpální a falangeální linos ti, anatomická, variabilní úhel, 2/6 otv. mřížkový tvar, tl. 0,8 mm, d. 30,5 mm 26-108-19-09</t>
  </si>
  <si>
    <t>ZO591</t>
  </si>
  <si>
    <t>Dlaha metakarpální a falangeální linos ti, anatomická, variabilní úhel, 3/3 otv., korekční, tl. 1,2 mm, d. 31 mm 26-112-22-09</t>
  </si>
  <si>
    <t>ZO562</t>
  </si>
  <si>
    <t>Dlaha metakarpální a falangeální linos ti, anatomická, variabilní úhel, 2/3 otv. mřížkový tvar, tl. 0,8 mm, d. 15,5 mm 26-108-16-09</t>
  </si>
  <si>
    <t>ZO590</t>
  </si>
  <si>
    <t>Dlaha metakarpální a falangeální linos ti, anatomická, variabilní úhel, 13 otv., Z-tvar, tl. 1,2 mm, d. 44 mm 26-112-21-09</t>
  </si>
  <si>
    <t>ZO561</t>
  </si>
  <si>
    <t>Dlaha metakarpální a falangeální linos ti, anatomická, variabilní úhel, 2/2 otv. mřížkový tvar, tl. 0,8 mm, d. 10,5 mm 26-108-15-09</t>
  </si>
  <si>
    <t>KG532</t>
  </si>
  <si>
    <t>dlaha LCP 2,4 tvaru L dorz-n/dist 442.509</t>
  </si>
  <si>
    <t>ZC095</t>
  </si>
  <si>
    <t>Dlaha LCP dorsální distální rádius 2.4 mm 442.504</t>
  </si>
  <si>
    <t>ZO769</t>
  </si>
  <si>
    <t>Dlaha humerální distální ext. 2 ot. pravá 397129700223</t>
  </si>
  <si>
    <t>ZE044</t>
  </si>
  <si>
    <t>Šroub Milagro interferenční vstřebatelný 10 x 30 mm pro rekonstrukci křížového vazu 231840</t>
  </si>
  <si>
    <t>ZK755</t>
  </si>
  <si>
    <t>Šroub Milagro interferenční vstřebatelný 9 x 30 mm pro rekonstrukci křížového vazu 231815</t>
  </si>
  <si>
    <t>ZM587</t>
  </si>
  <si>
    <t>Dlaha zamykatelná aptus hand pro scaphoid 1,2/1,5 mm A-4350.80</t>
  </si>
  <si>
    <t>ZI833</t>
  </si>
  <si>
    <t>Dlaha rekonstrukční J 3.5 mm 245.922</t>
  </si>
  <si>
    <t>ZO848</t>
  </si>
  <si>
    <t>Hřeb wurzburger mail ulna/radius 4,0 x 190 mm 1-3602</t>
  </si>
  <si>
    <t>ZO829</t>
  </si>
  <si>
    <t>Hřeb expert femorální laterální pro adolescenty 8.2 mm 04.031.941</t>
  </si>
  <si>
    <t>ZO866</t>
  </si>
  <si>
    <t>Systém kotvící pro koleno vrták Flip Cutter II 8mm AR-1204AF-80</t>
  </si>
  <si>
    <t>ZH029</t>
  </si>
  <si>
    <t>Hřeb UTN tibiální 8.0 mm kompletní se zaslepovací hlavou plný 278.640</t>
  </si>
  <si>
    <t>KG201</t>
  </si>
  <si>
    <t>čep zajišťovací pr. 4,9 samořezný 259.500</t>
  </si>
  <si>
    <t>ZO906</t>
  </si>
  <si>
    <t>Šroub spongiózní uzamykatelný 2,7 x 28 mm 397129702014</t>
  </si>
  <si>
    <t>ZO905</t>
  </si>
  <si>
    <t>Šroub uzamykatelný 3,5 mm x 18 mm 397129777074</t>
  </si>
  <si>
    <t>ZO913</t>
  </si>
  <si>
    <t>Šroub zámkový 2.7 x 12 mm 26-502-12</t>
  </si>
  <si>
    <t>ZK576</t>
  </si>
  <si>
    <t>Šroub kanylovaný 4.5 mm 214.452</t>
  </si>
  <si>
    <t>ZO904</t>
  </si>
  <si>
    <t>Šroub kortikální uzamykatelný 2,7 x 24 mm 397129701994</t>
  </si>
  <si>
    <t>ZA079</t>
  </si>
  <si>
    <t>Šroub uzamykací KB336TS</t>
  </si>
  <si>
    <t>ZO914</t>
  </si>
  <si>
    <t>Šroub kortikální 2.7 x 12 mm 26-502-12</t>
  </si>
  <si>
    <t>ZD017</t>
  </si>
  <si>
    <t>Šroub kanylovaný 4.5 mm 214.460</t>
  </si>
  <si>
    <t>ZO900</t>
  </si>
  <si>
    <t>Šroub kompresní DartFire 2,5 mm x 36 mm D2N250-36</t>
  </si>
  <si>
    <t>ZO912</t>
  </si>
  <si>
    <t>Šroub kompresní DartFire 2,5 mm x 32 mm D2N250-32</t>
  </si>
  <si>
    <t>ZM408</t>
  </si>
  <si>
    <t>Šroub kompresní HBS2 mini 15 mm 26-820-15-09</t>
  </si>
  <si>
    <t>ZO901</t>
  </si>
  <si>
    <t>Šroub Unima Evo 4,5 mm L46 mm krátký závit AA45AG046</t>
  </si>
  <si>
    <t>ZO903</t>
  </si>
  <si>
    <t>Dlaha humerální distální dorzolaterální 2 otvory levá 397129788173</t>
  </si>
  <si>
    <t>ZO902</t>
  </si>
  <si>
    <t>Dlaha humerální distální mediální 4 otvory pravá 397129788343</t>
  </si>
  <si>
    <t>ZB423</t>
  </si>
  <si>
    <t>Šroub Milagro interferenční vstřebatelný 8 x 23 mm pro rekonstrukci křížového vazu 231810</t>
  </si>
  <si>
    <t>ZM813</t>
  </si>
  <si>
    <t>Šroub Milagro interferenční vstřebatelný 10 x 23 mm pro rekonstrukci křížového vazu 231835</t>
  </si>
  <si>
    <t>ZH630</t>
  </si>
  <si>
    <t>Hřeb do klíční kosti HCPS pin dynym T 2.8 x 200 modrý 705-170-128-200</t>
  </si>
  <si>
    <t>ZM007</t>
  </si>
  <si>
    <t>Hřeb DFN femorální distální 9.0 mm L340 451.707</t>
  </si>
  <si>
    <t>ZO910</t>
  </si>
  <si>
    <t>Kotva ramenní vstřebatelná Swive Lock pro Tenodesis 9 mm AR-1662BC-9</t>
  </si>
  <si>
    <t>KG219</t>
  </si>
  <si>
    <t>hřeb PFN kanylovaný pr. 10 le 130° D380 oc 273.585</t>
  </si>
  <si>
    <t>KI363</t>
  </si>
  <si>
    <t>náhrada ramenního kloubu adaptér neutrální 0 mm standard Ti6A/4V 1330.15.270</t>
  </si>
  <si>
    <t>KI228</t>
  </si>
  <si>
    <t>náhrada ramenního kloubu hlavice humerální prům. 44 mm CoCrMo 1322.09.440</t>
  </si>
  <si>
    <t>KJ208</t>
  </si>
  <si>
    <t>náhrada ramenního kloubu  trauma tělo humerální s blokačním šroubem medium Ti6A/4V 1350.15.020</t>
  </si>
  <si>
    <t>KI269</t>
  </si>
  <si>
    <t>náhrada ramenního kloubu trauma tělo humerální s blokačním šroubem TI6A/4V 1350.15.010</t>
  </si>
  <si>
    <t>ZO028</t>
  </si>
  <si>
    <t>Kloub distální MCP 30  MCP-100-30D-WW</t>
  </si>
  <si>
    <t>ZE980</t>
  </si>
  <si>
    <t>Kloub distální MCP 30  MCP-100-30P-WW</t>
  </si>
  <si>
    <t>KJ340</t>
  </si>
  <si>
    <t>náhrada ramenního kloubu hlavice humerální prům. 42 mm CoCrMo 1322.09.420</t>
  </si>
  <si>
    <t>KJ339</t>
  </si>
  <si>
    <t>náhrada ramenního kloubu dřík humerální cementovaný prům. 12 mm 1306.15.120</t>
  </si>
  <si>
    <t>KI267</t>
  </si>
  <si>
    <t>adaptér neutrální Ti6A/4V 0 mm long 1331.15.270</t>
  </si>
  <si>
    <t>KI225</t>
  </si>
  <si>
    <t>náhrada ramenního kloubu dřík konický cement. průměr 16 mm délka 80 mm Ti6A/4V 1306.15.160</t>
  </si>
  <si>
    <t>ZO155</t>
  </si>
  <si>
    <t>Hlava evolve 22 mm 496H022</t>
  </si>
  <si>
    <t>ZO156</t>
  </si>
  <si>
    <t>Dřík evolve 7,5 mm+2 496S275</t>
  </si>
  <si>
    <t>ZN563</t>
  </si>
  <si>
    <t>Dřík pro náhradu hlavičky rádia 6,5 mm 496S065</t>
  </si>
  <si>
    <t>ZO407</t>
  </si>
  <si>
    <t>Hlavička rádia +2 22 mm 496H222</t>
  </si>
  <si>
    <t>ZO408</t>
  </si>
  <si>
    <t>Dřík standard 8,5 mm 496S085</t>
  </si>
  <si>
    <t>ZO530</t>
  </si>
  <si>
    <t>Dřík 6,5 mm + 2 496S265</t>
  </si>
  <si>
    <t>KI227</t>
  </si>
  <si>
    <t>náhrada ramenníhi kloubu trauma tělo humerální s blokačním šroubem long Ti6A/4V 1350.15.030</t>
  </si>
  <si>
    <t>KH904</t>
  </si>
  <si>
    <t>stapler kožní PMR35-X</t>
  </si>
  <si>
    <t>ZG818</t>
  </si>
  <si>
    <t>Stapler kožní 35 svorek á 6 ks PMW35</t>
  </si>
  <si>
    <t>KI081</t>
  </si>
  <si>
    <t>stapler kožní, široké svorky PMW35-X</t>
  </si>
  <si>
    <t>ZA958</t>
  </si>
  <si>
    <t>Šití safil fialový 2/0 (3) bal. á 36 ks C1048251</t>
  </si>
  <si>
    <t>ZB034</t>
  </si>
  <si>
    <t>Šití dafilon modrý 2/0 (3) bal. á 36 ks C0935476</t>
  </si>
  <si>
    <t>ZE197</t>
  </si>
  <si>
    <t>Šití mopylen monofil modrý 4/0 USP bal. á 36 ks 7148</t>
  </si>
  <si>
    <t>ZF055</t>
  </si>
  <si>
    <t>Šití vicryl plus vi 2-0 bal. á 36 ks VCP466H</t>
  </si>
  <si>
    <t>ZJ134</t>
  </si>
  <si>
    <t>Šití supolene zelený 2EP 3/0 USP á 36 ks 9063</t>
  </si>
  <si>
    <t>ZB913</t>
  </si>
  <si>
    <t>Šití orthocord modrý bal. á 12 ks 223111</t>
  </si>
  <si>
    <t>ZD307</t>
  </si>
  <si>
    <t>Šití vicryl plus vi 2-0 bal. á 36 ks VCP969H</t>
  </si>
  <si>
    <t>ZH167</t>
  </si>
  <si>
    <t>Šití PDS plus 1 bal. á 24 ks PDP1935T</t>
  </si>
  <si>
    <t>ZJ133</t>
  </si>
  <si>
    <t>Šití supolene 4/0 á 36 ks 9153</t>
  </si>
  <si>
    <t>ZM781</t>
  </si>
  <si>
    <t>Implantát kostní umělá náhrada tkáně BonAlive granule aplikátor 1,0-2,0 mm bal. á 10cc 13340</t>
  </si>
  <si>
    <t>ZB348</t>
  </si>
  <si>
    <t>Hřeb vstřebatelný OTPS PIN 2,0 x 50 mm PIN-2050</t>
  </si>
  <si>
    <t>ZB021</t>
  </si>
  <si>
    <t>Síťka vicrylová mesh 8,5 x 10,5 cm VM96</t>
  </si>
  <si>
    <t>ZM782</t>
  </si>
  <si>
    <t>Implantát kostní umělá náhrada tkáně BonAlive granule aplikátor 1,0-2,0 mm bal. á 5cc 13330</t>
  </si>
  <si>
    <t>ZK789</t>
  </si>
  <si>
    <t>PerOssal 1 x 50 mm baleno po 50 ks granule 03-0102</t>
  </si>
  <si>
    <t>ZH588</t>
  </si>
  <si>
    <t>ChronOS strips 100 x 25 x 6 mm 07.801.111S</t>
  </si>
  <si>
    <t>ZI579</t>
  </si>
  <si>
    <t>ChronOS vivify klínek kostní náhradní materiál, 26°, 25 x 20 x 14 mm 07.720.054S</t>
  </si>
  <si>
    <t>ZK794</t>
  </si>
  <si>
    <t>PerOssal 1 x 6 mm baleno po 6 ks 03-01031</t>
  </si>
  <si>
    <t>ZH448</t>
  </si>
  <si>
    <t>Bloček chronOS 12.5 x 12.5 x 10 mm 07.720.045S</t>
  </si>
  <si>
    <t>ZO217</t>
  </si>
  <si>
    <t>Kotvička nevstřebatelná  healix advance 5,5 mm pro suturu RC na manžetu uzlící 2223307</t>
  </si>
  <si>
    <t>ZI609</t>
  </si>
  <si>
    <t>ChronOS strips   50 x 25 x 3 mm 07.801.100S</t>
  </si>
  <si>
    <t>ZL298</t>
  </si>
  <si>
    <t>Kotva Omnispan na meniscus 12° 228141</t>
  </si>
  <si>
    <t>ZL171</t>
  </si>
  <si>
    <t>Kotva Omnispan na meniscus 0° 228140</t>
  </si>
  <si>
    <t>KJ731</t>
  </si>
  <si>
    <t>krytí hemostatické SEPTOCOLLE houbička kolagenní vstřebatelná s ATB 5 x 8 cm 3020020001</t>
  </si>
  <si>
    <t>KJ732</t>
  </si>
  <si>
    <t>implantát kostní - umělá náhrada tkáně Calcibon vstřebatelná pasta 10 g hydroxiapatitu 3030100001</t>
  </si>
  <si>
    <t>ZD249</t>
  </si>
  <si>
    <t>Osteoset 4.8 mm 50 pelet 84000104</t>
  </si>
  <si>
    <t>ZD322</t>
  </si>
  <si>
    <t>Osteoset T 4.8 mm 100 pelet 70000402</t>
  </si>
  <si>
    <t>ZI656</t>
  </si>
  <si>
    <t>Kloub silikonový MCP vel. 10 SMCP-500-10-WW</t>
  </si>
  <si>
    <t>ZI657</t>
  </si>
  <si>
    <t>Kloub silikonový MCP vel. 20 SMCP-500-20-WW</t>
  </si>
  <si>
    <t>KJ733</t>
  </si>
  <si>
    <t>implantát kostní - umělá náhrada tkáně Calcibon vstřebatelný granulát 10 ml hydroxiapatitu 3032100001</t>
  </si>
  <si>
    <t>ZO837</t>
  </si>
  <si>
    <t>Šroub 4,5 x 40 mm na malé klouby kompresní Low Profile Ti AR-8945-40PT</t>
  </si>
  <si>
    <t>ZO838</t>
  </si>
  <si>
    <t>Šroub kanylovaný  3,75 x 36 mm  na glenoid s částečným závitem AR-7000-36</t>
  </si>
  <si>
    <t>ZO867</t>
  </si>
  <si>
    <t>Náhrada MCP kloubu silikonová velikost 20 Neuflex 1234-20-000</t>
  </si>
  <si>
    <t>ZO858</t>
  </si>
  <si>
    <t>Náhrada MCP kloubu silikonová velikost 40 Neuflex 1234-40-000</t>
  </si>
  <si>
    <t>ZO859</t>
  </si>
  <si>
    <t>Náhrada MCP kloubu silikonová velikost 50 Neuflex 1234-50-000</t>
  </si>
  <si>
    <t>ZO836</t>
  </si>
  <si>
    <t>Dlaha klínová na glenoid - Wedged Profile Plate AR-8111</t>
  </si>
  <si>
    <t>ZO857</t>
  </si>
  <si>
    <t>Náhrada MCP kloubu silikonová velikost 30 Neuflex 1234-30-000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</si>
  <si>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</si>
  <si>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</si>
  <si>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</si>
  <si>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</si>
  <si>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</si>
  <si>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</si>
  <si>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</si>
  <si>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</si>
  <si>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</si>
  <si>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</si>
  <si>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</si>
  <si>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</si>
  <si>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</si>
  <si>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</si>
  <si>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</si>
  <si>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</si>
  <si>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</si>
  <si>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</si>
  <si>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</si>
  <si>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</si>
  <si>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TRAU: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</si>
  <si>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</si>
  <si>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</si>
  <si>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</si>
  <si>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</si>
  <si>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</si>
  <si>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</si>
  <si>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</si>
  <si>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</si>
  <si>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</si>
  <si>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</si>
  <si>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</si>
  <si>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</si>
  <si>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</si>
  <si>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</si>
  <si>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</si>
  <si>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</si>
  <si>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Doležel Michal</t>
  </si>
  <si>
    <t>Hanuliak Jan</t>
  </si>
  <si>
    <t>Hobza Martin</t>
  </si>
  <si>
    <t>Chocholáč Dalimil</t>
  </si>
  <si>
    <t>Řezáč Tomáš</t>
  </si>
  <si>
    <t>Zdravotní výkony vykázané na pracovišti v rámci ambulantní péče dle lékařů *</t>
  </si>
  <si>
    <t>503</t>
  </si>
  <si>
    <t>1</t>
  </si>
  <si>
    <t>0000499</t>
  </si>
  <si>
    <t>MAGNESIUM SULFURICUM BIOTIKA 20%</t>
  </si>
  <si>
    <t>0000502</t>
  </si>
  <si>
    <t>MESOCAIN 1%</t>
  </si>
  <si>
    <t>0002439</t>
  </si>
  <si>
    <t>MARCAINE 0,5%</t>
  </si>
  <si>
    <t>0025746</t>
  </si>
  <si>
    <t>INVANZ 1 G</t>
  </si>
  <si>
    <t>0032090</t>
  </si>
  <si>
    <t>0055824</t>
  </si>
  <si>
    <t>NOVALGIN INJEKCE</t>
  </si>
  <si>
    <t>0067547</t>
  </si>
  <si>
    <t>0069671</t>
  </si>
  <si>
    <t>INJECTIO PROCAINII CHLORATI 0,2% ARDEAPHARMA</t>
  </si>
  <si>
    <t>0084090</t>
  </si>
  <si>
    <t>0089869</t>
  </si>
  <si>
    <t>0089870</t>
  </si>
  <si>
    <t>0090044</t>
  </si>
  <si>
    <t>DEPO-MEDROL 40 MG/ML</t>
  </si>
  <si>
    <t>0107295</t>
  </si>
  <si>
    <t>0.9% SODIUM CHLORIDE IN WATER FOR INJECTION FRESEN</t>
  </si>
  <si>
    <t>0,9% SODIUM CHLORIDE IN WATER FOR INJECTION FRESEN</t>
  </si>
  <si>
    <t>0154704</t>
  </si>
  <si>
    <t>TETANOL PUR</t>
  </si>
  <si>
    <t>0154815</t>
  </si>
  <si>
    <t>0192143</t>
  </si>
  <si>
    <t>0192144</t>
  </si>
  <si>
    <t>0146684</t>
  </si>
  <si>
    <t>10% GLUCOSE IN WATER FOR INJECTION FRESENIUS</t>
  </si>
  <si>
    <t>3</t>
  </si>
  <si>
    <t>0082509</t>
  </si>
  <si>
    <t>0082511</t>
  </si>
  <si>
    <t>0082517</t>
  </si>
  <si>
    <t>0082519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</si>
  <si>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</si>
  <si>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</si>
  <si>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</si>
  <si>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</si>
  <si>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</si>
  <si>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</si>
  <si>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</si>
  <si>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</si>
  <si>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</si>
  <si>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</si>
  <si>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</si>
  <si>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</si>
  <si>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</si>
  <si>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</si>
  <si>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</si>
  <si>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</si>
  <si>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</si>
  <si>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</si>
  <si>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</si>
  <si>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</si>
  <si>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</si>
  <si>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</si>
  <si>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</si>
  <si>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</si>
  <si>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</si>
  <si>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</si>
  <si>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</si>
  <si>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</si>
  <si>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</si>
  <si>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</si>
  <si>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</si>
  <si>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</si>
  <si>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</si>
  <si>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</si>
  <si>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</si>
  <si>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</si>
  <si>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</si>
  <si>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</si>
  <si>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</si>
  <si>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</si>
  <si>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</si>
  <si>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</si>
  <si>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</si>
  <si>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</si>
  <si>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</si>
  <si>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</si>
  <si>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</si>
  <si>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</si>
  <si>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</si>
  <si>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</si>
  <si>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</si>
  <si>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</si>
  <si>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</si>
  <si>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</si>
  <si>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</si>
  <si>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</si>
  <si>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</si>
  <si>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</si>
  <si>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</si>
  <si>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</si>
  <si>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</si>
  <si>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</si>
  <si>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</si>
  <si>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</si>
  <si>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</si>
  <si>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</si>
  <si>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</si>
  <si>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</si>
  <si>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</si>
  <si>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</si>
  <si>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</si>
  <si>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</si>
  <si>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</si>
  <si>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</si>
  <si>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</si>
  <si>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</si>
  <si>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</si>
  <si>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</si>
  <si>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</si>
  <si>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</si>
  <si>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</si>
  <si>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</si>
  <si>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</si>
  <si>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</si>
  <si>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</si>
  <si>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</si>
  <si>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</si>
  <si>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</si>
  <si>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</si>
  <si>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</si>
  <si>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</si>
  <si>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</si>
  <si>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</si>
  <si>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</si>
  <si>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</si>
  <si>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</si>
  <si>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</si>
  <si>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</si>
  <si>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</si>
  <si>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</si>
  <si>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</si>
  <si>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</si>
  <si>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</si>
  <si>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</si>
  <si>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</si>
  <si>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</si>
  <si>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</si>
  <si>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</si>
  <si>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</si>
  <si>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</si>
  <si>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</si>
  <si>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</si>
  <si>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</si>
  <si>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</si>
  <si>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</si>
  <si>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</si>
  <si>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</si>
  <si>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</si>
  <si>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</si>
  <si>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</si>
  <si>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</si>
  <si>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</si>
  <si>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</si>
  <si>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</si>
  <si>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</si>
  <si>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</si>
  <si>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</si>
  <si>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</si>
  <si>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</si>
  <si>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</si>
  <si>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</si>
  <si>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</si>
  <si>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</si>
  <si>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</si>
  <si>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</si>
  <si>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</si>
  <si>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</si>
  <si>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</si>
  <si>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</si>
  <si>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</si>
  <si>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</si>
  <si>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</si>
  <si>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</si>
  <si>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</si>
  <si>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</si>
  <si>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</si>
  <si>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</si>
  <si>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63598</t>
  </si>
  <si>
    <t>PUNKCE DOUGLASOVA PROSTORU DIAGNOSTICKÁ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</si>
  <si>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</si>
  <si>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</si>
  <si>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</si>
  <si>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</si>
  <si>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</si>
  <si>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</si>
  <si>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</si>
  <si>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</si>
  <si>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</si>
  <si>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</si>
  <si>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</si>
  <si>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</si>
  <si>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</si>
  <si>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</si>
  <si>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</si>
  <si>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</si>
  <si>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</si>
  <si>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</si>
  <si>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</si>
  <si>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</si>
  <si>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</si>
  <si>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</si>
  <si>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</si>
  <si>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</si>
  <si>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</si>
  <si>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</si>
  <si>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</si>
  <si>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</si>
  <si>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</si>
  <si>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</si>
  <si>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</si>
  <si>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</si>
  <si>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</si>
  <si>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0001018</t>
  </si>
  <si>
    <t>ŠROUB SAMOŘEZNÝ KORTIKÁLNÍ MALÝ FRAGMENTY OCEL</t>
  </si>
  <si>
    <t>0001027</t>
  </si>
  <si>
    <t>0001052</t>
  </si>
  <si>
    <t>DLAHA LC-DCP ROVNÁ MALÉ FRAGMENT OCEL</t>
  </si>
  <si>
    <t>0002425</t>
  </si>
  <si>
    <t>FIXÁTOR ZEVNÍ TRUBKOVÝ, SYNTHES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</si>
  <si>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</si>
  <si>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</si>
  <si>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</si>
  <si>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</si>
  <si>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</si>
  <si>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0017422</t>
  </si>
  <si>
    <t>0017745</t>
  </si>
  <si>
    <t>DRÁT KIRSCHNERŮV OCEL</t>
  </si>
  <si>
    <t>0024889</t>
  </si>
  <si>
    <t>HŘEB FEMUR TITAN</t>
  </si>
  <si>
    <t>0030400</t>
  </si>
  <si>
    <t>ŠROUB LCP SAMOŘEZNÝ VELKÝ FRAGMENT OCEL</t>
  </si>
  <si>
    <t>0030454</t>
  </si>
  <si>
    <t>ŠROUB LCP SAMOŘEZNÝ MALÝ FRAGMENT TITAN</t>
  </si>
  <si>
    <t>0070875</t>
  </si>
  <si>
    <t>ČEP SAMOŘEZNÝ JISTÍCÍ TITAN</t>
  </si>
  <si>
    <t>0071602</t>
  </si>
  <si>
    <t>0073679</t>
  </si>
  <si>
    <t>0083241</t>
  </si>
  <si>
    <t>DLAHA LCP A VA-LCP OLEKRANON MALÝ FRAGMENT OCEL TI</t>
  </si>
  <si>
    <t>0097023</t>
  </si>
  <si>
    <t>DLAHA LCP METAFYZÁRNÍ MALÝ FRAGMENT OCEL TITAN</t>
  </si>
  <si>
    <t>0002263</t>
  </si>
  <si>
    <t>FIXÁTOR ZEVNÍ TUBULÁRNÍ,SYNTHES</t>
  </si>
  <si>
    <t>51819</t>
  </si>
  <si>
    <t>OŠETŘENÍ A OBVAZ ROZSÁHLÉ RÁNY V CELKOVÉ ANESTEZII</t>
  </si>
  <si>
    <t>53159</t>
  </si>
  <si>
    <t>OTEVŘENÁ REPOZICE A OSTEOSYNTÉZA ZLOMENIN OBOU KOS</t>
  </si>
  <si>
    <t>53253</t>
  </si>
  <si>
    <t xml:space="preserve">OTEVŘENÁ REPOZICE A OSTEOSYNTÉZA ZLOMENIN DIAFÝZY 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</si>
  <si>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</si>
  <si>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</si>
  <si>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</si>
  <si>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</si>
  <si>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</si>
  <si>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</si>
  <si>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</si>
  <si>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</si>
  <si>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</si>
  <si>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</si>
  <si>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</si>
  <si>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</si>
  <si>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</si>
  <si>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</si>
  <si>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</si>
  <si>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</si>
  <si>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</si>
  <si>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</si>
  <si>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</si>
  <si>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</si>
  <si>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</si>
  <si>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</si>
  <si>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</si>
  <si>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</si>
  <si>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</si>
  <si>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</si>
  <si>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</si>
  <si>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</si>
  <si>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</si>
  <si>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</si>
  <si>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0075634</t>
  </si>
  <si>
    <t>PROTHROMPLEX TOTAL NF</t>
  </si>
  <si>
    <t>99999</t>
  </si>
  <si>
    <t>Nespecifikovany vykon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</si>
  <si>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</si>
  <si>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</si>
  <si>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</si>
  <si>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</si>
  <si>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</si>
  <si>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</si>
  <si>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</si>
  <si>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</si>
  <si>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</si>
  <si>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51313</t>
  </si>
  <si>
    <t>ZÁCHOVNÉ OPERACE SLEZINY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</si>
  <si>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</si>
  <si>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</si>
  <si>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</si>
  <si>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</si>
  <si>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</si>
  <si>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</si>
  <si>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</si>
  <si>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</si>
  <si>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</si>
  <si>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</si>
  <si>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</si>
  <si>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</si>
  <si>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</si>
  <si>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</si>
  <si>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51623</t>
  </si>
  <si>
    <t>POUŽITÍ ULTRAZVUKOVÉHO SKALPELU</t>
  </si>
  <si>
    <t>51713</t>
  </si>
  <si>
    <t>DIAGNOSTICKÁ VIDEOLAPAROSKOPIE A VIDEOTORAKOSKOPIE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</si>
  <si>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</si>
  <si>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</si>
  <si>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</si>
  <si>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</si>
  <si>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</si>
  <si>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</si>
  <si>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</si>
  <si>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</si>
  <si>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</si>
  <si>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</si>
  <si>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</si>
  <si>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</si>
  <si>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</si>
  <si>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</si>
  <si>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</si>
  <si>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</si>
  <si>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</si>
  <si>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</si>
  <si>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</si>
  <si>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</si>
  <si>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</si>
  <si>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</si>
  <si>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</si>
  <si>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</si>
  <si>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</si>
  <si>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</si>
  <si>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</si>
  <si>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</si>
  <si>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</si>
  <si>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</si>
  <si>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</si>
  <si>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</si>
  <si>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</si>
  <si>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</si>
  <si>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</si>
  <si>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</si>
  <si>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</si>
  <si>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</si>
  <si>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</si>
  <si>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</si>
  <si>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</si>
  <si>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</si>
  <si>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</si>
  <si>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</si>
  <si>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</si>
  <si>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</si>
  <si>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</si>
  <si>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</si>
  <si>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</si>
  <si>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</si>
  <si>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</si>
  <si>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</si>
  <si>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</si>
  <si>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</si>
  <si>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</si>
  <si>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</si>
  <si>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</si>
  <si>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</si>
  <si>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</si>
  <si>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</si>
  <si>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</si>
  <si>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</si>
  <si>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</si>
  <si>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</si>
  <si>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</si>
  <si>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</si>
  <si>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</si>
  <si>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</si>
  <si>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</si>
  <si>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07414</t>
  </si>
  <si>
    <t>(VZP) PLASTIKA A. FEMORALIS A JEJÍCH VĚTVÍ AUTOLOG</t>
  </si>
  <si>
    <t>07499</t>
  </si>
  <si>
    <t>(VZP) INTERPOZICE ŽILNÍHO ÚSEKU</t>
  </si>
  <si>
    <t>07536</t>
  </si>
  <si>
    <t>(VZP) ODBĚR A PŘÍPRAVA ARTERIÁLNÍHO ŠTĚPU</t>
  </si>
  <si>
    <t>07466</t>
  </si>
  <si>
    <t>(VZP) JINÁ REKONSTRUKCE V INFRAPOPLITEÁLNÍ OBLASTI</t>
  </si>
  <si>
    <t>07321</t>
  </si>
  <si>
    <t>07537</t>
  </si>
  <si>
    <t>(VZP) PEROPERAČNÍ SONOGRAFICKÉ VYŠETŘENÍ (DOPPLER)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</si>
  <si>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</si>
  <si>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</si>
  <si>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</si>
  <si>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</si>
  <si>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</si>
  <si>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</si>
  <si>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</si>
  <si>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</si>
  <si>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</si>
  <si>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</si>
  <si>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</si>
  <si>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</si>
  <si>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</si>
  <si>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</si>
  <si>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</si>
  <si>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</si>
  <si>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</si>
  <si>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</si>
  <si>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</si>
  <si>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</si>
  <si>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</si>
  <si>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HAEMOCOMPLETTAN P</t>
  </si>
  <si>
    <t>0062465</t>
  </si>
  <si>
    <t>0065989</t>
  </si>
  <si>
    <t>MYCOMAX INF</t>
  </si>
  <si>
    <t>0066137</t>
  </si>
  <si>
    <t>0068998</t>
  </si>
  <si>
    <t>AMPICILIN 1,0 BIOTIKA</t>
  </si>
  <si>
    <t>0072972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</si>
  <si>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</si>
  <si>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</si>
  <si>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</si>
  <si>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</si>
  <si>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</si>
  <si>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</si>
  <si>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</si>
  <si>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</si>
  <si>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</si>
  <si>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0087239</t>
  </si>
  <si>
    <t>FANHDI 50 I.U./ML</t>
  </si>
  <si>
    <t>0087240</t>
  </si>
  <si>
    <t>FANHDI 100 I.U./ML</t>
  </si>
  <si>
    <t>0092207</t>
  </si>
  <si>
    <t>0092290</t>
  </si>
  <si>
    <t>EDICIN 1 G</t>
  </si>
  <si>
    <t>0094155</t>
  </si>
  <si>
    <t>ABAKTAL 400 MG/5 ML</t>
  </si>
  <si>
    <t>0094176</t>
  </si>
  <si>
    <t>0096413</t>
  </si>
  <si>
    <t>GENTAMICIN LEK 40 MG/2 ML</t>
  </si>
  <si>
    <t>0096414</t>
  </si>
  <si>
    <t>GENTAMICIN LEK 80 MG/2 ML</t>
  </si>
  <si>
    <t>0097000</t>
  </si>
  <si>
    <t>METRONIDAZOLE 0.5%-POLPHARMA</t>
  </si>
  <si>
    <t>0097878</t>
  </si>
  <si>
    <t>KLIMICIN</t>
  </si>
  <si>
    <t>0112782</t>
  </si>
  <si>
    <t>GENTAMICIN B.BRAUN 3 MG/ML INFUZNÍ ROZTOK</t>
  </si>
  <si>
    <t>0131656</t>
  </si>
  <si>
    <t>CEFTAZIDIM KABI 2 G</t>
  </si>
  <si>
    <t>0141838</t>
  </si>
  <si>
    <t>AMIKACIN B.BRAUN 10 MG/ML</t>
  </si>
  <si>
    <t>0142077</t>
  </si>
  <si>
    <t>0144328</t>
  </si>
  <si>
    <t>0151458</t>
  </si>
  <si>
    <t>0154883</t>
  </si>
  <si>
    <t>0156258</t>
  </si>
  <si>
    <t>VANCOMYCIN KABI 500 MG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</si>
  <si>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</si>
  <si>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</si>
  <si>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</si>
  <si>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</si>
  <si>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</si>
  <si>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</si>
  <si>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</si>
  <si>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</si>
  <si>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</si>
  <si>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</si>
  <si>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</si>
  <si>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</si>
  <si>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0134595</t>
  </si>
  <si>
    <t>MEDOCLAV 1000 MG/200 MG</t>
  </si>
  <si>
    <t>0149384</t>
  </si>
  <si>
    <t>0016982</t>
  </si>
  <si>
    <t>0156835</t>
  </si>
  <si>
    <t>MEROPENEM KABI 1 G</t>
  </si>
  <si>
    <t>0192353</t>
  </si>
  <si>
    <t>FLEXBUMIN 200 G/L</t>
  </si>
  <si>
    <t>0202911</t>
  </si>
  <si>
    <t>0203855</t>
  </si>
  <si>
    <t>2</t>
  </si>
  <si>
    <t>0007905</t>
  </si>
  <si>
    <t>0007917</t>
  </si>
  <si>
    <t>Erytrocyty bez buffy coatu</t>
  </si>
  <si>
    <t>0007955</t>
  </si>
  <si>
    <t>Erytrocyty deleukotizované</t>
  </si>
  <si>
    <t>0007957</t>
  </si>
  <si>
    <t>0007963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</si>
  <si>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</si>
  <si>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</si>
  <si>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</si>
  <si>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</si>
  <si>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</si>
  <si>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</si>
  <si>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</si>
  <si>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</si>
  <si>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</si>
  <si>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</si>
  <si>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</si>
  <si>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</si>
  <si>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</si>
  <si>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</si>
  <si>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</si>
  <si>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</si>
  <si>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</si>
  <si>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</si>
  <si>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</si>
  <si>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</si>
  <si>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</si>
  <si>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</si>
  <si>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</si>
  <si>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</si>
  <si>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0001628</t>
  </si>
  <si>
    <t>DLAHA ROVNÁ MALÉ FRAGMENT OCEL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</si>
  <si>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</si>
  <si>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</si>
  <si>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</si>
  <si>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</si>
  <si>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</si>
  <si>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</si>
  <si>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</si>
  <si>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</si>
  <si>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</si>
  <si>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</si>
  <si>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0002370</t>
  </si>
  <si>
    <t>0002408</t>
  </si>
  <si>
    <t>0002584</t>
  </si>
  <si>
    <t>ŠROUB SAMOŘEZNÝ KORTIKÁLNÍ PÁNEV OCEL</t>
  </si>
  <si>
    <t>0002968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</si>
  <si>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</si>
  <si>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</si>
  <si>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</si>
  <si>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</si>
  <si>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</si>
  <si>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</si>
  <si>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</si>
  <si>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</si>
  <si>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</si>
  <si>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</si>
  <si>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</si>
  <si>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</si>
  <si>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</si>
  <si>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</si>
  <si>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</si>
  <si>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</si>
  <si>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</si>
  <si>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</si>
  <si>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</si>
  <si>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</si>
  <si>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</si>
  <si>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</si>
  <si>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</si>
  <si>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</si>
  <si>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0012996</t>
  </si>
  <si>
    <t>ZÁSOBNÍK PRO STAPLER LINEÁRNÍ S NOŽEM - TCR,TVR,TR</t>
  </si>
  <si>
    <t>0012999</t>
  </si>
  <si>
    <t>STAPLER LINEÁRNÍ S NOŽEM - TCT55; TLC55</t>
  </si>
  <si>
    <t>0013004</t>
  </si>
  <si>
    <t>STAPLER LINEÁRNÍ - TX60B;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</si>
  <si>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</si>
  <si>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</si>
  <si>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</si>
  <si>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</si>
  <si>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</si>
  <si>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</si>
  <si>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</si>
  <si>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</si>
  <si>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</si>
  <si>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</si>
  <si>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</si>
  <si>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</si>
  <si>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</si>
  <si>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</si>
  <si>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</si>
  <si>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</si>
  <si>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</si>
  <si>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</si>
  <si>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</si>
  <si>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</si>
  <si>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</si>
  <si>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</si>
  <si>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</si>
  <si>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</si>
  <si>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</si>
  <si>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</si>
  <si>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</si>
  <si>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</si>
  <si>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</si>
  <si>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</si>
  <si>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</si>
  <si>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</si>
  <si>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</si>
  <si>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</si>
  <si>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</si>
  <si>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</si>
  <si>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</si>
  <si>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</si>
  <si>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</si>
  <si>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</si>
  <si>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0030077</t>
  </si>
  <si>
    <t>DRÁT KIRSCHNERŮV TITAN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</si>
  <si>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</si>
  <si>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</si>
  <si>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</si>
  <si>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</si>
  <si>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</si>
  <si>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</si>
  <si>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</si>
  <si>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</si>
  <si>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</si>
  <si>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</si>
  <si>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</si>
  <si>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</si>
  <si>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</si>
  <si>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</si>
  <si>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</si>
  <si>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</si>
  <si>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</si>
  <si>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</si>
  <si>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</si>
  <si>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</si>
  <si>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</si>
  <si>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</si>
  <si>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</si>
  <si>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</si>
  <si>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</si>
  <si>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</si>
  <si>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</si>
  <si>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</si>
  <si>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</si>
  <si>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</si>
  <si>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</si>
  <si>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</si>
  <si>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</si>
  <si>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</si>
  <si>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</si>
  <si>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</si>
  <si>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</si>
  <si>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</si>
  <si>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</si>
  <si>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</si>
  <si>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</si>
  <si>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</si>
  <si>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</si>
  <si>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</si>
  <si>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</si>
  <si>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</si>
  <si>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0037145</t>
  </si>
  <si>
    <t>PROTÉZA GORE-TEX CÉVNÍ - PRUŽNÁ TENKOSTĚNNÁ</t>
  </si>
  <si>
    <t>0037585</t>
  </si>
  <si>
    <t>FIXÁTOR ZEVNÍ PRODLUŽOVAČ KONČETIN LRS      ORTHOF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</si>
  <si>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</si>
  <si>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</si>
  <si>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</si>
  <si>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</si>
  <si>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</si>
  <si>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</si>
  <si>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</si>
  <si>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</si>
  <si>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</si>
  <si>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</si>
  <si>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</si>
  <si>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</si>
  <si>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</si>
  <si>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</si>
  <si>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</si>
  <si>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</si>
  <si>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</si>
  <si>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</si>
  <si>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</si>
  <si>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</si>
  <si>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</si>
  <si>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</si>
  <si>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0042816</t>
  </si>
  <si>
    <t>0043119</t>
  </si>
  <si>
    <t>ŠTĚP ALLOGENNÍ KOSTNÍ ZMRAZENÝ</t>
  </si>
  <si>
    <t>0043151</t>
  </si>
  <si>
    <t>ŠTĚP ALLOGENNÍ KOSTNÍ SPONGIOZNÍ ZMRAZENÝ  HLAVICE</t>
  </si>
  <si>
    <t>0053772</t>
  </si>
  <si>
    <t>STAPLER LINEÁRNÍ S NOŽEM - TCT10; TLC10</t>
  </si>
  <si>
    <t>0056288</t>
  </si>
  <si>
    <t>KATETR BALONKOVÝ FOGARTY 120403F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</si>
  <si>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</si>
  <si>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</si>
  <si>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</si>
  <si>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</si>
  <si>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</si>
  <si>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</si>
  <si>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0056304</t>
  </si>
  <si>
    <t>KATETR BALONKOVÝ FOGARTY 620403F</t>
  </si>
  <si>
    <t>0056305</t>
  </si>
  <si>
    <t>KATETR BALONKOVÝ FOGARTY 620404F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</si>
  <si>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</si>
  <si>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</si>
  <si>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</si>
  <si>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</si>
  <si>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</si>
  <si>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</si>
  <si>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</si>
  <si>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</si>
  <si>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</si>
  <si>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</si>
  <si>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</si>
  <si>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</si>
  <si>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</si>
  <si>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</si>
  <si>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</si>
  <si>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</si>
  <si>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</si>
  <si>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</si>
  <si>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</si>
  <si>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</si>
  <si>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</si>
  <si>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</si>
  <si>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</si>
  <si>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</si>
  <si>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</si>
  <si>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</si>
  <si>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</si>
  <si>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</si>
  <si>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</si>
  <si>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</si>
  <si>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</si>
  <si>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</si>
  <si>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</si>
  <si>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</si>
  <si>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</si>
  <si>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</si>
  <si>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</si>
  <si>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</si>
  <si>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</si>
  <si>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</si>
  <si>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</si>
  <si>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</si>
  <si>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</si>
  <si>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</si>
  <si>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</si>
  <si>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</si>
  <si>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</si>
  <si>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</si>
  <si>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</si>
  <si>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</si>
  <si>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</si>
  <si>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</si>
  <si>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</si>
  <si>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</si>
  <si>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</si>
  <si>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</si>
  <si>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</si>
  <si>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</si>
  <si>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</si>
  <si>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</si>
  <si>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</si>
  <si>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</si>
  <si>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</si>
  <si>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</si>
  <si>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</si>
  <si>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</si>
  <si>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</si>
  <si>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</si>
  <si>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</si>
  <si>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</si>
  <si>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</si>
  <si>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</si>
  <si>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</si>
  <si>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</si>
  <si>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</si>
  <si>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</si>
  <si>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</si>
  <si>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</si>
  <si>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</si>
  <si>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</si>
  <si>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</si>
  <si>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</si>
  <si>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</si>
  <si>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</si>
  <si>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</si>
  <si>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</si>
  <si>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</si>
  <si>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</si>
  <si>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</si>
  <si>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</si>
  <si>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0082077</t>
  </si>
  <si>
    <t>KRYTÍ COM 30 OBVAZOVÁ TEXTÍLIE KOMBINOVANÁ</t>
  </si>
  <si>
    <t>0082079</t>
  </si>
  <si>
    <t>0082153</t>
  </si>
  <si>
    <t>NPWT-FÓLIE KRYCÍ</t>
  </si>
  <si>
    <t>0082521</t>
  </si>
  <si>
    <t>0083068</t>
  </si>
  <si>
    <t>DLAHA STERNÁLNÍ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</si>
  <si>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</si>
  <si>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</si>
  <si>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</si>
  <si>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</si>
  <si>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</si>
  <si>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</si>
  <si>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</si>
  <si>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</si>
  <si>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</si>
  <si>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</si>
  <si>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</si>
  <si>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</si>
  <si>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</si>
  <si>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</si>
  <si>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</si>
  <si>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</si>
  <si>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</si>
  <si>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</si>
  <si>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</si>
  <si>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</si>
  <si>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</si>
  <si>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</si>
  <si>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</si>
  <si>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</si>
  <si>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</si>
  <si>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</si>
  <si>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0084305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</si>
  <si>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</si>
  <si>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</si>
  <si>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</si>
  <si>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</si>
  <si>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</si>
  <si>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</si>
  <si>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</si>
  <si>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</si>
  <si>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</si>
  <si>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</si>
  <si>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</si>
  <si>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</si>
  <si>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</si>
  <si>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</si>
  <si>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</si>
  <si>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</si>
  <si>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</si>
  <si>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</si>
  <si>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</si>
  <si>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</si>
  <si>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</si>
  <si>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</si>
  <si>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</si>
  <si>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</si>
  <si>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</si>
  <si>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</si>
  <si>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</si>
  <si>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</si>
  <si>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</si>
  <si>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</si>
  <si>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</si>
  <si>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</si>
  <si>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</si>
  <si>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</si>
  <si>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</si>
  <si>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</si>
  <si>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</si>
  <si>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</si>
  <si>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</si>
  <si>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0105253</t>
  </si>
  <si>
    <t>DLAHA NA OLEKRANON, ÚHL.STAB.,TI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</si>
  <si>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</si>
  <si>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</si>
  <si>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</si>
  <si>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</si>
  <si>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</si>
  <si>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</si>
  <si>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</si>
  <si>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</si>
  <si>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</si>
  <si>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</si>
  <si>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</si>
  <si>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</si>
  <si>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</si>
  <si>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</si>
  <si>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</si>
  <si>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</si>
  <si>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</si>
  <si>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</si>
  <si>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</si>
  <si>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</si>
  <si>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</si>
  <si>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</si>
  <si>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</si>
  <si>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</si>
  <si>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</si>
  <si>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</si>
  <si>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</si>
  <si>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</si>
  <si>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</si>
  <si>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</si>
  <si>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</si>
  <si>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</si>
  <si>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</si>
  <si>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</si>
  <si>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</si>
  <si>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</si>
  <si>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0107254</t>
  </si>
  <si>
    <t>DLAHA NA KLÍČNÍ KOST, ROZŠÍŘENÁ, ÚHL.STAB.,TI</t>
  </si>
  <si>
    <t>0107459</t>
  </si>
  <si>
    <t>0107502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</si>
  <si>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</si>
  <si>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</si>
  <si>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</si>
  <si>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</si>
  <si>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</si>
  <si>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</si>
  <si>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</si>
  <si>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</si>
  <si>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</si>
  <si>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</si>
  <si>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</si>
  <si>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</si>
  <si>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</si>
  <si>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</si>
  <si>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</si>
  <si>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</si>
  <si>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</si>
  <si>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</si>
  <si>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</si>
  <si>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</si>
  <si>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</si>
  <si>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</si>
  <si>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</si>
  <si>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</si>
  <si>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</si>
  <si>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</si>
  <si>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</si>
  <si>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</si>
  <si>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</si>
  <si>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</si>
  <si>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</si>
  <si>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</si>
  <si>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</si>
  <si>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</si>
  <si>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</si>
  <si>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</si>
  <si>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0161944</t>
  </si>
  <si>
    <t>IMPLANTÁT SPINÁLNÍ FIXAČNÍ SYSTÉM MATRIX 5.5 HRUD/</t>
  </si>
  <si>
    <t>0161952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</si>
  <si>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</si>
  <si>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</si>
  <si>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</si>
  <si>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</si>
  <si>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</si>
  <si>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</si>
  <si>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</si>
  <si>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</si>
  <si>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</si>
  <si>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0163264</t>
  </si>
  <si>
    <t>0163440</t>
  </si>
  <si>
    <t>IMPLANTÁT MANDIBULÁRNÍ DOLNÍ ČELIST FIXAČNÍ MATRIX</t>
  </si>
  <si>
    <t>0105911</t>
  </si>
  <si>
    <t>DLAHA LCP ULNA DISTÁLNÍ MINI FRAGMENT OCEL TITAN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</si>
  <si>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</si>
  <si>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</si>
  <si>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</si>
  <si>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</si>
  <si>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</si>
  <si>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</si>
  <si>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</si>
  <si>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</si>
  <si>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0013054</t>
  </si>
  <si>
    <t>STAPLER KOŽNÍ, 35 NEREZ.OCEL. NÁPLNÍ PMW35,PMR35</t>
  </si>
  <si>
    <t>0082421</t>
  </si>
  <si>
    <t>NPWT-VIVANOMED (PU PĚNA) VELIKOST M</t>
  </si>
  <si>
    <t>0082418</t>
  </si>
  <si>
    <t>NPWT-VIVANOTEC NÁDOBA SBĚRNÁ 800ML</t>
  </si>
  <si>
    <t>0074677</t>
  </si>
  <si>
    <t>NÁHRADA PRSTNÍCH KLOUBŮ SYSTEM NEUFLEX MCP/PIP</t>
  </si>
  <si>
    <t>0035068</t>
  </si>
  <si>
    <t>ŠROUB SAMOVRTNÝ XC, STERILNÍ 9991XXXX</t>
  </si>
  <si>
    <t>0042073</t>
  </si>
  <si>
    <t>0105319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</si>
  <si>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</si>
  <si>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</si>
  <si>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</si>
  <si>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</si>
  <si>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</si>
  <si>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</si>
  <si>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</si>
  <si>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</si>
  <si>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</si>
  <si>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</si>
  <si>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</si>
  <si>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</si>
  <si>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</si>
  <si>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</si>
  <si>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</si>
  <si>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</si>
  <si>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NPWT-VIVANOMED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</si>
  <si>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</si>
  <si>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</si>
  <si>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</si>
  <si>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</si>
  <si>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</si>
  <si>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</si>
  <si>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0099483</t>
  </si>
  <si>
    <t>ŠROUB KONDYLÁRNÍ PR. 5MM, TI</t>
  </si>
  <si>
    <t>0001369</t>
  </si>
  <si>
    <t>FIXÁTOR ZEVNÍ, MALÝ, SYNTHES</t>
  </si>
  <si>
    <t>0001387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</si>
  <si>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</si>
  <si>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</si>
  <si>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</si>
  <si>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</si>
  <si>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</si>
  <si>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</si>
  <si>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</si>
  <si>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</si>
  <si>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</si>
  <si>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NPWT-VIVANOMED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</si>
  <si>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</si>
  <si>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</si>
  <si>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</si>
  <si>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</si>
  <si>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</si>
  <si>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</si>
  <si>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</si>
  <si>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</si>
  <si>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</si>
  <si>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</si>
  <si>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</si>
  <si>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</si>
  <si>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</si>
  <si>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</si>
  <si>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</si>
  <si>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</si>
  <si>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</si>
  <si>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</si>
  <si>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</si>
  <si>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</si>
  <si>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</si>
  <si>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</si>
  <si>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</si>
  <si>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</si>
  <si>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</si>
  <si>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</si>
  <si>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</si>
  <si>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</si>
  <si>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</si>
  <si>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</si>
  <si>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</si>
  <si>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</si>
  <si>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</si>
  <si>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</si>
  <si>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</si>
  <si>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</si>
  <si>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</si>
  <si>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</si>
  <si>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</si>
  <si>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</si>
  <si>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</si>
  <si>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</si>
  <si>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</si>
  <si>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</si>
  <si>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</si>
  <si>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</si>
  <si>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</si>
  <si>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</si>
  <si>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</si>
  <si>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0001749</t>
  </si>
  <si>
    <t>0105283</t>
  </si>
  <si>
    <t>0105328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</si>
  <si>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</si>
  <si>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</si>
  <si>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</si>
  <si>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</si>
  <si>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</si>
  <si>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</si>
  <si>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</si>
  <si>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</si>
  <si>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</si>
  <si>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0037285</t>
  </si>
  <si>
    <t>PROTÉZA GORE-TEX CÉVNÍ - PRUŽNÁ STANDARD</t>
  </si>
  <si>
    <t>0105329</t>
  </si>
  <si>
    <t>0006879</t>
  </si>
  <si>
    <t xml:space="preserve">FIXÁTOR ZEVNÍ CYLINDR SFÉRICKÝ,                   </t>
  </si>
  <si>
    <t>0105255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</si>
  <si>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</si>
  <si>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</si>
  <si>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</si>
  <si>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</si>
  <si>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</si>
  <si>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</si>
  <si>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</si>
  <si>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</si>
  <si>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</si>
  <si>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0105315</t>
  </si>
  <si>
    <t>0107194</t>
  </si>
  <si>
    <t>0049999</t>
  </si>
  <si>
    <t>EXTRAKTOR SVOREK PROXIMATE</t>
  </si>
  <si>
    <t>EXTRAKTOR KOŽNÍCH SVOREK - PROXIMATE</t>
  </si>
  <si>
    <t>0107484</t>
  </si>
  <si>
    <t>DLAHA LCP HUMERUS DISTÁLNÍ MALÝ FRAGMNENT OCEL TIT</t>
  </si>
  <si>
    <t>0105316</t>
  </si>
  <si>
    <t>0105313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</si>
  <si>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</si>
  <si>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</si>
  <si>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</si>
  <si>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</si>
  <si>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</si>
  <si>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</si>
  <si>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</si>
  <si>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</si>
  <si>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</si>
  <si>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</si>
  <si>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</si>
  <si>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</si>
  <si>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</si>
  <si>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</si>
  <si>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</si>
  <si>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</si>
  <si>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</si>
  <si>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</si>
  <si>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</si>
  <si>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</si>
  <si>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</si>
  <si>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</si>
  <si>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</si>
  <si>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</si>
  <si>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</si>
  <si>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</si>
  <si>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</si>
  <si>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0105278</t>
  </si>
  <si>
    <t>DLAHA NA PROXIMÁLNÍ HUMERUS, ÚHL.STAB.,TI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</si>
  <si>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</si>
  <si>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</si>
  <si>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</si>
  <si>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</si>
  <si>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</si>
  <si>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</si>
  <si>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</si>
  <si>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</si>
  <si>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</si>
  <si>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</si>
  <si>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</si>
  <si>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</si>
  <si>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0031451</t>
  </si>
  <si>
    <t>0098808</t>
  </si>
  <si>
    <t>ZÁTKA HŘEBU ATN/VERSANAIL KONCOVÁ DOTYKOVÁ/BEZDOTY</t>
  </si>
  <si>
    <t>0107458</t>
  </si>
  <si>
    <t>0105314</t>
  </si>
  <si>
    <t>0105320</t>
  </si>
  <si>
    <t>0083522</t>
  </si>
  <si>
    <t>HŘEB ARTRODÉZY HLEZNA TITANOVÝ VERSANAIL</t>
  </si>
  <si>
    <t>0098802</t>
  </si>
  <si>
    <t>ŠROUB KORTIKÁLNÍ ART</t>
  </si>
  <si>
    <t>0097742</t>
  </si>
  <si>
    <t>0107927</t>
  </si>
  <si>
    <t>ŠROUB KANUL, DARCO FIXACE NOHY</t>
  </si>
  <si>
    <t>0112869</t>
  </si>
  <si>
    <t>0030470</t>
  </si>
  <si>
    <t>0074960</t>
  </si>
  <si>
    <t>ŠROUB ZAJIŠŤOVACÍ SE ZÁVITEM, PŘÍMÝ</t>
  </si>
  <si>
    <t>0099554</t>
  </si>
  <si>
    <t>KOTVA FASTAK PRO RAMENO S DRŽADLEM AR-1324HF</t>
  </si>
  <si>
    <t>0163225</t>
  </si>
  <si>
    <t>0017347</t>
  </si>
  <si>
    <t>ŠROUB SPONGIOZNÍ VELKÝ FRAGMENT OCEL</t>
  </si>
  <si>
    <t>0112498</t>
  </si>
  <si>
    <t>SYSTÉM KOTVÍCÍ PRO KOLENO</t>
  </si>
  <si>
    <t>0083291</t>
  </si>
  <si>
    <t>ŠROUB LCP KANYLOVANÝ OCEL</t>
  </si>
  <si>
    <t>0161956</t>
  </si>
  <si>
    <t>0111960</t>
  </si>
  <si>
    <t>0083263</t>
  </si>
  <si>
    <t>DLAHA LCP TIBIE PROXIMÁLNÍ LATERÁLNÍ MALÝ FRAGMENT</t>
  </si>
  <si>
    <t>0073492</t>
  </si>
  <si>
    <t>0070960</t>
  </si>
  <si>
    <t>ZASLEPOVACÍ HLAVA PROXIMÁLNÍ FEMUR OCEL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</si>
  <si>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</si>
  <si>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</si>
  <si>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</si>
  <si>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</si>
  <si>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</si>
  <si>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</si>
  <si>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</si>
  <si>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0074962</t>
  </si>
  <si>
    <t>0083462</t>
  </si>
  <si>
    <t>ŠROUB UZAMYKATELNÝ TI</t>
  </si>
  <si>
    <t>0097560</t>
  </si>
  <si>
    <t>0112839</t>
  </si>
  <si>
    <t>FIXÁTOR ZEVNÍ DYNAMICKÝ AXIÁLNÍ PROCALLUS, 90001</t>
  </si>
  <si>
    <t>0113483</t>
  </si>
  <si>
    <t>DLAHA HUMERÁLNÍ DISTÁLNÍ MEDIÁLNÍ 0-12OTV. TI</t>
  </si>
  <si>
    <t>0006826</t>
  </si>
  <si>
    <t xml:space="preserve">FIXÁTOR ZEVNÍ VÁLEC EXCENTRICKÝ,                  </t>
  </si>
  <si>
    <t>0042708</t>
  </si>
  <si>
    <t>DLAHA PRO ZKRÁCENÍ ULNY A RADIUSU TI, UHL.STABIL.</t>
  </si>
  <si>
    <t>0113485</t>
  </si>
  <si>
    <t>DLAHA HUMERÁLNÍ DISTÁLNÍ DORZOLATER. 0-12OTV. TI</t>
  </si>
  <si>
    <t>0110648</t>
  </si>
  <si>
    <t xml:space="preserve">DLAHA LCP TIBIE PROXIMÁLNÍ DORZÁLNÍ MEDIÁLNÍ OCEL </t>
  </si>
  <si>
    <t>0107204</t>
  </si>
  <si>
    <t>NÁHRADA KLOUBU LOKTE KARBON NECEMENTOVANÁ, HLAVIČK</t>
  </si>
  <si>
    <t>0111986</t>
  </si>
  <si>
    <t>DLAHA RADIÁLNÍ IXOS DL4 TI, UHL.STABIL.</t>
  </si>
  <si>
    <t>0111990</t>
  </si>
  <si>
    <t>DLAHA RADIÁLNÍ IXOS P2 TI, UHL.STABIL.</t>
  </si>
  <si>
    <t>0017351</t>
  </si>
  <si>
    <t>0107206</t>
  </si>
  <si>
    <t>NÁHRADA KLOUBU LOKTE KARBON NECEMENTOVANÁ, DŘÍK ST</t>
  </si>
  <si>
    <t>0112838</t>
  </si>
  <si>
    <t>FIXÁTOR ZEVNÍ DYNAMICKÝ AXIÁLNÍ PROCALLUS, 90000</t>
  </si>
  <si>
    <t>0094326</t>
  </si>
  <si>
    <t>PROSTŘEDEK HEMOSTATICKÝ VICRYL MESH BAG</t>
  </si>
  <si>
    <t>0031487</t>
  </si>
  <si>
    <t>0005605</t>
  </si>
  <si>
    <t>NÁVLEK NA OPMI, TYP 70                      306070</t>
  </si>
  <si>
    <t>0166108</t>
  </si>
  <si>
    <t>IMPLANTÁT KOSTNÍ UMĚLÁ NÁHRADA CALCIBON VSTŘEBATEL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</si>
  <si>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</si>
  <si>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</si>
  <si>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</si>
  <si>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</si>
  <si>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</si>
  <si>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</si>
  <si>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</si>
  <si>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</si>
  <si>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0031353</t>
  </si>
  <si>
    <t>0074679</t>
  </si>
  <si>
    <t>ŠROUB KORTIKÁLNÍ ACE</t>
  </si>
  <si>
    <t>0010718</t>
  </si>
  <si>
    <t>DLAHA DHS OCEL</t>
  </si>
  <si>
    <t>0049225</t>
  </si>
  <si>
    <t>PROSTŘEDEK HEMOSTATICKÝ - SEPTOCOLL E 40</t>
  </si>
  <si>
    <t>0112844</t>
  </si>
  <si>
    <t>FIXÁTOR ZEVNÍ ZÁPĚSTÍ PENNIG II     37000</t>
  </si>
  <si>
    <t>0010713</t>
  </si>
  <si>
    <t>DHS ŠROUB KOMPRESNÍ OCEL</t>
  </si>
  <si>
    <t>0069294</t>
  </si>
  <si>
    <t>ŠROUB VSTŘEBATELNÝ MALEOLÁRNÍ</t>
  </si>
  <si>
    <t>0105256</t>
  </si>
  <si>
    <t>0010711</t>
  </si>
  <si>
    <t>DHS ŠROUB OCEL</t>
  </si>
  <si>
    <t>0017356</t>
  </si>
  <si>
    <t>0083243</t>
  </si>
  <si>
    <t>DLAHA LCP RADIUS PROXIMÁLNÍ MINI FRAGMENT OCEL TIT</t>
  </si>
  <si>
    <t>0027779</t>
  </si>
  <si>
    <t>DLAHA LCP REKONSTRUKČNÍ OCEL VELKÝ FRAGMENT TITAN</t>
  </si>
  <si>
    <t>0108135</t>
  </si>
  <si>
    <t>ŠROUB VSTŘEBAT. INTERFERENČNÍ PRO REKONSTRUKCI ACL</t>
  </si>
  <si>
    <t>0083249</t>
  </si>
  <si>
    <t>DLAHA LCP  MINI FRAGMENT OCEL TITAN</t>
  </si>
  <si>
    <t>0112313</t>
  </si>
  <si>
    <t>KOTVA TOGGLELOC ZIPLOOP ZIPTIGHT, TITAN, AC</t>
  </si>
  <si>
    <t>0096082</t>
  </si>
  <si>
    <t>0083246</t>
  </si>
  <si>
    <t>0083521</t>
  </si>
  <si>
    <t>ZÁTKA HŘEBU VERSANAIL KONCOVÁ DOTYKOVÁ DVOU ŠROUBŮ</t>
  </si>
  <si>
    <t>0074678</t>
  </si>
  <si>
    <t>HŘEB FEMORÁLNÍ ACE</t>
  </si>
  <si>
    <t>0008257</t>
  </si>
  <si>
    <t>FIXÁTOR ZEVNÍ - DÍL SPOJOVACÍ LRS-DAF         5054</t>
  </si>
  <si>
    <t>0107896</t>
  </si>
  <si>
    <t>FIXACE ZKŘÍŽENÉHO KOLENNÍHO VAZU FEMORÁLNÍ SE ZAVÁ</t>
  </si>
  <si>
    <t>0112502</t>
  </si>
  <si>
    <t>ŠROUB NA GLENOID</t>
  </si>
  <si>
    <t>0112504</t>
  </si>
  <si>
    <t>PODLOŽKA KE ŠROUBU NA GLENOID</t>
  </si>
  <si>
    <t>0084140</t>
  </si>
  <si>
    <t>DLAHA RADIÁLNÍ KOREKČNÍ TI, UHL.STABIL.</t>
  </si>
  <si>
    <t>0114702</t>
  </si>
  <si>
    <t>DLAHA METAKARPÁLNÍ A FALANGEÁLNÍ LINOS TI, ANATOMI</t>
  </si>
  <si>
    <t>0114694</t>
  </si>
  <si>
    <t>ŠROUB UZAMYKATELNÝ KORTIKÁLNÍ SMART-DRIVE DVOUZÁVI</t>
  </si>
  <si>
    <t>0110102</t>
  </si>
  <si>
    <t>HŘEB KLAVIKULÁRNÍ, DYNAMICKÝ</t>
  </si>
  <si>
    <t>0114695</t>
  </si>
  <si>
    <t>ŠROUB KORTIKÁLNÍ TI SMART-DRIVE DVOUZÁVITOVÝ</t>
  </si>
  <si>
    <t>09227</t>
  </si>
  <si>
    <t>I. V. APLIKACE KRVE NEBO KREVNÍCH DERIVÁTŮ</t>
  </si>
  <si>
    <t>53152</t>
  </si>
  <si>
    <t>OTEVŘENÁ REPOZICE A OSTEOSYNTÉZA ZLOMENINY NEBO LU</t>
  </si>
  <si>
    <t>53163</t>
  </si>
  <si>
    <t>OTEVŘENÁ REPOZICE A OSTEOSYNTÉZA VÍCEÚLOMKOVÝCH ZL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</si>
  <si>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</si>
  <si>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</si>
  <si>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</si>
  <si>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</si>
  <si>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</si>
  <si>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</si>
  <si>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</si>
  <si>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</si>
  <si>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</si>
  <si>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</si>
  <si>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</si>
  <si>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</si>
  <si>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</si>
  <si>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</si>
  <si>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</si>
  <si>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</si>
  <si>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</si>
  <si>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</si>
  <si>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</si>
  <si>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</si>
  <si>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</si>
  <si>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</si>
  <si>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</si>
  <si>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</si>
  <si>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</si>
  <si>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</si>
  <si>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</si>
  <si>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</si>
  <si>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</si>
  <si>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</si>
  <si>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</si>
  <si>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</si>
  <si>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</si>
  <si>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</si>
  <si>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</si>
  <si>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</si>
  <si>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</si>
  <si>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</si>
  <si>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</si>
  <si>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</si>
  <si>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</si>
  <si>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</si>
  <si>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</si>
  <si>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</si>
  <si>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</si>
  <si>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</si>
  <si>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</si>
  <si>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</si>
  <si>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</si>
  <si>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</si>
  <si>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</si>
  <si>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</si>
  <si>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</si>
  <si>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</si>
  <si>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</si>
  <si>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</si>
  <si>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</si>
  <si>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</si>
  <si>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</si>
  <si>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</si>
  <si>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</si>
  <si>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</si>
  <si>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</si>
  <si>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</si>
  <si>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</si>
  <si>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</si>
  <si>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</si>
  <si>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</si>
  <si>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</si>
  <si>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</si>
  <si>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</si>
  <si>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</si>
  <si>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</si>
  <si>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</si>
  <si>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</si>
  <si>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</si>
  <si>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</si>
  <si>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</si>
  <si>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</si>
  <si>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</si>
  <si>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</si>
  <si>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</si>
  <si>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</si>
  <si>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</si>
  <si>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</si>
  <si>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</si>
  <si>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</si>
  <si>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</si>
  <si>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</si>
  <si>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</si>
  <si>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</si>
  <si>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</si>
  <si>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</si>
  <si>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</si>
  <si>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</si>
  <si>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</si>
  <si>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</si>
  <si>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</si>
  <si>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</si>
  <si>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</si>
  <si>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</si>
  <si>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</si>
  <si>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</si>
  <si>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</si>
  <si>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</si>
  <si>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</si>
  <si>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</si>
  <si>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</si>
  <si>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</si>
  <si>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</si>
  <si>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</si>
  <si>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</si>
  <si>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</si>
  <si>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</si>
  <si>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</si>
  <si>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</si>
  <si>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</si>
  <si>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</si>
  <si>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</si>
  <si>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</si>
  <si>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</si>
  <si>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</si>
  <si>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61125</t>
  </si>
  <si>
    <t>EXCIZE KOŽNÍ LÉZE NAD 10 CM^2, BEZ UZAVŘENÍ VZNIKL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</si>
  <si>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</si>
  <si>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</si>
  <si>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</si>
  <si>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</si>
  <si>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</si>
  <si>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</si>
  <si>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</si>
  <si>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</si>
  <si>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</si>
  <si>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</si>
  <si>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</si>
  <si>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</si>
  <si>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</si>
  <si>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</si>
  <si>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</si>
  <si>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</si>
  <si>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</si>
  <si>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</si>
  <si>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</si>
  <si>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</si>
  <si>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</si>
  <si>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</si>
  <si>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</si>
  <si>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</si>
  <si>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</si>
  <si>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</si>
  <si>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62430</t>
  </si>
  <si>
    <t>ŠTĚP PŘI POPÁLENÍ (A OSTATNÍCH KOŽNÍCH ZTRÁTÁCH) -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</si>
  <si>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</si>
  <si>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</si>
  <si>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</si>
  <si>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</si>
  <si>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</si>
  <si>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</si>
  <si>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</si>
  <si>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</si>
  <si>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</si>
  <si>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</si>
  <si>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</si>
  <si>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</si>
  <si>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</si>
  <si>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66695</t>
  </si>
  <si>
    <t>EXCIZE / EXSTIRPACE FALANGY NA NOZE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</si>
  <si>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</si>
  <si>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</si>
  <si>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</si>
  <si>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</si>
  <si>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</si>
  <si>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</si>
  <si>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</si>
  <si>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</si>
  <si>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57235</t>
  </si>
  <si>
    <t>TORAKOTOMIE PROSTÁ NEBO S BIOPSIÍ, EVAKUACÍ HEMATO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</si>
  <si>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</si>
  <si>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</si>
  <si>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</si>
  <si>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</si>
  <si>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</si>
  <si>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</si>
  <si>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</si>
  <si>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</si>
  <si>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</si>
  <si>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</si>
  <si>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</si>
  <si>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</si>
  <si>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</si>
  <si>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</si>
  <si>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</si>
  <si>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</si>
  <si>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</si>
  <si>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</si>
  <si>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</si>
  <si>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</si>
  <si>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</si>
  <si>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</si>
  <si>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</si>
  <si>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</si>
  <si>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</si>
  <si>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</si>
  <si>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</si>
  <si>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</si>
  <si>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</si>
  <si>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</si>
  <si>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</si>
  <si>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</si>
  <si>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</si>
  <si>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</si>
  <si>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</si>
  <si>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</si>
  <si>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</si>
  <si>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</si>
  <si>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</si>
  <si>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</si>
  <si>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</si>
  <si>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</si>
  <si>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</si>
  <si>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</si>
  <si>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</si>
  <si>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</si>
  <si>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</si>
  <si>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</si>
  <si>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</si>
  <si>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</si>
  <si>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</si>
  <si>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</si>
  <si>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</si>
  <si>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</si>
  <si>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</si>
  <si>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</si>
  <si>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</si>
  <si>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</si>
  <si>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</si>
  <si>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</si>
  <si>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</si>
  <si>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</si>
  <si>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</si>
  <si>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</si>
  <si>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</si>
  <si>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</si>
  <si>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</si>
  <si>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</si>
  <si>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</si>
  <si>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</si>
  <si>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</si>
  <si>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</si>
  <si>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</si>
  <si>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</si>
  <si>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</si>
  <si>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</si>
  <si>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</si>
  <si>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</si>
  <si>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</si>
  <si>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</si>
  <si>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</si>
  <si>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</si>
  <si>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</si>
  <si>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</si>
  <si>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</si>
  <si>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</si>
  <si>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</si>
  <si>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</si>
  <si>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</si>
  <si>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</si>
  <si>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</si>
  <si>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</si>
  <si>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</si>
  <si>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</si>
  <si>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</si>
  <si>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</si>
  <si>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</si>
  <si>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66655</t>
  </si>
  <si>
    <t>MENISKEKTOMIE OTEVŘENÁ</t>
  </si>
  <si>
    <t>66035</t>
  </si>
  <si>
    <t>DIAGNOSTICKÁ ARTROSKOPIE VČETNĚ BIOPSIE</t>
  </si>
  <si>
    <t>66415</t>
  </si>
  <si>
    <t>AMPUTACE - RUKA</t>
  </si>
  <si>
    <t>66433</t>
  </si>
  <si>
    <t>REKONSTRUKCE / OSTEOTOMIE FALANGY, METAKARPU - PŘI</t>
  </si>
  <si>
    <t>66459</t>
  </si>
  <si>
    <t>RESEKCE HLAVICE HUMERU</t>
  </si>
  <si>
    <t>53419</t>
  </si>
  <si>
    <t>ZLOMENINA KRČKU FEMURU - ZAVŘENÁ REPOZICE S TRAKCÍ</t>
  </si>
  <si>
    <t>53425</t>
  </si>
  <si>
    <t>ZLOMENINY PÁNEVNÍHO KRUHU - NESTABILNÍ - KONZERVAT</t>
  </si>
  <si>
    <t>5F6</t>
  </si>
  <si>
    <t>56413</t>
  </si>
  <si>
    <t>MIKROCHIRURGICKÁ SUTURA NERVU PŘÍMÁ BEZ AUTOTRANSP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</si>
  <si>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</si>
  <si>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</si>
  <si>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</si>
  <si>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</si>
  <si>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</si>
  <si>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</si>
  <si>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</si>
  <si>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</si>
  <si>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</si>
  <si>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</si>
  <si>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</si>
  <si>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</si>
  <si>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</si>
  <si>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</si>
  <si>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</si>
  <si>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</si>
  <si>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</si>
  <si>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</si>
  <si>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</si>
  <si>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</si>
  <si>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</si>
  <si>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</si>
  <si>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</si>
  <si>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</si>
  <si>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5T3</t>
  </si>
  <si>
    <t>0014583</t>
  </si>
  <si>
    <t>0026902</t>
  </si>
  <si>
    <t>0059830</t>
  </si>
  <si>
    <t>CIPRINOL 200 MG/100 ML</t>
  </si>
  <si>
    <t>0066020</t>
  </si>
  <si>
    <t>AUGMENTIN 1,2 G</t>
  </si>
  <si>
    <t>0092206</t>
  </si>
  <si>
    <t>AUGMENTIN 600 MG</t>
  </si>
  <si>
    <t>0131654</t>
  </si>
  <si>
    <t>CEFTAZIDIM KABI 1 G</t>
  </si>
  <si>
    <t>0137499</t>
  </si>
  <si>
    <t>KLACID I.V.</t>
  </si>
  <si>
    <t>0156259</t>
  </si>
  <si>
    <t>VANCOMYCIN KABI 1000 MG</t>
  </si>
  <si>
    <t>0164401</t>
  </si>
  <si>
    <t>ATENATIV</t>
  </si>
  <si>
    <t>0141836</t>
  </si>
  <si>
    <t>AMIKACIN B. BRAUN 5 MG/ML</t>
  </si>
  <si>
    <t>0113453</t>
  </si>
  <si>
    <t>0186672</t>
  </si>
  <si>
    <t>LINEZOLID SANDOZ 2 MG/ML INFUZNÍ ROZTOK</t>
  </si>
  <si>
    <t>0183817</t>
  </si>
  <si>
    <t>Erytrocyty z odběru plné krve</t>
  </si>
  <si>
    <t>Erytrocyty z aferézy</t>
  </si>
  <si>
    <t>0007964</t>
  </si>
  <si>
    <t>Erytrocyty z aferézy deleukotizované</t>
  </si>
  <si>
    <t>0407949</t>
  </si>
  <si>
    <t>0001976</t>
  </si>
  <si>
    <t>0030509</t>
  </si>
  <si>
    <t>ŠROUB LCP SAMOŘEZNÝ VELKÝ FRAGMENT TITAN</t>
  </si>
  <si>
    <t>0030512</t>
  </si>
  <si>
    <t xml:space="preserve">ZÁSOBNÍK PRO LINEÁRNÍ STAPLER - TA PREMIUM 30-4.8 </t>
  </si>
  <si>
    <t>0037139</t>
  </si>
  <si>
    <t>0048989</t>
  </si>
  <si>
    <t>ELEKTRODA KOAGULAČNÍ JEDNORÁZOVÁ GN211</t>
  </si>
  <si>
    <t>0056289</t>
  </si>
  <si>
    <t>KATETR BALONKOVÝ FOGARTY 120803F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</si>
  <si>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</si>
  <si>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</si>
  <si>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</si>
  <si>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</si>
  <si>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</si>
  <si>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</si>
  <si>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0074724</t>
  </si>
  <si>
    <t>DLAHA  FEMORÁLNÍ PROXIMÁLNÍ S DYN. KOMPRES. OTVORY</t>
  </si>
  <si>
    <t>0083073</t>
  </si>
  <si>
    <t>ŠROUB STARDRIVE LATERÁLNÍ TITAN</t>
  </si>
  <si>
    <t>0096309</t>
  </si>
  <si>
    <t xml:space="preserve">IMPLANTÁT SPINÁLNÍ SYSTÉM EXPEDIUM                </t>
  </si>
  <si>
    <t>0108758</t>
  </si>
  <si>
    <t>0163261</t>
  </si>
  <si>
    <t>0042091</t>
  </si>
  <si>
    <t>0031497</t>
  </si>
  <si>
    <t>0031496</t>
  </si>
  <si>
    <t>DLAHA LCP FEMUR DISTÁLNÍ VELKÝ FRAGMENT TITAN</t>
  </si>
  <si>
    <t>0017758</t>
  </si>
  <si>
    <t>0163268</t>
  </si>
  <si>
    <t>0019159</t>
  </si>
  <si>
    <t>DLAHA PRO ŽEBRA</t>
  </si>
  <si>
    <t>0099079</t>
  </si>
  <si>
    <t>ŠROUB STAVĚCÍ, TI,</t>
  </si>
  <si>
    <t>0114295</t>
  </si>
  <si>
    <t>IMPLANTÁT SPINÁL.NÁHRADA MEZIOBRATL. FUSION CAGE B</t>
  </si>
  <si>
    <t>0030488</t>
  </si>
  <si>
    <t>0006832</t>
  </si>
  <si>
    <t>ŠROUB KORTIKÁLNÍ, SAMOVRTNÝ                10113</t>
  </si>
  <si>
    <t>0073490</t>
  </si>
  <si>
    <t>0112488</t>
  </si>
  <si>
    <t>ŠROUB VA LCP, STARDRIVE PRŮM. 5.0 MM, 85-100 MM</t>
  </si>
  <si>
    <t>0113481</t>
  </si>
  <si>
    <t xml:space="preserve">DLAHA HUMERÁLNÍ DISTÁLNÍ EXTRAARTIKULÁR. 0-12OTV. </t>
  </si>
  <si>
    <t>0049998</t>
  </si>
  <si>
    <t>STAPLER KOŽNÍ PROXIMATE ROTAČNÍ</t>
  </si>
  <si>
    <t>0112487</t>
  </si>
  <si>
    <t>ŠROUB VA LCP, STARDRIVE PRŮM. 5.0 MM, 55-80 MM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</si>
  <si>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</si>
  <si>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</si>
  <si>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</si>
  <si>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</si>
  <si>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</si>
  <si>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</si>
  <si>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0112482</t>
  </si>
  <si>
    <t>DLAHA VA-LCP 4.5/5.0, 14-18 OT. NA DISTÁLNÍ FEMUR</t>
  </si>
  <si>
    <t>0059978</t>
  </si>
  <si>
    <t>KLIPY EXTRA TITAN LT100,LT200</t>
  </si>
  <si>
    <t>0107229</t>
  </si>
  <si>
    <t>ŠROUB UZAMYKATELNÝ TITAN TARGON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</si>
  <si>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</si>
  <si>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</si>
  <si>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</si>
  <si>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</si>
  <si>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</si>
  <si>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</si>
  <si>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</si>
  <si>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61119</t>
  </si>
  <si>
    <t>SUTURA PERIFERNÍHO NERVU MIKROCHIRURGICKOU TECHNIK</t>
  </si>
  <si>
    <t>61137</t>
  </si>
  <si>
    <t>ODBĚR FASCIÁLNÍHO ŠTĚPU Z FASCIA LATA</t>
  </si>
  <si>
    <t>61143</t>
  </si>
  <si>
    <t>ODBĚR CÉVNÍHO ŠTĚPU MALÉHO KALIBRU (PRO MIKROCHIRU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</si>
  <si>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</si>
  <si>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</si>
  <si>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</si>
  <si>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</si>
  <si>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</si>
  <si>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</si>
  <si>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</si>
  <si>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</si>
  <si>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</si>
  <si>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</si>
  <si>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</si>
  <si>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</si>
  <si>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</si>
  <si>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</si>
  <si>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</si>
  <si>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</si>
  <si>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71519</t>
  </si>
  <si>
    <t>RESEKCE BOLTCE S PRIMÁRNÍ SUTUROU</t>
  </si>
  <si>
    <t>61171</t>
  </si>
  <si>
    <t>VOLNÝ PŘENOS KOŽNÍHO A FASCIOKUTÁNNÍHO LALOKU MIKR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</si>
  <si>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</si>
  <si>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</si>
  <si>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</si>
  <si>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</si>
  <si>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</si>
  <si>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</si>
  <si>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</si>
  <si>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</si>
  <si>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</si>
  <si>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</si>
  <si>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61111</t>
  </si>
  <si>
    <t>PRIMÁRNÍ OŠETŘENÍ TRAUMATICKÉ TETOVÁŽE Á 20 MIN.</t>
  </si>
  <si>
    <t>61201</t>
  </si>
  <si>
    <t>REPLANTACE JEDNOHO PRSTU</t>
  </si>
  <si>
    <t>62112</t>
  </si>
  <si>
    <t>PŘEVAZ POPÁLENINY V ROZSAHU NAD 10 % A EV. SPRCHA</t>
  </si>
  <si>
    <t>6F5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</si>
  <si>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</si>
  <si>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</si>
  <si>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</si>
  <si>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</si>
  <si>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</si>
  <si>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</si>
  <si>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</si>
  <si>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</si>
  <si>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</si>
  <si>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</si>
  <si>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</si>
  <si>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</si>
  <si>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</si>
  <si>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</si>
  <si>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</si>
  <si>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</si>
  <si>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</si>
  <si>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</si>
  <si>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</si>
  <si>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</si>
  <si>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</si>
  <si>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</si>
  <si>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</si>
  <si>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</si>
  <si>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</si>
  <si>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66623</t>
  </si>
  <si>
    <t>PROSTÁ EXTRAKCE ENDOPROTÉZY - CEMENTOVANÉ</t>
  </si>
  <si>
    <t>66895</t>
  </si>
  <si>
    <t>OTEVŘENÁ BIOPSIE KOSTI NEBO KLOUBU</t>
  </si>
  <si>
    <t>7F1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</si>
  <si>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</si>
  <si>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</si>
  <si>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</si>
  <si>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</si>
  <si>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</si>
  <si>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</si>
  <si>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76427</t>
  </si>
  <si>
    <t>CIRKUMCIZE, DĚTI OD 3 LET A DOSPĚLÍ</t>
  </si>
  <si>
    <t>76483</t>
  </si>
  <si>
    <t>RESEKCE LEDVINY NEBO HEMINEFREKTOMIE JEDNOSTRANNÁ</t>
  </si>
  <si>
    <t>76365</t>
  </si>
  <si>
    <t>PUNKČNÍ EPICYSTOSTOMIE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</si>
  <si>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</si>
  <si>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</si>
  <si>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</si>
  <si>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</si>
  <si>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</si>
  <si>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</si>
  <si>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</si>
  <si>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</si>
  <si>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</si>
  <si>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</si>
  <si>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</si>
  <si>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</si>
  <si>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>00132</t>
  </si>
  <si>
    <t>00133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</si>
  <si>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</si>
  <si>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</si>
  <si>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</si>
  <si>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</si>
  <si>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</si>
  <si>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</si>
  <si>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</si>
  <si>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</si>
  <si>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</si>
  <si>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</si>
  <si>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</si>
  <si>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</si>
  <si>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</si>
  <si>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</si>
  <si>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</si>
  <si>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</si>
  <si>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</si>
  <si>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</si>
  <si>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</si>
  <si>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</si>
  <si>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</si>
  <si>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</si>
  <si>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</si>
  <si>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</si>
  <si>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</si>
  <si>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</si>
  <si>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</si>
  <si>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</si>
  <si>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</si>
  <si>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</si>
  <si>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</si>
  <si>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</si>
  <si>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</si>
  <si>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</si>
  <si>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</si>
  <si>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</si>
  <si>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</si>
  <si>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</si>
  <si>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</si>
  <si>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</si>
  <si>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</si>
  <si>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</si>
  <si>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</si>
  <si>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</si>
  <si>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</si>
  <si>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</si>
  <si>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</si>
  <si>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</si>
  <si>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</si>
  <si>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</si>
  <si>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</si>
  <si>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</si>
  <si>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</si>
  <si>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</si>
  <si>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</si>
  <si>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</si>
  <si>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</si>
  <si>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</si>
  <si>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</si>
  <si>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</si>
  <si>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</si>
  <si>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</si>
  <si>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</si>
  <si>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</si>
  <si>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</si>
  <si>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</si>
  <si>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</si>
  <si>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</si>
  <si>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</si>
  <si>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</si>
  <si>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</si>
  <si>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</si>
  <si>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</si>
  <si>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</si>
  <si>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</si>
  <si>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</si>
  <si>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</si>
  <si>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</si>
  <si>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05022</t>
  </si>
  <si>
    <t xml:space="preserve">VÝKONY NA SRDEČNÍ CHLOPNI SE SRDEČNÍ KATETRIZACÍ S CC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</si>
  <si>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</si>
  <si>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</si>
  <si>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</si>
  <si>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</si>
  <si>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</si>
  <si>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</si>
  <si>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</si>
  <si>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</si>
  <si>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05123</t>
  </si>
  <si>
    <t xml:space="preserve">VELKÉ HRUDNÍ VASKULÁRNÍ VÝKONY S MCC                                                                </t>
  </si>
  <si>
    <t>05132</t>
  </si>
  <si>
    <t xml:space="preserve">JINÉ PERKUTÁNNÍ KARDIOVASKULÁRNÍ VÝKONY BEZ AKUTNÍHO IN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</si>
  <si>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</si>
  <si>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</si>
  <si>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</si>
  <si>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</si>
  <si>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</si>
  <si>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</si>
  <si>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</si>
  <si>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</si>
  <si>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</si>
  <si>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</si>
  <si>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</si>
  <si>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</si>
  <si>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</si>
  <si>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</si>
  <si>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</si>
  <si>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</si>
  <si>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</si>
  <si>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</si>
  <si>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</si>
  <si>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</si>
  <si>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</si>
  <si>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</si>
  <si>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</si>
  <si>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</si>
  <si>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</si>
  <si>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</si>
  <si>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</si>
  <si>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</si>
  <si>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</si>
  <si>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</si>
  <si>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</si>
  <si>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</si>
  <si>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</si>
  <si>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</si>
  <si>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</si>
  <si>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</si>
  <si>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</si>
  <si>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</si>
  <si>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</si>
  <si>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</si>
  <si>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08071</t>
  </si>
  <si>
    <t xml:space="preserve">AMPUTACE PŘI PORUCHÁCH MUSKULOSKELETÁLNÍHO SYSTÉMU A PO                                             </t>
  </si>
  <si>
    <t>08072</t>
  </si>
  <si>
    <t>08073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</si>
  <si>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</si>
  <si>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</si>
  <si>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</si>
  <si>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</si>
  <si>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</si>
  <si>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</si>
  <si>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</si>
  <si>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08093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</si>
  <si>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</si>
  <si>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</si>
  <si>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</si>
  <si>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</si>
  <si>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</si>
  <si>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</si>
  <si>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</si>
  <si>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</si>
  <si>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</si>
  <si>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</si>
  <si>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</si>
  <si>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</si>
  <si>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</si>
  <si>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</si>
  <si>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</si>
  <si>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</si>
  <si>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</si>
  <si>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</si>
  <si>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</si>
  <si>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</si>
  <si>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</si>
  <si>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</si>
  <si>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</si>
  <si>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</si>
  <si>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</si>
  <si>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</si>
  <si>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</si>
  <si>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</si>
  <si>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</si>
  <si>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</si>
  <si>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</si>
  <si>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</si>
  <si>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</si>
  <si>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</si>
  <si>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</si>
  <si>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</si>
  <si>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</si>
  <si>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</si>
  <si>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</si>
  <si>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</si>
  <si>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</si>
  <si>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</si>
  <si>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</si>
  <si>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</si>
  <si>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</si>
  <si>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</si>
  <si>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</si>
  <si>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</si>
  <si>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</si>
  <si>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</si>
  <si>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</si>
  <si>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</si>
  <si>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</si>
  <si>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</si>
  <si>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</si>
  <si>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</si>
  <si>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</si>
  <si>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</si>
  <si>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</si>
  <si>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</si>
  <si>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</si>
  <si>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</si>
  <si>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</si>
  <si>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</si>
  <si>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</si>
  <si>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</si>
  <si>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</si>
  <si>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</si>
  <si>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</si>
  <si>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</si>
  <si>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</si>
  <si>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</si>
  <si>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</si>
  <si>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</si>
  <si>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</si>
  <si>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08393</t>
  </si>
  <si>
    <t>08401</t>
  </si>
  <si>
    <t xml:space="preserve">MUSKULOSKELETÁLNÍ PŘÍZNAKY, SYMPTOMY, VÝRONY A MÉNĚ VÝZ                                             </t>
  </si>
  <si>
    <t>08402</t>
  </si>
  <si>
    <t>08403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</si>
  <si>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</si>
  <si>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</si>
  <si>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</si>
  <si>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</si>
  <si>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</si>
  <si>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</si>
  <si>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</si>
  <si>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</si>
  <si>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</si>
  <si>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</si>
  <si>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</si>
  <si>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</si>
  <si>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</si>
  <si>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</si>
  <si>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</si>
  <si>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</si>
  <si>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</si>
  <si>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</si>
  <si>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</si>
  <si>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</si>
  <si>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</si>
  <si>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</si>
  <si>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</si>
  <si>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</si>
  <si>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</si>
  <si>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</si>
  <si>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</si>
  <si>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</si>
  <si>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</si>
  <si>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16012</t>
  </si>
  <si>
    <t xml:space="preserve">VÝKONY NA SLEZINĚ S CC 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</si>
  <si>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</si>
  <si>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</si>
  <si>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</si>
  <si>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</si>
  <si>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</si>
  <si>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</si>
  <si>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</si>
  <si>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</si>
  <si>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</si>
  <si>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</si>
  <si>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</si>
  <si>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</si>
  <si>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</si>
  <si>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</si>
  <si>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</si>
  <si>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</si>
  <si>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</si>
  <si>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</si>
  <si>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</si>
  <si>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</si>
  <si>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</si>
  <si>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</si>
  <si>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</si>
  <si>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</si>
  <si>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</si>
  <si>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</si>
  <si>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</si>
  <si>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</si>
  <si>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</si>
  <si>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</si>
  <si>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</si>
  <si>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</si>
  <si>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</si>
  <si>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</si>
  <si>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</si>
  <si>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</si>
  <si>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</si>
  <si>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</si>
  <si>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</si>
  <si>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</si>
  <si>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</si>
  <si>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</si>
  <si>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</si>
  <si>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</si>
  <si>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</si>
  <si>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21302</t>
  </si>
  <si>
    <t>21303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</si>
  <si>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</si>
  <si>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</si>
  <si>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</si>
  <si>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</si>
  <si>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</si>
  <si>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</si>
  <si>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</si>
  <si>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</si>
  <si>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</si>
  <si>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</si>
  <si>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22541</t>
  </si>
  <si>
    <t xml:space="preserve">POPÁLENINY OMEZENÉHO ROZSAHU POSTIHUJÍCÍ VŠECHNY VRSTVY                                             </t>
  </si>
  <si>
    <t>22551</t>
  </si>
  <si>
    <t xml:space="preserve">POPÁLENINY OMEZENÉHO ROZSAHU NEPOSTIHUJÍCÍ VŠECHNY VRST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</si>
  <si>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</si>
  <si>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</si>
  <si>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</si>
  <si>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</si>
  <si>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</si>
  <si>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</si>
  <si>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</si>
  <si>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</si>
  <si>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</si>
  <si>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</si>
  <si>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</si>
  <si>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</si>
  <si>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      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</si>
  <si>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</si>
  <si>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</si>
  <si>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</si>
  <si>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</si>
  <si>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</si>
  <si>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</si>
  <si>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</si>
  <si>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</si>
  <si>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</si>
  <si>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                                             </t>
  </si>
  <si>
    <t>25051</t>
  </si>
  <si>
    <t xml:space="preserve">DLOUHODOBÁ MECHANICKÁ VENTILACE PŘI POLYTRAUMATU &gt; 240                                              </t>
  </si>
  <si>
    <t>25053</t>
  </si>
  <si>
    <t>25072</t>
  </si>
  <si>
    <t xml:space="preserve">DLOUHODOBÁ MECHANICKÁ VENTILACE PŘI POLYTRAUMATU &gt; 96 H                                             </t>
  </si>
  <si>
    <t>25073</t>
  </si>
  <si>
    <t>25301</t>
  </si>
  <si>
    <t xml:space="preserve">DIAGNÓZY TÝKAJÍCÍ SE HLAVY, HRUDNÍKU A DOLNÍCH KONČETIN      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</si>
  <si>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</si>
  <si>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</si>
  <si>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</si>
  <si>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</si>
  <si>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</si>
  <si>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</si>
  <si>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</si>
  <si>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>25361</t>
  </si>
  <si>
    <t>25362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</si>
  <si>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</si>
  <si>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</si>
  <si>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</si>
  <si>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</si>
  <si>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</si>
  <si>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</si>
  <si>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</si>
  <si>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</si>
  <si>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</si>
  <si>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</si>
  <si>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</si>
  <si>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</si>
  <si>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</si>
  <si>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</si>
  <si>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</si>
  <si>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</si>
  <si>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</si>
  <si>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</si>
  <si>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</si>
  <si>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</si>
  <si>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</si>
  <si>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</si>
  <si>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</si>
  <si>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0077018</t>
  </si>
  <si>
    <t>ULTRAVIST 370</t>
  </si>
  <si>
    <t>89169</t>
  </si>
  <si>
    <t>CYSTOURETROGRAFIE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</si>
  <si>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</si>
  <si>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</si>
  <si>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</si>
  <si>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</si>
  <si>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</si>
  <si>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</si>
  <si>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</si>
  <si>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</si>
  <si>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</si>
  <si>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</si>
  <si>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0077019</t>
  </si>
  <si>
    <t>0093626</t>
  </si>
  <si>
    <t>0002027</t>
  </si>
  <si>
    <t>0002039</t>
  </si>
  <si>
    <t>99mTc-besilesomab inj.</t>
  </si>
  <si>
    <t>0002061</t>
  </si>
  <si>
    <t>99mTc-leukocyty značené HM PAO</t>
  </si>
  <si>
    <t>0002073</t>
  </si>
  <si>
    <t>0002087</t>
  </si>
  <si>
    <t>18F-FDG</t>
  </si>
  <si>
    <t>0110740</t>
  </si>
  <si>
    <t>VÁLCE (DVA) STERILNÍ, JEDNORÁZOVÉ DO INJEKTORU, CE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</si>
  <si>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</si>
  <si>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</si>
  <si>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</si>
  <si>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</si>
  <si>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</si>
  <si>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</si>
  <si>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</si>
  <si>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</si>
  <si>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</si>
  <si>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</si>
  <si>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</si>
  <si>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</si>
  <si>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</si>
  <si>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</si>
  <si>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</si>
  <si>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</si>
  <si>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</si>
  <si>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94127</t>
  </si>
  <si>
    <t>ELEKTROFORÉZA NUKLEOVÝCH KYSELIN V POLYAKRYLAMIDU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</si>
  <si>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</si>
  <si>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</si>
  <si>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</si>
  <si>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</si>
  <si>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</si>
  <si>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</si>
  <si>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</si>
  <si>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</si>
  <si>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</si>
  <si>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</si>
  <si>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</si>
  <si>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</si>
  <si>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</si>
  <si>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</si>
  <si>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</si>
  <si>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</si>
  <si>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</si>
  <si>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</si>
  <si>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</si>
  <si>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</si>
  <si>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</si>
  <si>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</si>
  <si>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</si>
  <si>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</si>
  <si>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</si>
  <si>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</si>
  <si>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</si>
  <si>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</si>
  <si>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</si>
  <si>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</si>
  <si>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</si>
  <si>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</si>
  <si>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</si>
  <si>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</si>
  <si>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</si>
  <si>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</si>
  <si>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</si>
  <si>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</si>
  <si>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</si>
  <si>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</si>
  <si>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</si>
  <si>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</si>
  <si>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</si>
  <si>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</si>
  <si>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</si>
  <si>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</si>
  <si>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</si>
  <si>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</si>
  <si>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</si>
  <si>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</si>
  <si>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</si>
  <si>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</si>
  <si>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</si>
  <si>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</si>
  <si>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</si>
  <si>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</si>
  <si>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</si>
  <si>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</si>
  <si>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</si>
  <si>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</si>
  <si>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</si>
  <si>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</si>
  <si>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</si>
  <si>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</si>
  <si>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</si>
  <si>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</si>
  <si>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</si>
  <si>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</si>
  <si>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</si>
  <si>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</si>
  <si>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</si>
  <si>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</si>
  <si>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</si>
  <si>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</si>
  <si>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</si>
  <si>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</si>
  <si>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</si>
  <si>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</si>
  <si>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</si>
  <si>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</si>
  <si>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</si>
  <si>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</si>
  <si>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</si>
  <si>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</si>
  <si>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</si>
  <si>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</si>
  <si>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</si>
  <si>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</si>
  <si>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</si>
  <si>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</si>
  <si>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</si>
  <si>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</si>
  <si>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</si>
  <si>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</si>
  <si>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</si>
  <si>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</si>
  <si>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</si>
  <si>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</si>
  <si>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</si>
  <si>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</si>
  <si>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</si>
  <si>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</si>
  <si>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</si>
  <si>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</si>
  <si>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</si>
  <si>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</si>
  <si>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</si>
  <si>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</si>
  <si>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</si>
  <si>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</si>
  <si>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</si>
  <si>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</si>
  <si>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</si>
  <si>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</si>
  <si>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</si>
  <si>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</si>
  <si>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</si>
  <si>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</si>
  <si>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</si>
  <si>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</si>
  <si>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</si>
  <si>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</si>
  <si>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</si>
  <si>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</si>
  <si>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</si>
  <si>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</si>
  <si>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</si>
  <si>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</si>
  <si>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</si>
  <si>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</si>
  <si>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</si>
  <si>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</si>
  <si>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</si>
  <si>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</si>
  <si>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</si>
  <si>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</si>
  <si>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</si>
  <si>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</si>
  <si>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</si>
  <si>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</si>
  <si>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</si>
  <si>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</si>
  <si>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</si>
  <si>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</si>
  <si>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</si>
  <si>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</si>
  <si>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</si>
  <si>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</si>
  <si>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</si>
  <si>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</si>
  <si>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</si>
  <si>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</si>
  <si>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</si>
  <si>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</si>
  <si>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</si>
  <si>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</si>
  <si>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</si>
  <si>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</si>
  <si>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</si>
  <si>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</si>
  <si>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</si>
  <si>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</si>
  <si>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</si>
  <si>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</si>
  <si>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</si>
  <si>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</si>
  <si>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</si>
  <si>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</si>
  <si>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</si>
  <si>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</si>
  <si>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</si>
  <si>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</si>
  <si>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</si>
  <si>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</si>
  <si>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</si>
  <si>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</si>
  <si>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</si>
  <si>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</si>
  <si>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</si>
  <si>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</si>
  <si>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</si>
  <si>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</si>
  <si>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</si>
  <si>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</si>
  <si>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</si>
  <si>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</si>
  <si>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</si>
  <si>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</si>
  <si>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</si>
  <si>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</si>
  <si>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</si>
  <si>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</si>
  <si>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</si>
  <si>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</si>
  <si>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</si>
  <si>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</si>
  <si>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</si>
  <si>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</si>
  <si>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</si>
  <si>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</si>
  <si>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</si>
  <si>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</si>
  <si>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</si>
  <si>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</si>
  <si>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</si>
  <si>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</si>
  <si>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</si>
  <si>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</si>
  <si>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</si>
  <si>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</si>
  <si>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</si>
  <si>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</si>
  <si>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</si>
  <si>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</si>
  <si>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</si>
  <si>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</si>
  <si>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</si>
  <si>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</si>
  <si>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</si>
  <si>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</si>
  <si>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</si>
  <si>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</si>
  <si>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</si>
  <si>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</si>
  <si>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</si>
  <si>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</si>
  <si>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</si>
  <si>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</si>
  <si>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</si>
  <si>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</si>
  <si>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</si>
  <si>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</si>
  <si>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</si>
  <si>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</si>
  <si>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</si>
  <si>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</si>
  <si>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</si>
  <si>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</si>
  <si>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</si>
  <si>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</si>
  <si>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</si>
  <si>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</si>
  <si>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</si>
  <si>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</si>
  <si>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</si>
  <si>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</si>
  <si>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</si>
  <si>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</si>
  <si>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</si>
  <si>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</si>
  <si>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</si>
  <si>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</si>
  <si>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</si>
  <si>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</si>
  <si>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</si>
  <si>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</si>
  <si>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</si>
  <si>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</si>
  <si>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</si>
  <si>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</si>
  <si>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</si>
  <si>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</si>
  <si>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</si>
  <si>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</si>
  <si>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</si>
  <si>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</si>
  <si>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</si>
  <si>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</si>
  <si>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</si>
  <si>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</si>
  <si>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</si>
  <si>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</si>
  <si>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</si>
  <si>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</si>
  <si>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</si>
  <si>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</si>
  <si>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</si>
  <si>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</si>
  <si>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</si>
  <si>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</si>
  <si>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</si>
  <si>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0003134</t>
  </si>
  <si>
    <t>GADOVIST 1,0 MMOL/ML</t>
  </si>
  <si>
    <t>0017039</t>
  </si>
  <si>
    <t>0022075</t>
  </si>
  <si>
    <t>IOMERON 400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</si>
  <si>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</si>
  <si>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</si>
  <si>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</si>
  <si>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</si>
  <si>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</si>
  <si>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</si>
  <si>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</si>
  <si>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</si>
  <si>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</si>
  <si>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</si>
  <si>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</si>
  <si>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</si>
  <si>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</si>
  <si>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</si>
  <si>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</si>
  <si>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</si>
  <si>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</si>
  <si>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</si>
  <si>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</si>
  <si>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</si>
  <si>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</si>
  <si>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</si>
  <si>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</si>
  <si>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</si>
  <si>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</si>
  <si>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</si>
  <si>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</si>
  <si>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</si>
  <si>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</si>
  <si>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</si>
  <si>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</si>
  <si>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</si>
  <si>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</si>
  <si>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</si>
  <si>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</si>
  <si>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</si>
  <si>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</si>
  <si>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</si>
  <si>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</si>
  <si>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</si>
  <si>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</si>
  <si>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</si>
  <si>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</si>
  <si>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</si>
  <si>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</si>
  <si>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</si>
  <si>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</si>
  <si>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</si>
  <si>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</si>
  <si>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</si>
  <si>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</si>
  <si>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</si>
  <si>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</si>
  <si>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</si>
  <si>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</si>
  <si>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</si>
  <si>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</si>
  <si>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</si>
  <si>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</si>
  <si>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</si>
  <si>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</si>
  <si>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</si>
  <si>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</si>
  <si>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</si>
  <si>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</si>
  <si>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</si>
  <si>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</si>
  <si>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</si>
  <si>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</si>
  <si>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</si>
  <si>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</si>
  <si>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</si>
  <si>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</si>
  <si>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</si>
  <si>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</si>
  <si>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</si>
  <si>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</si>
  <si>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</si>
  <si>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</si>
  <si>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</si>
  <si>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</si>
  <si>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</si>
  <si>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</si>
  <si>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</si>
  <si>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</si>
  <si>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</si>
  <si>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</si>
  <si>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</si>
  <si>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</si>
  <si>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</si>
  <si>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</si>
  <si>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</si>
  <si>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</si>
  <si>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</si>
  <si>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</si>
  <si>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</si>
  <si>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</si>
  <si>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</si>
  <si>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</si>
  <si>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</si>
  <si>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</si>
  <si>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</si>
  <si>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</si>
  <si>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</si>
  <si>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</si>
  <si>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</si>
  <si>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</si>
  <si>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</si>
  <si>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</si>
  <si>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</si>
  <si>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</si>
  <si>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</si>
  <si>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</si>
  <si>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</si>
  <si>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</si>
  <si>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</si>
  <si>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</si>
  <si>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</si>
  <si>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</si>
  <si>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</si>
  <si>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</si>
  <si>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</si>
  <si>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</si>
  <si>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</si>
  <si>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</si>
  <si>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</si>
  <si>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</si>
  <si>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</si>
  <si>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</si>
  <si>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</si>
  <si>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</si>
  <si>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</si>
  <si>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</si>
  <si>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</si>
  <si>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</si>
  <si>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</si>
  <si>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</si>
  <si>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</si>
  <si>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</si>
  <si>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</si>
  <si>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</si>
  <si>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</si>
  <si>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</si>
  <si>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</si>
  <si>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</si>
  <si>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</si>
  <si>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</si>
  <si>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</si>
  <si>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</si>
  <si>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</si>
  <si>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</si>
  <si>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</si>
  <si>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</si>
  <si>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</si>
  <si>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</si>
  <si>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</si>
  <si>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</si>
  <si>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</si>
  <si>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</si>
  <si>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</si>
  <si>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</si>
  <si>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</si>
  <si>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</si>
  <si>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</si>
  <si>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</si>
  <si>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</si>
  <si>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</si>
  <si>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</si>
  <si>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</si>
  <si>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</si>
  <si>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</si>
  <si>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</si>
  <si>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</si>
  <si>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</si>
  <si>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</si>
  <si>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</si>
  <si>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</si>
  <si>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</si>
  <si>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</si>
  <si>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</si>
  <si>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</si>
  <si>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</si>
  <si>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</si>
  <si>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</si>
  <si>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</si>
  <si>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</si>
  <si>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</si>
  <si>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</si>
  <si>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</si>
  <si>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</si>
  <si>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</si>
  <si>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</si>
  <si>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</si>
  <si>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</si>
  <si>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</si>
  <si>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</si>
  <si>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</si>
  <si>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</si>
  <si>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</si>
  <si>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</si>
  <si>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</si>
  <si>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</si>
  <si>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</si>
  <si>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</si>
  <si>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</si>
  <si>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</si>
  <si>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</si>
  <si>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</si>
  <si>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</si>
  <si>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</si>
  <si>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</si>
  <si>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</si>
  <si>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</si>
  <si>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</si>
  <si>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</si>
  <si>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</si>
  <si>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</si>
  <si>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</si>
  <si>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</si>
  <si>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</si>
  <si>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</si>
  <si>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</si>
  <si>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</si>
  <si>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</si>
  <si>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</si>
  <si>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</si>
  <si>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</si>
  <si>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</si>
  <si>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</si>
  <si>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</si>
  <si>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</si>
  <si>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</si>
  <si>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</si>
  <si>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</si>
  <si>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</si>
  <si>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</si>
  <si>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</si>
  <si>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</si>
  <si>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</si>
  <si>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</si>
  <si>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</si>
  <si>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</si>
  <si>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</si>
  <si>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</si>
  <si>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</si>
  <si>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</si>
  <si>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82053</t>
  </si>
  <si>
    <t>MIKROSKOPICKÉ VYŠETŘENÍ NATIVNÍHO PREPARÁTU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</si>
  <si>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</si>
  <si>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</si>
  <si>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</si>
  <si>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</si>
  <si>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</si>
  <si>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</si>
  <si>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</si>
  <si>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91317</t>
  </si>
  <si>
    <t>PRŮKAZ ANTINUKLEÁRNÍCH PROTILÁTEK - JINÉ SUBSTRÁTY</t>
  </si>
  <si>
    <t>91427</t>
  </si>
  <si>
    <t>IZOLACE MONONUKLEÁRŮ Z PERIFERNÍ KRVE GRADIENTOVOU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</si>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</sst>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0.97352453898815361</c:v>
                </c:pt>
                <c:pt idx="1">
                  <c:v>0.91013222397571969</c:v>
                </c:pt>
                <c:pt idx="2">
                  <c:v>0.98327380896882099</c:v>
                </c:pt>
                <c:pt idx="3">
                  <c:v>1.0065778008747395</c:v>
                </c:pt>
                <c:pt idx="4">
                  <c:v>1.0475998961970587</c:v>
                </c:pt>
                <c:pt idx="5">
                  <c:v>1.0337254568323844</c:v>
                </c:pt>
                <c:pt idx="6">
                  <c:v>1.0455049255568496</c:v>
                </c:pt>
                <c:pt idx="7">
                  <c:v>1.0590268795855495</c:v>
                </c:pt>
                <c:pt idx="8">
                  <c:v>1.0873384405197439</c:v>
                </c:pt>
                <c:pt idx="9">
                  <c:v>1.0685278963169689</c:v>
                </c:pt>
                <c:pt idx="10">
                  <c:v>1.0543433181844717</c:v>
                </c:pt>
                <c:pt idx="11">
                  <c:v>1.0297384964991507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2384"/>
        <c:axId val="-9646164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1.0241720179253919</c:v>
                </c:pt>
                <c:pt idx="1">
                  <c:v>1.0241720179253919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0960"/>
        <c:axId val="-964621296"/>
      </c:scatterChart>
      <c:catAx>
        <c:axId val="-96462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6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2384"/>
        <c:crosses val="autoZero"/>
        <c:crossBetween val="between"/>
      </c:valAx>
      <c:valAx>
        <c:axId val="-964610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1296"/>
        <c:crosses val="max"/>
        <c:crossBetween val="midCat"/>
      </c:valAx>
      <c:valAx>
        <c:axId val="-964621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0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0.73046432616081536</c:v>
                </c:pt>
                <c:pt idx="1">
                  <c:v>0.74615857406269204</c:v>
                </c:pt>
                <c:pt idx="2">
                  <c:v>0.77067082683307331</c:v>
                </c:pt>
                <c:pt idx="3">
                  <c:v>0.74436936936936937</c:v>
                </c:pt>
                <c:pt idx="4">
                  <c:v>0.76826902349644322</c:v>
                </c:pt>
                <c:pt idx="5">
                  <c:v>0.75672238372093026</c:v>
                </c:pt>
                <c:pt idx="6">
                  <c:v>0.75272184936614461</c:v>
                </c:pt>
                <c:pt idx="7">
                  <c:v>0.74983797796500329</c:v>
                </c:pt>
                <c:pt idx="8">
                  <c:v>0.74167776298268973</c:v>
                </c:pt>
                <c:pt idx="9">
                  <c:v>0.74507227332457293</c:v>
                </c:pt>
                <c:pt idx="10">
                  <c:v>0.75653151044105249</c:v>
                </c:pt>
                <c:pt idx="11">
                  <c:v>0.75770392749244708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8576"/>
        <c:axId val="-964614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224"/>
        <c:axId val="-296269312"/>
      </c:scatterChart>
      <c:catAx>
        <c:axId val="-96461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8576"/>
        <c:crosses val="autoZero"/>
        <c:crossBetween val="between"/>
      </c:valAx>
      <c:valAx>
        <c:axId val="-9646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9312"/>
        <c:crosses val="max"/>
        <c:crossBetween val="midCat"/>
      </c:valAx>
      <c:valAx>
        <c:axId val="-296269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4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3060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4308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4309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4328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7578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7582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7591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7778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9372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9753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10362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69169.979027058958</v>
      </c>
      <c r="D4" s="287">
        <f ca="1">IF(ISERROR(VLOOKUP("Náklady celkem",INDIRECT("HI!$A:$G"),5,0)),0,VLOOKUP("Náklady celkem",INDIRECT("HI!$A:$G"),5,0))</f>
        <v>72650.547080000048</v>
      </c>
      <c r="E4" s="288">
        <f ca="1">IF(C4=0,0,D4/C4)</f>
        <v>1.0503190560688114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2270.9001449309681</v>
      </c>
      <c r="D7" s="295">
        <f>IF(ISERROR(HI!E5),"",HI!E5)</f>
        <v>2232.0591999999992</v>
      </c>
      <c r="E7" s="292">
        <f t="shared" ref="E7:E15" si="0">IF(C7=0,0,D7/C7)</f>
        <v>0.98289623389312453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0.85959816937297007</v>
      </c>
      <c r="E8" s="292">
        <f t="shared" si="0"/>
        <v>0.95510907708107784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0.25420560747663551</v>
      </c>
      <c r="E9" s="292">
        <f>IF(C9=0,0,D9/C9)</f>
        <v>0.84735202492211836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0.83291454901044526</v>
      </c>
      <c r="E11" s="292">
        <f t="shared" si="0"/>
        <v>1.3881909150174088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0.99838219592901323</v>
      </c>
      <c r="E12" s="292">
        <f t="shared" si="0"/>
        <v>1.2479777449112666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16090.928607346781</v>
      </c>
      <c r="D15" s="295">
        <f>IF(ISERROR(HI!E6),"",HI!E6)</f>
        <v>15511.42354</v>
      </c>
      <c r="E15" s="292">
        <f t="shared" si="0"/>
        <v>0.96398560446771286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44768.004041632375</v>
      </c>
      <c r="D16" s="291">
        <f ca="1">IF(ISERROR(VLOOKUP("Osobní náklady (Kč) *",INDIRECT("HI!$A:$G"),5,0)),0,VLOOKUP("Osobní náklady (Kč) *",INDIRECT("HI!$A:$G"),5,0))</f>
        <v>48306.837240000023</v>
      </c>
      <c r="E16" s="292">
        <f ca="1">IF(C16=0,0,D16/C16)</f>
        <v>1.0790482683810669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70841.957000000009</v>
      </c>
      <c r="D18" s="310">
        <f ca="1">IF(ISERROR(VLOOKUP("Výnosy celkem",INDIRECT("HI!$A:$G"),5,0)),0,VLOOKUP("Výnosy celkem",INDIRECT("HI!$A:$G"),5,0))</f>
        <v>74811.065530000022</v>
      </c>
      <c r="E18" s="311">
        <f t="shared" ref="E18:E28" ca="1" si="1">IF(C18=0,0,D18/C18)</f>
        <v>1.0560276522287493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3294.9169999999999</v>
      </c>
      <c r="D19" s="291">
        <f ca="1">IF(ISERROR(VLOOKUP("Ambulance *",INDIRECT("HI!$A:$G"),5,0)),0,VLOOKUP("Ambulance *",INDIRECT("HI!$A:$G"),5,0))</f>
        <v>4030.6855300000129</v>
      </c>
      <c r="E19" s="292">
        <f t="shared" ca="1" si="1"/>
        <v>1.2233041166135636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1.2233041166135634</v>
      </c>
      <c r="E20" s="292">
        <f t="shared" si="1"/>
        <v>1.2233041166135634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0.95097041667650206</v>
      </c>
      <c r="E21" s="292">
        <f t="shared" si="1"/>
        <v>1.1187887255017672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67547.040000000008</v>
      </c>
      <c r="D22" s="291">
        <f ca="1">IF(ISERROR(VLOOKUP("Hospitalizace *",INDIRECT("HI!$A:$G"),5,0)),0,VLOOKUP("Hospitalizace *",INDIRECT("HI!$A:$G"),5,0))</f>
        <v>70780.38</v>
      </c>
      <c r="E22" s="292">
        <f ca="1">IF(C22=0,0,D22/C22)</f>
        <v>1.0478679746736497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1.0478679746736494</v>
      </c>
      <c r="E23" s="292">
        <f t="shared" si="1"/>
        <v>1.0478679746736494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1.0494757711611624</v>
      </c>
      <c r="E24" s="292">
        <f t="shared" si="1"/>
        <v>1.0494757711611624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0.75</v>
      </c>
      <c r="E25" s="292">
        <f t="shared" si="1"/>
        <v>0.75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1.0143003064351379</v>
      </c>
      <c r="E26" s="292">
        <f t="shared" si="1"/>
        <v>1.067684533089619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0.75770392749244708</v>
      </c>
      <c r="E27" s="292">
        <f t="shared" si="1"/>
        <v>0.75770392749244708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0.93450259862209395</v>
      </c>
      <c r="E28" s="292">
        <f t="shared" si="1"/>
        <v>0.98368694591799366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1959.98117</v>
      </c>
      <c r="C5" s="33">
        <v>1965.8224299999997</v>
      </c>
      <c r="D5" s="12"/>
      <c r="E5" s="230">
        <v>2232.0591999999992</v>
      </c>
      <c r="F5" s="32">
        <v>2270.9001449309681</v>
      </c>
      <c r="G5" s="229">
        <f>E5-F5</f>
        <v>-38.840944930968817</v>
      </c>
      <c r="H5" s="235">
        <f>IF(F5&lt;0.00000001,"",E5/F5)</f>
        <v>0.98289623389312453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13691.356880000005</v>
      </c>
      <c r="C6" s="35">
        <v>14477.939350000002</v>
      </c>
      <c r="D6" s="12"/>
      <c r="E6" s="231">
        <v>15511.42354</v>
      </c>
      <c r="F6" s="34">
        <v>16090.928607346781</v>
      </c>
      <c r="G6" s="232">
        <f>E6-F6</f>
        <v>-579.50506734678129</v>
      </c>
      <c r="H6" s="236">
        <f>IF(F6&lt;0.00000001,"",E6/F6)</f>
        <v>0.96398560446771286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42106.75023000002</v>
      </c>
      <c r="C7" s="35">
        <v>44602.115420000016</v>
      </c>
      <c r="D7" s="12"/>
      <c r="E7" s="231">
        <v>48306.837240000023</v>
      </c>
      <c r="F7" s="34">
        <v>44768.004041632375</v>
      </c>
      <c r="G7" s="232">
        <f>E7-F7</f>
        <v>3538.8331983676471</v>
      </c>
      <c r="H7" s="236">
        <f>IF(F7&lt;0.00000001,"",E7/F7)</f>
        <v>1.0790482683810669</v>
      </c>
    </row>
    <row r="8" spans="1:8" ht="14.4" customHeight="1" thickBot="1" x14ac:dyDescent="0.35">
      <c r="A8" s="1" t="s">
        <v>97</v>
      </c>
      <c r="B8" s="15">
        <v>6496.8959600000035</v>
      </c>
      <c r="C8" s="37">
        <v>6678.2286200000071</v>
      </c>
      <c r="D8" s="12"/>
      <c r="E8" s="233">
        <v>6600.2271000000255</v>
      </c>
      <c r="F8" s="36">
        <v>6040.1462331488328</v>
      </c>
      <c r="G8" s="234">
        <f>E8-F8</f>
        <v>560.0808668511927</v>
      </c>
      <c r="H8" s="237">
        <f>IF(F8&lt;0.00000001,"",E8/F8)</f>
        <v>1.0927263753611496</v>
      </c>
    </row>
    <row r="9" spans="1:8" ht="14.4" customHeight="1" thickBot="1" x14ac:dyDescent="0.35">
      <c r="A9" s="2" t="s">
        <v>98</v>
      </c>
      <c r="B9" s="3">
        <v>64254.984240000027</v>
      </c>
      <c r="C9" s="39">
        <v>67724.105820000026</v>
      </c>
      <c r="D9" s="12"/>
      <c r="E9" s="3">
        <v>72650.547080000048</v>
      </c>
      <c r="F9" s="38">
        <v>69169.979027058958</v>
      </c>
      <c r="G9" s="38">
        <f>E9-F9</f>
        <v>3480.5680529410893</v>
      </c>
      <c r="H9" s="238">
        <f>IF(F9&lt;0.00000001,"",E9/F9)</f>
        <v>1.0503190560688114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3294.9169999999999</v>
      </c>
      <c r="C11" s="33">
        <f>IF(ISERROR(VLOOKUP("Celkem:",'ZV Vykáz.-A'!A:F,4,0)),0,VLOOKUP("Celkem:",'ZV Vykáz.-A'!A:F,4,0)/1000)</f>
        <v>3505.4190600000052</v>
      </c>
      <c r="D11" s="12"/>
      <c r="E11" s="230">
        <f>IF(ISERROR(VLOOKUP("Celkem:",'ZV Vykáz.-A'!A:F,6,0)),0,VLOOKUP("Celkem:",'ZV Vykáz.-A'!A:F,6,0)/1000)</f>
        <v>4030.6855300000129</v>
      </c>
      <c r="F11" s="32">
        <f>B11</f>
        <v>3294.9169999999999</v>
      </c>
      <c r="G11" s="229">
        <f>E11-F11</f>
        <v>735.76853000001302</v>
      </c>
      <c r="H11" s="235">
        <f>IF(F11&lt;0.00000001,"",E11/F11)</f>
        <v>1.2233041166135636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67547.040000000008</v>
      </c>
      <c r="C12" s="37">
        <f>IF(ISERROR(VLOOKUP("Celkem",CaseMix!A:D,3,0)),0,VLOOKUP("Celkem",CaseMix!A:D,3,0)*30)</f>
        <v>71242.080000000002</v>
      </c>
      <c r="D12" s="12"/>
      <c r="E12" s="233">
        <f>IF(ISERROR(VLOOKUP("Celkem",CaseMix!A:D,4,0)),0,VLOOKUP("Celkem",CaseMix!A:D,4,0)*30)</f>
        <v>70780.38</v>
      </c>
      <c r="F12" s="36">
        <f>B12</f>
        <v>67547.040000000008</v>
      </c>
      <c r="G12" s="234">
        <f>E12-F12</f>
        <v>3233.3399999999965</v>
      </c>
      <c r="H12" s="237">
        <f>IF(F12&lt;0.00000001,"",E12/F12)</f>
        <v>1.0478679746736497</v>
      </c>
    </row>
    <row r="13" spans="1:8" ht="14.4" customHeight="1" thickBot="1" x14ac:dyDescent="0.35">
      <c r="A13" s="4" t="s">
        <v>101</v>
      </c>
      <c r="B13" s="9">
        <f>SUM(B11:B12)</f>
        <v>70841.957000000009</v>
      </c>
      <c r="C13" s="41">
        <f>SUM(C11:C12)</f>
        <v>74747.499060000002</v>
      </c>
      <c r="D13" s="12"/>
      <c r="E13" s="9">
        <f>SUM(E11:E12)</f>
        <v>74811.065530000022</v>
      </c>
      <c r="F13" s="40">
        <f>SUM(F11:F12)</f>
        <v>70841.957000000009</v>
      </c>
      <c r="G13" s="40">
        <f>E13-F13</f>
        <v>3969.1085300000123</v>
      </c>
      <c r="H13" s="239">
        <f>IF(F13&lt;0.00000001,"",E13/F13)</f>
        <v>1.0560276522287493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1.1025130242876857</v>
      </c>
      <c r="C15" s="43">
        <f>IF(C9=0,"",C13/C9)</f>
        <v>1.1037059575015586</v>
      </c>
      <c r="D15" s="12"/>
      <c r="E15" s="10">
        <f>IF(E9=0,"",E13/E9)</f>
        <v>1.0297385021426047</v>
      </c>
      <c r="F15" s="42">
        <f>IF(F9=0,"",F13/F9)</f>
        <v>1.0241720179253919</v>
      </c>
      <c r="G15" s="42">
        <f>IF(ISERROR(F15-E15),"",E15-F15)</f>
        <v>5.5664842172127305E-3</v>
      </c>
      <c r="H15" s="240">
        <f>IF(ISERROR(F15-E15),"",IF(F15&lt;0.00000001,"",E15/F15))</f>
        <v>1.005435106720147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0.97352453898815361</v>
      </c>
      <c r="C4" s="330">
        <f t="shared" ref="C4:M4" si="0">(C10+C8)/C6</f>
        <v>0.91013222397571969</v>
      </c>
      <c r="D4" s="330">
        <f t="shared" si="0"/>
        <v>0.98327380896882099</v>
      </c>
      <c r="E4" s="330">
        <f t="shared" si="0"/>
        <v>1.0065778008747395</v>
      </c>
      <c r="F4" s="330">
        <f t="shared" si="0"/>
        <v>1.0475998961970587</v>
      </c>
      <c r="G4" s="330">
        <f t="shared" si="0"/>
        <v>1.0337254568323844</v>
      </c>
      <c r="H4" s="330">
        <f t="shared" si="0"/>
        <v>1.0455049255568496</v>
      </c>
      <c r="I4" s="330">
        <f t="shared" si="0"/>
        <v>1.0590268795855495</v>
      </c>
      <c r="J4" s="330">
        <f t="shared" si="0"/>
        <v>1.0873384405197439</v>
      </c>
      <c r="K4" s="330">
        <f t="shared" si="0"/>
        <v>1.0685278963169689</v>
      </c>
      <c r="L4" s="330">
        <f t="shared" si="0"/>
        <v>1.0543433181844717</v>
      </c>
      <c r="M4" s="330">
        <f t="shared" si="0"/>
        <v>1.0297384964991507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5598.9759700000004</v>
      </c>
      <c r="C5" s="330">
        <f>IF(ISERROR(VLOOKUP($A5,'Man Tab'!$A:$Q,COLUMN()+2,0)),0,VLOOKUP($A5,'Man Tab'!$A:$Q,COLUMN()+2,0))</f>
        <v>5899.9045599999999</v>
      </c>
      <c r="D5" s="330">
        <f>IF(ISERROR(VLOOKUP($A5,'Man Tab'!$A:$Q,COLUMN()+2,0)),0,VLOOKUP($A5,'Man Tab'!$A:$Q,COLUMN()+2,0))</f>
        <v>5104.8554599999998</v>
      </c>
      <c r="E5" s="330">
        <f>IF(ISERROR(VLOOKUP($A5,'Man Tab'!$A:$Q,COLUMN()+2,0)),0,VLOOKUP($A5,'Man Tab'!$A:$Q,COLUMN()+2,0))</f>
        <v>5701.22775</v>
      </c>
      <c r="F5" s="330">
        <f>IF(ISERROR(VLOOKUP($A5,'Man Tab'!$A:$Q,COLUMN()+2,0)),0,VLOOKUP($A5,'Man Tab'!$A:$Q,COLUMN()+2,0))</f>
        <v>5774.5874100000001</v>
      </c>
      <c r="G5" s="330">
        <f>IF(ISERROR(VLOOKUP($A5,'Man Tab'!$A:$Q,COLUMN()+2,0)),0,VLOOKUP($A5,'Man Tab'!$A:$Q,COLUMN()+2,0))</f>
        <v>6016.9227900000096</v>
      </c>
      <c r="H5" s="330">
        <f>IF(ISERROR(VLOOKUP($A5,'Man Tab'!$A:$Q,COLUMN()+2,0)),0,VLOOKUP($A5,'Man Tab'!$A:$Q,COLUMN()+2,0))</f>
        <v>7184.09112</v>
      </c>
      <c r="I5" s="330">
        <f>IF(ISERROR(VLOOKUP($A5,'Man Tab'!$A:$Q,COLUMN()+2,0)),0,VLOOKUP($A5,'Man Tab'!$A:$Q,COLUMN()+2,0))</f>
        <v>5723.3780500000003</v>
      </c>
      <c r="J5" s="330">
        <f>IF(ISERROR(VLOOKUP($A5,'Man Tab'!$A:$Q,COLUMN()+2,0)),0,VLOOKUP($A5,'Man Tab'!$A:$Q,COLUMN()+2,0))</f>
        <v>6665.3269399999999</v>
      </c>
      <c r="K5" s="330">
        <f>IF(ISERROR(VLOOKUP($A5,'Man Tab'!$A:$Q,COLUMN()+2,0)),0,VLOOKUP($A5,'Man Tab'!$A:$Q,COLUMN()+2,0))</f>
        <v>6075.7502999999997</v>
      </c>
      <c r="L5" s="330">
        <f>IF(ISERROR(VLOOKUP($A5,'Man Tab'!$A:$Q,COLUMN()+2,0)),0,VLOOKUP($A5,'Man Tab'!$A:$Q,COLUMN()+2,0))</f>
        <v>6040.3953999999903</v>
      </c>
      <c r="M5" s="330">
        <f>IF(ISERROR(VLOOKUP($A5,'Man Tab'!$A:$Q,COLUMN()+2,0)),0,VLOOKUP($A5,'Man Tab'!$A:$Q,COLUMN()+2,0))</f>
        <v>6865.1313300000302</v>
      </c>
    </row>
    <row r="6" spans="1:13" ht="14.4" customHeight="1" x14ac:dyDescent="0.3">
      <c r="A6" s="331" t="s">
        <v>98</v>
      </c>
      <c r="B6" s="332">
        <f>B5</f>
        <v>5598.9759700000004</v>
      </c>
      <c r="C6" s="332">
        <f t="shared" ref="C6:M6" si="1">C5+B6</f>
        <v>11498.88053</v>
      </c>
      <c r="D6" s="332">
        <f t="shared" si="1"/>
        <v>16603.735990000001</v>
      </c>
      <c r="E6" s="332">
        <f t="shared" si="1"/>
        <v>22304.963739999999</v>
      </c>
      <c r="F6" s="332">
        <f t="shared" si="1"/>
        <v>28079.551149999999</v>
      </c>
      <c r="G6" s="332">
        <f t="shared" si="1"/>
        <v>34096.473940000011</v>
      </c>
      <c r="H6" s="332">
        <f t="shared" si="1"/>
        <v>41280.565060000008</v>
      </c>
      <c r="I6" s="332">
        <f t="shared" si="1"/>
        <v>47003.943110000007</v>
      </c>
      <c r="J6" s="332">
        <f t="shared" si="1"/>
        <v>53669.270050000006</v>
      </c>
      <c r="K6" s="332">
        <f t="shared" si="1"/>
        <v>59745.020350000006</v>
      </c>
      <c r="L6" s="332">
        <f t="shared" si="1"/>
        <v>65785.41575</v>
      </c>
      <c r="M6" s="332">
        <f t="shared" si="1"/>
        <v>72650.547080000033</v>
      </c>
    </row>
    <row r="7" spans="1:13" ht="14.4" customHeight="1" x14ac:dyDescent="0.3">
      <c r="A7" s="331" t="s">
        <v>126</v>
      </c>
      <c r="B7" s="331">
        <v>169.72300000000001</v>
      </c>
      <c r="C7" s="331">
        <v>325.36900000000003</v>
      </c>
      <c r="D7" s="331">
        <v>509.36200000000002</v>
      </c>
      <c r="E7" s="331">
        <v>701.92700000000002</v>
      </c>
      <c r="F7" s="331">
        <v>922.61500000000001</v>
      </c>
      <c r="G7" s="331">
        <v>1104.6189999999999</v>
      </c>
      <c r="H7" s="331">
        <v>1359.645</v>
      </c>
      <c r="I7" s="331">
        <v>1567.9359999999999</v>
      </c>
      <c r="J7" s="331">
        <v>1841.569</v>
      </c>
      <c r="K7" s="331">
        <v>2012.537</v>
      </c>
      <c r="L7" s="331">
        <v>2185.0749999999998</v>
      </c>
      <c r="M7" s="331">
        <v>2359.346</v>
      </c>
    </row>
    <row r="8" spans="1:13" ht="14.4" customHeight="1" x14ac:dyDescent="0.3">
      <c r="A8" s="331" t="s">
        <v>99</v>
      </c>
      <c r="B8" s="332">
        <f>B7*30</f>
        <v>5091.6900000000005</v>
      </c>
      <c r="C8" s="332">
        <f t="shared" ref="C8:M8" si="2">C7*30</f>
        <v>9761.0700000000015</v>
      </c>
      <c r="D8" s="332">
        <f t="shared" si="2"/>
        <v>15280.86</v>
      </c>
      <c r="E8" s="332">
        <f t="shared" si="2"/>
        <v>21057.81</v>
      </c>
      <c r="F8" s="332">
        <f t="shared" si="2"/>
        <v>27678.45</v>
      </c>
      <c r="G8" s="332">
        <f t="shared" si="2"/>
        <v>33138.57</v>
      </c>
      <c r="H8" s="332">
        <f t="shared" si="2"/>
        <v>40789.35</v>
      </c>
      <c r="I8" s="332">
        <f t="shared" si="2"/>
        <v>47038.079999999994</v>
      </c>
      <c r="J8" s="332">
        <f t="shared" si="2"/>
        <v>55247.07</v>
      </c>
      <c r="K8" s="332">
        <f t="shared" si="2"/>
        <v>60376.11</v>
      </c>
      <c r="L8" s="332">
        <f t="shared" si="2"/>
        <v>65552.25</v>
      </c>
      <c r="M8" s="332">
        <f t="shared" si="2"/>
        <v>70780.38</v>
      </c>
    </row>
    <row r="9" spans="1:13" ht="14.4" customHeight="1" x14ac:dyDescent="0.3">
      <c r="A9" s="331" t="s">
        <v>127</v>
      </c>
      <c r="B9" s="331">
        <v>359050.49999999988</v>
      </c>
      <c r="C9" s="331">
        <v>345381.21000000008</v>
      </c>
      <c r="D9" s="331">
        <v>340727.01999999996</v>
      </c>
      <c r="E9" s="331">
        <v>348712.62</v>
      </c>
      <c r="F9" s="331">
        <v>343813.52000000008</v>
      </c>
      <c r="G9" s="331">
        <v>370138.2300000001</v>
      </c>
      <c r="H9" s="331">
        <v>261861</v>
      </c>
      <c r="I9" s="331">
        <v>370675.1</v>
      </c>
      <c r="J9" s="331">
        <v>369231.2</v>
      </c>
      <c r="K9" s="331">
        <v>353520.51</v>
      </c>
      <c r="L9" s="331">
        <v>345052.62</v>
      </c>
      <c r="M9" s="331">
        <v>222521.59000000003</v>
      </c>
    </row>
    <row r="10" spans="1:13" ht="14.4" customHeight="1" x14ac:dyDescent="0.3">
      <c r="A10" s="331" t="s">
        <v>100</v>
      </c>
      <c r="B10" s="332">
        <f>B9/1000</f>
        <v>359.05049999999989</v>
      </c>
      <c r="C10" s="332">
        <f t="shared" ref="C10:M10" si="3">C9/1000+B10</f>
        <v>704.43170999999995</v>
      </c>
      <c r="D10" s="332">
        <f t="shared" si="3"/>
        <v>1045.1587299999999</v>
      </c>
      <c r="E10" s="332">
        <f t="shared" si="3"/>
        <v>1393.8713499999999</v>
      </c>
      <c r="F10" s="332">
        <f t="shared" si="3"/>
        <v>1737.68487</v>
      </c>
      <c r="G10" s="332">
        <f t="shared" si="3"/>
        <v>2107.8231000000001</v>
      </c>
      <c r="H10" s="332">
        <f t="shared" si="3"/>
        <v>2369.6840999999999</v>
      </c>
      <c r="I10" s="332">
        <f t="shared" si="3"/>
        <v>2740.3591999999999</v>
      </c>
      <c r="J10" s="332">
        <f t="shared" si="3"/>
        <v>3109.5904</v>
      </c>
      <c r="K10" s="332">
        <f t="shared" si="3"/>
        <v>3463.1109099999999</v>
      </c>
      <c r="L10" s="332">
        <f t="shared" si="3"/>
        <v>3808.1635299999998</v>
      </c>
      <c r="M10" s="332">
        <f t="shared" si="3"/>
        <v>4030.6851199999996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1.0241720179253919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1.0241720179253919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2270.9001449309599</v>
      </c>
      <c r="C7" s="56">
        <v>189.241678744247</v>
      </c>
      <c r="D7" s="56">
        <v>113.40459</v>
      </c>
      <c r="E7" s="56">
        <v>88.959100000000007</v>
      </c>
      <c r="F7" s="56">
        <v>220.82984999999999</v>
      </c>
      <c r="G7" s="56">
        <v>113.71268000000001</v>
      </c>
      <c r="H7" s="56">
        <v>120.41076</v>
      </c>
      <c r="I7" s="56">
        <v>333.691290000001</v>
      </c>
      <c r="J7" s="56">
        <v>135.07311000000001</v>
      </c>
      <c r="K7" s="56">
        <v>250.28537</v>
      </c>
      <c r="L7" s="56">
        <v>420.68011000000001</v>
      </c>
      <c r="M7" s="56">
        <v>195.48229000000001</v>
      </c>
      <c r="N7" s="56">
        <v>115.90313999999999</v>
      </c>
      <c r="O7" s="56">
        <v>123.626910000001</v>
      </c>
      <c r="P7" s="57">
        <v>2232.0592000000001</v>
      </c>
      <c r="Q7" s="189">
        <v>0.98289623389299996</v>
      </c>
    </row>
    <row r="8" spans="1:17" ht="14.4" customHeight="1" x14ac:dyDescent="0.3">
      <c r="A8" s="19" t="s">
        <v>36</v>
      </c>
      <c r="B8" s="55">
        <v>1515.5482130543601</v>
      </c>
      <c r="C8" s="56">
        <v>126.295684421197</v>
      </c>
      <c r="D8" s="56">
        <v>112.86</v>
      </c>
      <c r="E8" s="56">
        <v>147.05000000000001</v>
      </c>
      <c r="F8" s="56">
        <v>101.42100000000001</v>
      </c>
      <c r="G8" s="56">
        <v>128.81200000000001</v>
      </c>
      <c r="H8" s="56">
        <v>128.78200000000001</v>
      </c>
      <c r="I8" s="56">
        <v>0</v>
      </c>
      <c r="J8" s="56">
        <v>0</v>
      </c>
      <c r="K8" s="56">
        <v>134.06399999999999</v>
      </c>
      <c r="L8" s="56">
        <v>479.55799999999999</v>
      </c>
      <c r="M8" s="56">
        <v>110.06</v>
      </c>
      <c r="N8" s="56">
        <v>76.157999999999006</v>
      </c>
      <c r="O8" s="56">
        <v>213.22500000000099</v>
      </c>
      <c r="P8" s="57">
        <v>1631.99</v>
      </c>
      <c r="Q8" s="189">
        <v>1.0768314633230001</v>
      </c>
    </row>
    <row r="9" spans="1:17" ht="14.4" customHeight="1" x14ac:dyDescent="0.3">
      <c r="A9" s="19" t="s">
        <v>37</v>
      </c>
      <c r="B9" s="55">
        <v>16090.928607346799</v>
      </c>
      <c r="C9" s="56">
        <v>1340.9107172788999</v>
      </c>
      <c r="D9" s="56">
        <v>1297.96369</v>
      </c>
      <c r="E9" s="56">
        <v>1718.9864299999999</v>
      </c>
      <c r="F9" s="56">
        <v>702.82659999999896</v>
      </c>
      <c r="G9" s="56">
        <v>1427.37781</v>
      </c>
      <c r="H9" s="56">
        <v>1235.9796799999999</v>
      </c>
      <c r="I9" s="56">
        <v>1524.3656100000001</v>
      </c>
      <c r="J9" s="56">
        <v>1349.91455</v>
      </c>
      <c r="K9" s="56">
        <v>1161.0161700000001</v>
      </c>
      <c r="L9" s="56">
        <v>1464.1227799999999</v>
      </c>
      <c r="M9" s="56">
        <v>1492.00243</v>
      </c>
      <c r="N9" s="56">
        <v>1255.05926</v>
      </c>
      <c r="O9" s="56">
        <v>881.808530000004</v>
      </c>
      <c r="P9" s="57">
        <v>15511.42354</v>
      </c>
      <c r="Q9" s="189">
        <v>0.96398560446699999</v>
      </c>
    </row>
    <row r="10" spans="1:17" ht="14.4" customHeight="1" x14ac:dyDescent="0.3">
      <c r="A10" s="19" t="s">
        <v>38</v>
      </c>
      <c r="B10" s="55">
        <v>533.18967817741202</v>
      </c>
      <c r="C10" s="56">
        <v>44.432473181451002</v>
      </c>
      <c r="D10" s="56">
        <v>44.331789999999998</v>
      </c>
      <c r="E10" s="56">
        <v>42.679400000000001</v>
      </c>
      <c r="F10" s="56">
        <v>49.754660000000001</v>
      </c>
      <c r="G10" s="56">
        <v>44.470959999999998</v>
      </c>
      <c r="H10" s="56">
        <v>52.649650000000001</v>
      </c>
      <c r="I10" s="56">
        <v>52.19914</v>
      </c>
      <c r="J10" s="56">
        <v>48.770440000000001</v>
      </c>
      <c r="K10" s="56">
        <v>46.969250000000002</v>
      </c>
      <c r="L10" s="56">
        <v>49.47475</v>
      </c>
      <c r="M10" s="56">
        <v>51.669719999999998</v>
      </c>
      <c r="N10" s="56">
        <v>41.844029999999002</v>
      </c>
      <c r="O10" s="56">
        <v>44.030839999999998</v>
      </c>
      <c r="P10" s="57">
        <v>568.84463000000005</v>
      </c>
      <c r="Q10" s="189">
        <v>1.0668710466119999</v>
      </c>
    </row>
    <row r="11" spans="1:17" ht="14.4" customHeight="1" x14ac:dyDescent="0.3">
      <c r="A11" s="19" t="s">
        <v>39</v>
      </c>
      <c r="B11" s="55">
        <v>378.16011447507299</v>
      </c>
      <c r="C11" s="56">
        <v>31.513342872921999</v>
      </c>
      <c r="D11" s="56">
        <v>31.978120000000001</v>
      </c>
      <c r="E11" s="56">
        <v>19.616810000000001</v>
      </c>
      <c r="F11" s="56">
        <v>27.480049999999999</v>
      </c>
      <c r="G11" s="56">
        <v>23.718920000000001</v>
      </c>
      <c r="H11" s="56">
        <v>26.353940000000001</v>
      </c>
      <c r="I11" s="56">
        <v>31.65268</v>
      </c>
      <c r="J11" s="56">
        <v>24.051130000000001</v>
      </c>
      <c r="K11" s="56">
        <v>28.497199999999999</v>
      </c>
      <c r="L11" s="56">
        <v>30.930569999999999</v>
      </c>
      <c r="M11" s="56">
        <v>32.701920000000001</v>
      </c>
      <c r="N11" s="56">
        <v>30.196840000000002</v>
      </c>
      <c r="O11" s="56">
        <v>46.039760000000001</v>
      </c>
      <c r="P11" s="57">
        <v>353.21794</v>
      </c>
      <c r="Q11" s="189">
        <v>0.93404334957500001</v>
      </c>
    </row>
    <row r="12" spans="1:17" ht="14.4" customHeight="1" x14ac:dyDescent="0.3">
      <c r="A12" s="19" t="s">
        <v>40</v>
      </c>
      <c r="B12" s="55">
        <v>66.716077302350996</v>
      </c>
      <c r="C12" s="56">
        <v>5.5596731085290001</v>
      </c>
      <c r="D12" s="56">
        <v>1.0486500000000001</v>
      </c>
      <c r="E12" s="56">
        <v>7.9873200000000004</v>
      </c>
      <c r="F12" s="56">
        <v>2.2507999999999999</v>
      </c>
      <c r="G12" s="56">
        <v>4.45139</v>
      </c>
      <c r="H12" s="56">
        <v>4.0844699999999996</v>
      </c>
      <c r="I12" s="56">
        <v>0</v>
      </c>
      <c r="J12" s="56">
        <v>1.7907999999999999</v>
      </c>
      <c r="K12" s="56">
        <v>15.43</v>
      </c>
      <c r="L12" s="56">
        <v>8.0680200000000006</v>
      </c>
      <c r="M12" s="56">
        <v>0.18099999999999999</v>
      </c>
      <c r="N12" s="56">
        <v>7.7120299999990003</v>
      </c>
      <c r="O12" s="56">
        <v>1.1984399999999999</v>
      </c>
      <c r="P12" s="57">
        <v>54.202919999999999</v>
      </c>
      <c r="Q12" s="189">
        <v>0.81244165112300004</v>
      </c>
    </row>
    <row r="13" spans="1:17" ht="14.4" customHeight="1" x14ac:dyDescent="0.3">
      <c r="A13" s="19" t="s">
        <v>41</v>
      </c>
      <c r="B13" s="55">
        <v>80.844306611706998</v>
      </c>
      <c r="C13" s="56">
        <v>6.7370255509749999</v>
      </c>
      <c r="D13" s="56">
        <v>10.2919</v>
      </c>
      <c r="E13" s="56">
        <v>8.6194199999999999</v>
      </c>
      <c r="F13" s="56">
        <v>4.1299900000000003</v>
      </c>
      <c r="G13" s="56">
        <v>9.28186</v>
      </c>
      <c r="H13" s="56">
        <v>8.7420500000000008</v>
      </c>
      <c r="I13" s="56">
        <v>6.8201599999999996</v>
      </c>
      <c r="J13" s="56">
        <v>8.2861399999999996</v>
      </c>
      <c r="K13" s="56">
        <v>5.9344099999999997</v>
      </c>
      <c r="L13" s="56">
        <v>10.19084</v>
      </c>
      <c r="M13" s="56">
        <v>7.10175</v>
      </c>
      <c r="N13" s="56">
        <v>10.05489</v>
      </c>
      <c r="O13" s="56">
        <v>10.715540000000001</v>
      </c>
      <c r="P13" s="57">
        <v>100.16895</v>
      </c>
      <c r="Q13" s="189">
        <v>1.239035303761</v>
      </c>
    </row>
    <row r="14" spans="1:17" ht="14.4" customHeight="1" x14ac:dyDescent="0.3">
      <c r="A14" s="19" t="s">
        <v>42</v>
      </c>
      <c r="B14" s="55">
        <v>1185.2366557923999</v>
      </c>
      <c r="C14" s="56">
        <v>98.769721316032999</v>
      </c>
      <c r="D14" s="56">
        <v>140.55000000000001</v>
      </c>
      <c r="E14" s="56">
        <v>110.208</v>
      </c>
      <c r="F14" s="56">
        <v>117.515</v>
      </c>
      <c r="G14" s="56">
        <v>94.155000000000001</v>
      </c>
      <c r="H14" s="56">
        <v>79.171999999999997</v>
      </c>
      <c r="I14" s="56">
        <v>72.944000000000003</v>
      </c>
      <c r="J14" s="56">
        <v>67.900000000000006</v>
      </c>
      <c r="K14" s="56">
        <v>70.356999999999999</v>
      </c>
      <c r="L14" s="56">
        <v>72.671999999999997</v>
      </c>
      <c r="M14" s="56">
        <v>99.495000000000005</v>
      </c>
      <c r="N14" s="56">
        <v>110.727</v>
      </c>
      <c r="O14" s="56">
        <v>119.665000000001</v>
      </c>
      <c r="P14" s="57">
        <v>1155.3599999999999</v>
      </c>
      <c r="Q14" s="189">
        <v>0.97479266638700002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145.13212573355401</v>
      </c>
      <c r="C17" s="56">
        <v>12.094343811129001</v>
      </c>
      <c r="D17" s="56">
        <v>2.51322</v>
      </c>
      <c r="E17" s="56">
        <v>31.070219999999999</v>
      </c>
      <c r="F17" s="56">
        <v>2.9609899999999998</v>
      </c>
      <c r="G17" s="56">
        <v>79.344430000000003</v>
      </c>
      <c r="H17" s="56">
        <v>94.779619999999994</v>
      </c>
      <c r="I17" s="56">
        <v>26.4984</v>
      </c>
      <c r="J17" s="56">
        <v>1.4039900000000001</v>
      </c>
      <c r="K17" s="56">
        <v>7.0933299999999999</v>
      </c>
      <c r="L17" s="56">
        <v>12.06818</v>
      </c>
      <c r="M17" s="56">
        <v>20.763719999999999</v>
      </c>
      <c r="N17" s="56">
        <v>9.4033999999989994</v>
      </c>
      <c r="O17" s="56">
        <v>8.6662499999999998</v>
      </c>
      <c r="P17" s="57">
        <v>296.56574999999998</v>
      </c>
      <c r="Q17" s="189">
        <v>2.0434190466170001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40.841000000000001</v>
      </c>
      <c r="I18" s="56">
        <v>0</v>
      </c>
      <c r="J18" s="56">
        <v>0</v>
      </c>
      <c r="K18" s="56">
        <v>0</v>
      </c>
      <c r="L18" s="56">
        <v>34.534999999999997</v>
      </c>
      <c r="M18" s="56">
        <v>0.21</v>
      </c>
      <c r="N18" s="56">
        <v>0</v>
      </c>
      <c r="O18" s="56">
        <v>33.656999999999996</v>
      </c>
      <c r="P18" s="57">
        <v>109.24299999999999</v>
      </c>
      <c r="Q18" s="189" t="s">
        <v>313</v>
      </c>
    </row>
    <row r="19" spans="1:17" ht="14.4" customHeight="1" x14ac:dyDescent="0.3">
      <c r="A19" s="19" t="s">
        <v>47</v>
      </c>
      <c r="B19" s="55">
        <v>1142.3042447104799</v>
      </c>
      <c r="C19" s="56">
        <v>95.192020392539007</v>
      </c>
      <c r="D19" s="56">
        <v>104.51446</v>
      </c>
      <c r="E19" s="56">
        <v>68.677350000000004</v>
      </c>
      <c r="F19" s="56">
        <v>81.323570000000004</v>
      </c>
      <c r="G19" s="56">
        <v>90.407430000000005</v>
      </c>
      <c r="H19" s="56">
        <v>84.367699999999999</v>
      </c>
      <c r="I19" s="56">
        <v>85.152079999999998</v>
      </c>
      <c r="J19" s="56">
        <v>67.992000000000004</v>
      </c>
      <c r="K19" s="56">
        <v>73.115020000000001</v>
      </c>
      <c r="L19" s="56">
        <v>78.638220000000004</v>
      </c>
      <c r="M19" s="56">
        <v>76.480279999999993</v>
      </c>
      <c r="N19" s="56">
        <v>88.697819999998998</v>
      </c>
      <c r="O19" s="56">
        <v>143.231650000001</v>
      </c>
      <c r="P19" s="57">
        <v>1042.5975800000001</v>
      </c>
      <c r="Q19" s="189">
        <v>0.91271444085700004</v>
      </c>
    </row>
    <row r="20" spans="1:17" ht="14.4" customHeight="1" x14ac:dyDescent="0.3">
      <c r="A20" s="19" t="s">
        <v>48</v>
      </c>
      <c r="B20" s="55">
        <v>44768.004041632397</v>
      </c>
      <c r="C20" s="56">
        <v>3730.6670034693602</v>
      </c>
      <c r="D20" s="56">
        <v>3653.1167500000001</v>
      </c>
      <c r="E20" s="56">
        <v>3554.5627100000002</v>
      </c>
      <c r="F20" s="56">
        <v>3707.8224799999998</v>
      </c>
      <c r="G20" s="56">
        <v>3577.7364499999999</v>
      </c>
      <c r="H20" s="56">
        <v>3803.3455399999998</v>
      </c>
      <c r="I20" s="56">
        <v>3801.65211000001</v>
      </c>
      <c r="J20" s="56">
        <v>5395.7263400000002</v>
      </c>
      <c r="K20" s="56">
        <v>3831.9542999999999</v>
      </c>
      <c r="L20" s="56">
        <v>3898.5134699999999</v>
      </c>
      <c r="M20" s="56">
        <v>3889.3732199999999</v>
      </c>
      <c r="N20" s="56">
        <v>4090.4633399999898</v>
      </c>
      <c r="O20" s="56">
        <v>5102.57053000002</v>
      </c>
      <c r="P20" s="57">
        <v>48306.837240000001</v>
      </c>
      <c r="Q20" s="189">
        <v>1.0790482683810001</v>
      </c>
    </row>
    <row r="21" spans="1:17" ht="14.4" customHeight="1" x14ac:dyDescent="0.3">
      <c r="A21" s="20" t="s">
        <v>49</v>
      </c>
      <c r="B21" s="55">
        <v>979.00226076520096</v>
      </c>
      <c r="C21" s="56">
        <v>81.583521730433006</v>
      </c>
      <c r="D21" s="56">
        <v>81.95</v>
      </c>
      <c r="E21" s="56">
        <v>81.948999999999998</v>
      </c>
      <c r="F21" s="56">
        <v>81.947999999999993</v>
      </c>
      <c r="G21" s="56">
        <v>81.947000000000003</v>
      </c>
      <c r="H21" s="56">
        <v>81.947000000000003</v>
      </c>
      <c r="I21" s="56">
        <v>81.947000000000003</v>
      </c>
      <c r="J21" s="56">
        <v>83.183000000000007</v>
      </c>
      <c r="K21" s="56">
        <v>83.183000000000007</v>
      </c>
      <c r="L21" s="56">
        <v>83.03</v>
      </c>
      <c r="M21" s="56">
        <v>87.686000000000007</v>
      </c>
      <c r="N21" s="56">
        <v>87.685999999998998</v>
      </c>
      <c r="O21" s="56">
        <v>87.698999999999998</v>
      </c>
      <c r="P21" s="57">
        <v>1004.155</v>
      </c>
      <c r="Q21" s="189">
        <v>1.025692217722</v>
      </c>
    </row>
    <row r="22" spans="1:17" ht="14.4" customHeight="1" x14ac:dyDescent="0.3">
      <c r="A22" s="19" t="s">
        <v>50</v>
      </c>
      <c r="B22" s="55">
        <v>14.012556526297001</v>
      </c>
      <c r="C22" s="56">
        <v>1.1677130438579999</v>
      </c>
      <c r="D22" s="56">
        <v>4.4527999999999999</v>
      </c>
      <c r="E22" s="56">
        <v>0</v>
      </c>
      <c r="F22" s="56">
        <v>3.4605999999999999</v>
      </c>
      <c r="G22" s="56">
        <v>25.811820000000001</v>
      </c>
      <c r="H22" s="56">
        <v>0</v>
      </c>
      <c r="I22" s="56">
        <v>0</v>
      </c>
      <c r="J22" s="56">
        <v>0</v>
      </c>
      <c r="K22" s="56">
        <v>15.478999999999999</v>
      </c>
      <c r="L22" s="56">
        <v>0</v>
      </c>
      <c r="M22" s="56">
        <v>4.218</v>
      </c>
      <c r="N22" s="56">
        <v>16.777999999999999</v>
      </c>
      <c r="O22" s="56">
        <v>45.666200000000003</v>
      </c>
      <c r="P22" s="57">
        <v>115.86642000000001</v>
      </c>
      <c r="Q22" s="189">
        <v>8.2687566528309997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0</v>
      </c>
      <c r="E24" s="56">
        <v>19.538800000001999</v>
      </c>
      <c r="F24" s="56">
        <v>1.1318699999990001</v>
      </c>
      <c r="G24" s="56">
        <v>-9.0949470177292804E-13</v>
      </c>
      <c r="H24" s="56">
        <v>13.131999999999</v>
      </c>
      <c r="I24" s="56">
        <v>3.2000000100000002E-4</v>
      </c>
      <c r="J24" s="56">
        <v>-3.8000000000000002E-4</v>
      </c>
      <c r="K24" s="56">
        <v>-9.0949470177292804E-13</v>
      </c>
      <c r="L24" s="56">
        <v>22.844999999997999</v>
      </c>
      <c r="M24" s="56">
        <v>8.3249700000000004</v>
      </c>
      <c r="N24" s="56">
        <v>99.711650000000006</v>
      </c>
      <c r="O24" s="56">
        <v>3.3306800000010002</v>
      </c>
      <c r="P24" s="57">
        <v>168.01491000000101</v>
      </c>
      <c r="Q24" s="189"/>
    </row>
    <row r="25" spans="1:17" ht="14.4" customHeight="1" x14ac:dyDescent="0.3">
      <c r="A25" s="21" t="s">
        <v>53</v>
      </c>
      <c r="B25" s="58">
        <v>69169.9790270589</v>
      </c>
      <c r="C25" s="59">
        <v>5764.1649189215796</v>
      </c>
      <c r="D25" s="59">
        <v>5598.9759700000004</v>
      </c>
      <c r="E25" s="59">
        <v>5899.9045599999999</v>
      </c>
      <c r="F25" s="59">
        <v>5104.8554599999998</v>
      </c>
      <c r="G25" s="59">
        <v>5701.22775</v>
      </c>
      <c r="H25" s="59">
        <v>5774.5874100000001</v>
      </c>
      <c r="I25" s="59">
        <v>6016.9227900000096</v>
      </c>
      <c r="J25" s="59">
        <v>7184.09112</v>
      </c>
      <c r="K25" s="59">
        <v>5723.3780500000003</v>
      </c>
      <c r="L25" s="59">
        <v>6665.3269399999999</v>
      </c>
      <c r="M25" s="59">
        <v>6075.7502999999997</v>
      </c>
      <c r="N25" s="59">
        <v>6040.3953999999903</v>
      </c>
      <c r="O25" s="59">
        <v>6865.1313300000302</v>
      </c>
      <c r="P25" s="60">
        <v>72650.547080000004</v>
      </c>
      <c r="Q25" s="190">
        <v>1.050319056068</v>
      </c>
    </row>
    <row r="26" spans="1:17" ht="14.4" customHeight="1" x14ac:dyDescent="0.3">
      <c r="A26" s="19" t="s">
        <v>54</v>
      </c>
      <c r="B26" s="55">
        <v>6659.2558645003401</v>
      </c>
      <c r="C26" s="56">
        <v>554.93798870836201</v>
      </c>
      <c r="D26" s="56">
        <v>613.09640999999999</v>
      </c>
      <c r="E26" s="56">
        <v>496.27852000000001</v>
      </c>
      <c r="F26" s="56">
        <v>617.19174999999996</v>
      </c>
      <c r="G26" s="56">
        <v>609.60512000000006</v>
      </c>
      <c r="H26" s="56">
        <v>586.27367000000004</v>
      </c>
      <c r="I26" s="56">
        <v>758.86203</v>
      </c>
      <c r="J26" s="56">
        <v>777.36014</v>
      </c>
      <c r="K26" s="56">
        <v>699.08037000000002</v>
      </c>
      <c r="L26" s="56">
        <v>666.32655999999997</v>
      </c>
      <c r="M26" s="56">
        <v>577.81512999999995</v>
      </c>
      <c r="N26" s="56">
        <v>663.78182000000004</v>
      </c>
      <c r="O26" s="56">
        <v>839.97730999999999</v>
      </c>
      <c r="P26" s="57">
        <v>7905.6488300000001</v>
      </c>
      <c r="Q26" s="189">
        <v>1.1871670034699999</v>
      </c>
    </row>
    <row r="27" spans="1:17" ht="14.4" customHeight="1" x14ac:dyDescent="0.3">
      <c r="A27" s="22" t="s">
        <v>55</v>
      </c>
      <c r="B27" s="58">
        <v>75829.234891559303</v>
      </c>
      <c r="C27" s="59">
        <v>6319.1029076299401</v>
      </c>
      <c r="D27" s="59">
        <v>6212.0723799999996</v>
      </c>
      <c r="E27" s="59">
        <v>6396.1830799999998</v>
      </c>
      <c r="F27" s="59">
        <v>5722.0472099999997</v>
      </c>
      <c r="G27" s="59">
        <v>6310.8328700000002</v>
      </c>
      <c r="H27" s="59">
        <v>6360.8610799999997</v>
      </c>
      <c r="I27" s="59">
        <v>6775.7848200000099</v>
      </c>
      <c r="J27" s="59">
        <v>7961.4512599999998</v>
      </c>
      <c r="K27" s="59">
        <v>6422.4584199999999</v>
      </c>
      <c r="L27" s="59">
        <v>7331.6535000000003</v>
      </c>
      <c r="M27" s="59">
        <v>6653.5654299999997</v>
      </c>
      <c r="N27" s="59">
        <v>6704.1772199999896</v>
      </c>
      <c r="O27" s="59">
        <v>7705.1086400000304</v>
      </c>
      <c r="P27" s="60">
        <v>80556.195909999995</v>
      </c>
      <c r="Q27" s="190">
        <v>1.0623369209139999</v>
      </c>
    </row>
    <row r="28" spans="1:17" ht="14.4" customHeight="1" x14ac:dyDescent="0.3">
      <c r="A28" s="20" t="s">
        <v>56</v>
      </c>
      <c r="B28" s="55">
        <v>187.67155981027301</v>
      </c>
      <c r="C28" s="56">
        <v>15.639296650856</v>
      </c>
      <c r="D28" s="56">
        <v>17.048259999999999</v>
      </c>
      <c r="E28" s="56">
        <v>23.060929999999999</v>
      </c>
      <c r="F28" s="56">
        <v>16.232810000000001</v>
      </c>
      <c r="G28" s="56">
        <v>15.973369999999999</v>
      </c>
      <c r="H28" s="56">
        <v>23.11694</v>
      </c>
      <c r="I28" s="56">
        <v>26.292010000000001</v>
      </c>
      <c r="J28" s="56">
        <v>10.310589999999999</v>
      </c>
      <c r="K28" s="56">
        <v>13.20951</v>
      </c>
      <c r="L28" s="56">
        <v>125.69466</v>
      </c>
      <c r="M28" s="56">
        <v>11.227359999999999</v>
      </c>
      <c r="N28" s="56">
        <v>10.41292</v>
      </c>
      <c r="O28" s="56">
        <v>13.31043</v>
      </c>
      <c r="P28" s="57">
        <v>305.88979</v>
      </c>
      <c r="Q28" s="189">
        <v>1.6299208591280001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34.068759999999997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7.7525000000000004</v>
      </c>
      <c r="O31" s="62">
        <v>0</v>
      </c>
      <c r="P31" s="63">
        <v>41.821260000000002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66164.306682398994</v>
      </c>
      <c r="C6" s="619">
        <v>67724.105819999997</v>
      </c>
      <c r="D6" s="620">
        <v>1559.79913760105</v>
      </c>
      <c r="E6" s="621">
        <v>1.023574631335</v>
      </c>
      <c r="F6" s="619">
        <v>69169.9790270589</v>
      </c>
      <c r="G6" s="620">
        <v>69169.9790270589</v>
      </c>
      <c r="H6" s="622">
        <v>6865.1313300000302</v>
      </c>
      <c r="I6" s="619">
        <v>72650.547080000004</v>
      </c>
      <c r="J6" s="620">
        <v>3480.5680529411202</v>
      </c>
      <c r="K6" s="623">
        <v>1.050319056068</v>
      </c>
    </row>
    <row r="7" spans="1:11" ht="14.4" customHeight="1" thickBot="1" x14ac:dyDescent="0.35">
      <c r="A7" s="638" t="s">
        <v>316</v>
      </c>
      <c r="B7" s="619">
        <v>20924.045219099298</v>
      </c>
      <c r="C7" s="619">
        <v>20451.903549999999</v>
      </c>
      <c r="D7" s="620">
        <v>-472.14166909925899</v>
      </c>
      <c r="E7" s="621">
        <v>0.97743544978200003</v>
      </c>
      <c r="F7" s="619">
        <v>22121.523797690999</v>
      </c>
      <c r="G7" s="620">
        <v>22121.523797690999</v>
      </c>
      <c r="H7" s="622">
        <v>1440.3100200000099</v>
      </c>
      <c r="I7" s="619">
        <v>21607.26772</v>
      </c>
      <c r="J7" s="620">
        <v>-514.25607769102101</v>
      </c>
      <c r="K7" s="623">
        <v>0.97675313498299998</v>
      </c>
    </row>
    <row r="8" spans="1:11" ht="14.4" customHeight="1" thickBot="1" x14ac:dyDescent="0.35">
      <c r="A8" s="639" t="s">
        <v>317</v>
      </c>
      <c r="B8" s="619">
        <v>19739.2066433369</v>
      </c>
      <c r="C8" s="619">
        <v>19254.29955</v>
      </c>
      <c r="D8" s="620">
        <v>-484.90709333691098</v>
      </c>
      <c r="E8" s="621">
        <v>0.97543431698600003</v>
      </c>
      <c r="F8" s="619">
        <v>20936.2871418986</v>
      </c>
      <c r="G8" s="620">
        <v>20936.2871418986</v>
      </c>
      <c r="H8" s="622">
        <v>1320.6450200000099</v>
      </c>
      <c r="I8" s="619">
        <v>20451.907719999999</v>
      </c>
      <c r="J8" s="620">
        <v>-484.37942189862599</v>
      </c>
      <c r="K8" s="623">
        <v>0.976864120241</v>
      </c>
    </row>
    <row r="9" spans="1:11" ht="14.4" customHeight="1" thickBot="1" x14ac:dyDescent="0.35">
      <c r="A9" s="640" t="s">
        <v>318</v>
      </c>
      <c r="B9" s="624">
        <v>0</v>
      </c>
      <c r="C9" s="624">
        <v>1.3799999999999999E-3</v>
      </c>
      <c r="D9" s="625">
        <v>1.3799999999999999E-3</v>
      </c>
      <c r="E9" s="626" t="s">
        <v>313</v>
      </c>
      <c r="F9" s="624">
        <v>0</v>
      </c>
      <c r="G9" s="625">
        <v>0</v>
      </c>
      <c r="H9" s="627">
        <v>0</v>
      </c>
      <c r="I9" s="624">
        <v>5.3999999900000001E-4</v>
      </c>
      <c r="J9" s="625">
        <v>5.3999999900000001E-4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1.3799999999999999E-3</v>
      </c>
      <c r="D10" s="620">
        <v>1.3799999999999999E-3</v>
      </c>
      <c r="E10" s="629" t="s">
        <v>313</v>
      </c>
      <c r="F10" s="619">
        <v>0</v>
      </c>
      <c r="G10" s="620">
        <v>0</v>
      </c>
      <c r="H10" s="622">
        <v>0</v>
      </c>
      <c r="I10" s="619">
        <v>5.3999999900000001E-4</v>
      </c>
      <c r="J10" s="620">
        <v>5.3999999900000001E-4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50</v>
      </c>
      <c r="C11" s="624">
        <v>0</v>
      </c>
      <c r="D11" s="625">
        <v>-50</v>
      </c>
      <c r="E11" s="631">
        <v>0</v>
      </c>
      <c r="F11" s="624">
        <v>0</v>
      </c>
      <c r="G11" s="625">
        <v>0</v>
      </c>
      <c r="H11" s="627">
        <v>0</v>
      </c>
      <c r="I11" s="624">
        <v>0</v>
      </c>
      <c r="J11" s="625">
        <v>0</v>
      </c>
      <c r="K11" s="632">
        <v>0</v>
      </c>
    </row>
    <row r="12" spans="1:11" ht="14.4" customHeight="1" thickBot="1" x14ac:dyDescent="0.35">
      <c r="A12" s="641" t="s">
        <v>321</v>
      </c>
      <c r="B12" s="619">
        <v>50</v>
      </c>
      <c r="C12" s="619">
        <v>0</v>
      </c>
      <c r="D12" s="620">
        <v>-50</v>
      </c>
      <c r="E12" s="621">
        <v>0</v>
      </c>
      <c r="F12" s="619">
        <v>0</v>
      </c>
      <c r="G12" s="620">
        <v>0</v>
      </c>
      <c r="H12" s="622">
        <v>0</v>
      </c>
      <c r="I12" s="619">
        <v>0</v>
      </c>
      <c r="J12" s="620">
        <v>0</v>
      </c>
      <c r="K12" s="623">
        <v>0</v>
      </c>
    </row>
    <row r="13" spans="1:11" ht="14.4" customHeight="1" thickBot="1" x14ac:dyDescent="0.35">
      <c r="A13" s="640" t="s">
        <v>322</v>
      </c>
      <c r="B13" s="624">
        <v>2160.5350720225501</v>
      </c>
      <c r="C13" s="624">
        <v>1965.8224299999999</v>
      </c>
      <c r="D13" s="625">
        <v>-194.712642022545</v>
      </c>
      <c r="E13" s="631">
        <v>0.90987758331500002</v>
      </c>
      <c r="F13" s="624">
        <v>2270.9001449309599</v>
      </c>
      <c r="G13" s="625">
        <v>2270.9001449309599</v>
      </c>
      <c r="H13" s="627">
        <v>123.626910000001</v>
      </c>
      <c r="I13" s="624">
        <v>2232.0592000000001</v>
      </c>
      <c r="J13" s="625">
        <v>-38.840944930961001</v>
      </c>
      <c r="K13" s="632">
        <v>0.98289623389299996</v>
      </c>
    </row>
    <row r="14" spans="1:11" ht="14.4" customHeight="1" thickBot="1" x14ac:dyDescent="0.35">
      <c r="A14" s="641" t="s">
        <v>323</v>
      </c>
      <c r="B14" s="619">
        <v>1317.9739565846701</v>
      </c>
      <c r="C14" s="619">
        <v>1194.46047</v>
      </c>
      <c r="D14" s="620">
        <v>-123.513486584669</v>
      </c>
      <c r="E14" s="621">
        <v>0.906285335937</v>
      </c>
      <c r="F14" s="619">
        <v>1320.00011916892</v>
      </c>
      <c r="G14" s="620">
        <v>1320.00011916892</v>
      </c>
      <c r="H14" s="622">
        <v>100.96944999999999</v>
      </c>
      <c r="I14" s="619">
        <v>1250.8733199999999</v>
      </c>
      <c r="J14" s="620">
        <v>-69.126799168919007</v>
      </c>
      <c r="K14" s="623">
        <v>0.94763121747800005</v>
      </c>
    </row>
    <row r="15" spans="1:11" ht="14.4" customHeight="1" thickBot="1" x14ac:dyDescent="0.35">
      <c r="A15" s="641" t="s">
        <v>324</v>
      </c>
      <c r="B15" s="619">
        <v>41</v>
      </c>
      <c r="C15" s="619">
        <v>64.484020000000001</v>
      </c>
      <c r="D15" s="620">
        <v>23.484020000000001</v>
      </c>
      <c r="E15" s="621">
        <v>1.5727809756090001</v>
      </c>
      <c r="F15" s="619">
        <v>85.000007673756002</v>
      </c>
      <c r="G15" s="620">
        <v>85.000007673756002</v>
      </c>
      <c r="H15" s="622">
        <v>2.44319</v>
      </c>
      <c r="I15" s="619">
        <v>52.664470000000001</v>
      </c>
      <c r="J15" s="620">
        <v>-32.335537673756001</v>
      </c>
      <c r="K15" s="623">
        <v>0.61958194406400002</v>
      </c>
    </row>
    <row r="16" spans="1:11" ht="14.4" customHeight="1" thickBot="1" x14ac:dyDescent="0.35">
      <c r="A16" s="641" t="s">
        <v>325</v>
      </c>
      <c r="B16" s="619">
        <v>13</v>
      </c>
      <c r="C16" s="619">
        <v>2.8198400000000001</v>
      </c>
      <c r="D16" s="620">
        <v>-10.180160000000001</v>
      </c>
      <c r="E16" s="621">
        <v>0.21691076922999999</v>
      </c>
      <c r="F16" s="619">
        <v>2.0000001805580001</v>
      </c>
      <c r="G16" s="620">
        <v>2.0000001805580001</v>
      </c>
      <c r="H16" s="622">
        <v>0.17926</v>
      </c>
      <c r="I16" s="619">
        <v>4.7309700000000001</v>
      </c>
      <c r="J16" s="620">
        <v>2.7309698194409999</v>
      </c>
      <c r="K16" s="623">
        <v>2.3654847864450002</v>
      </c>
    </row>
    <row r="17" spans="1:11" ht="14.4" customHeight="1" thickBot="1" x14ac:dyDescent="0.35">
      <c r="A17" s="641" t="s">
        <v>326</v>
      </c>
      <c r="B17" s="619">
        <v>119.564660185123</v>
      </c>
      <c r="C17" s="619">
        <v>115.8685</v>
      </c>
      <c r="D17" s="620">
        <v>-3.6961601851219998</v>
      </c>
      <c r="E17" s="621">
        <v>0.96908651620399999</v>
      </c>
      <c r="F17" s="619">
        <v>130.00001173633299</v>
      </c>
      <c r="G17" s="620">
        <v>130.00001173633299</v>
      </c>
      <c r="H17" s="622">
        <v>-2.7764000000000002</v>
      </c>
      <c r="I17" s="619">
        <v>173.33158</v>
      </c>
      <c r="J17" s="620">
        <v>43.331568263667002</v>
      </c>
      <c r="K17" s="623">
        <v>1.333319725782</v>
      </c>
    </row>
    <row r="18" spans="1:11" ht="14.4" customHeight="1" thickBot="1" x14ac:dyDescent="0.35">
      <c r="A18" s="641" t="s">
        <v>327</v>
      </c>
      <c r="B18" s="619">
        <v>0</v>
      </c>
      <c r="C18" s="619">
        <v>59.5364</v>
      </c>
      <c r="D18" s="620">
        <v>59.5364</v>
      </c>
      <c r="E18" s="629" t="s">
        <v>328</v>
      </c>
      <c r="F18" s="619">
        <v>0</v>
      </c>
      <c r="G18" s="620">
        <v>0</v>
      </c>
      <c r="H18" s="622">
        <v>0</v>
      </c>
      <c r="I18" s="619">
        <v>225.39213000000001</v>
      </c>
      <c r="J18" s="620">
        <v>225.39213000000001</v>
      </c>
      <c r="K18" s="630" t="s">
        <v>313</v>
      </c>
    </row>
    <row r="19" spans="1:11" ht="14.4" customHeight="1" thickBot="1" x14ac:dyDescent="0.35">
      <c r="A19" s="641" t="s">
        <v>329</v>
      </c>
      <c r="B19" s="619">
        <v>639.64584090005803</v>
      </c>
      <c r="C19" s="619">
        <v>504.55549999999999</v>
      </c>
      <c r="D19" s="620">
        <v>-135.09034090005801</v>
      </c>
      <c r="E19" s="621">
        <v>0.78880447231499995</v>
      </c>
      <c r="F19" s="619">
        <v>600.00005416769102</v>
      </c>
      <c r="G19" s="620">
        <v>600.00005416769102</v>
      </c>
      <c r="H19" s="622">
        <v>20.741409999999998</v>
      </c>
      <c r="I19" s="619">
        <v>406.01477</v>
      </c>
      <c r="J19" s="620">
        <v>-193.98528416769099</v>
      </c>
      <c r="K19" s="623">
        <v>0.67669122224099998</v>
      </c>
    </row>
    <row r="20" spans="1:11" ht="14.4" customHeight="1" thickBot="1" x14ac:dyDescent="0.35">
      <c r="A20" s="641" t="s">
        <v>330</v>
      </c>
      <c r="B20" s="619">
        <v>10.065471733021999</v>
      </c>
      <c r="C20" s="619">
        <v>4.6397000000000004</v>
      </c>
      <c r="D20" s="620">
        <v>-5.4257717330219997</v>
      </c>
      <c r="E20" s="621">
        <v>0.460952066933</v>
      </c>
      <c r="F20" s="619">
        <v>115.899950378673</v>
      </c>
      <c r="G20" s="620">
        <v>115.899950378673</v>
      </c>
      <c r="H20" s="622">
        <v>0</v>
      </c>
      <c r="I20" s="619">
        <v>103.31995999999999</v>
      </c>
      <c r="J20" s="620">
        <v>-12.579990378672001</v>
      </c>
      <c r="K20" s="623">
        <v>0.89145819012299998</v>
      </c>
    </row>
    <row r="21" spans="1:11" ht="14.4" customHeight="1" thickBot="1" x14ac:dyDescent="0.35">
      <c r="A21" s="641" t="s">
        <v>331</v>
      </c>
      <c r="B21" s="619">
        <v>19.285142619672001</v>
      </c>
      <c r="C21" s="619">
        <v>19.457999999999998</v>
      </c>
      <c r="D21" s="620">
        <v>0.17285738032699999</v>
      </c>
      <c r="E21" s="621">
        <v>1.0089632409639999</v>
      </c>
      <c r="F21" s="619">
        <v>18.000001625029999</v>
      </c>
      <c r="G21" s="620">
        <v>18.000001625029999</v>
      </c>
      <c r="H21" s="622">
        <v>2.0699999999999998</v>
      </c>
      <c r="I21" s="619">
        <v>15.731999999999999</v>
      </c>
      <c r="J21" s="620">
        <v>-2.2680016250300001</v>
      </c>
      <c r="K21" s="623">
        <v>0.87399992109500002</v>
      </c>
    </row>
    <row r="22" spans="1:11" ht="14.4" customHeight="1" thickBot="1" x14ac:dyDescent="0.35">
      <c r="A22" s="640" t="s">
        <v>332</v>
      </c>
      <c r="B22" s="624">
        <v>1349.6976025670101</v>
      </c>
      <c r="C22" s="624">
        <v>1744.32689</v>
      </c>
      <c r="D22" s="625">
        <v>394.62928743298698</v>
      </c>
      <c r="E22" s="631">
        <v>1.2923834840349999</v>
      </c>
      <c r="F22" s="624">
        <v>1515.5482130543601</v>
      </c>
      <c r="G22" s="625">
        <v>1515.5482130543601</v>
      </c>
      <c r="H22" s="627">
        <v>213.22500000000099</v>
      </c>
      <c r="I22" s="624">
        <v>1631.99</v>
      </c>
      <c r="J22" s="625">
        <v>116.441786945639</v>
      </c>
      <c r="K22" s="632">
        <v>1.0768314633230001</v>
      </c>
    </row>
    <row r="23" spans="1:11" ht="14.4" customHeight="1" thickBot="1" x14ac:dyDescent="0.35">
      <c r="A23" s="641" t="s">
        <v>333</v>
      </c>
      <c r="B23" s="619">
        <v>1250.1111896374</v>
      </c>
      <c r="C23" s="619">
        <v>1608.6408899999999</v>
      </c>
      <c r="D23" s="620">
        <v>358.529700362597</v>
      </c>
      <c r="E23" s="621">
        <v>1.2867982490950001</v>
      </c>
      <c r="F23" s="619">
        <v>1402.5323082274799</v>
      </c>
      <c r="G23" s="620">
        <v>1402.5323082274799</v>
      </c>
      <c r="H23" s="622">
        <v>204.21300000000099</v>
      </c>
      <c r="I23" s="619">
        <v>1526.4680000000001</v>
      </c>
      <c r="J23" s="620">
        <v>123.935691772523</v>
      </c>
      <c r="K23" s="623">
        <v>1.0883656590619999</v>
      </c>
    </row>
    <row r="24" spans="1:11" ht="14.4" customHeight="1" thickBot="1" x14ac:dyDescent="0.35">
      <c r="A24" s="641" t="s">
        <v>334</v>
      </c>
      <c r="B24" s="619">
        <v>99.586412929608997</v>
      </c>
      <c r="C24" s="619">
        <v>135.68600000000001</v>
      </c>
      <c r="D24" s="620">
        <v>36.099587070390001</v>
      </c>
      <c r="E24" s="621">
        <v>1.362495103583</v>
      </c>
      <c r="F24" s="619">
        <v>113.015904826884</v>
      </c>
      <c r="G24" s="620">
        <v>113.015904826884</v>
      </c>
      <c r="H24" s="622">
        <v>9.0120000000000005</v>
      </c>
      <c r="I24" s="619">
        <v>105.52200000000001</v>
      </c>
      <c r="J24" s="620">
        <v>-7.4939048268840001</v>
      </c>
      <c r="K24" s="623">
        <v>0.93369159112199995</v>
      </c>
    </row>
    <row r="25" spans="1:11" ht="14.4" customHeight="1" thickBot="1" x14ac:dyDescent="0.35">
      <c r="A25" s="640" t="s">
        <v>335</v>
      </c>
      <c r="B25" s="624">
        <v>15035.804085676</v>
      </c>
      <c r="C25" s="624">
        <v>14477.939350000001</v>
      </c>
      <c r="D25" s="625">
        <v>-557.864735676019</v>
      </c>
      <c r="E25" s="631">
        <v>0.96289757883899996</v>
      </c>
      <c r="F25" s="624">
        <v>16090.928607346799</v>
      </c>
      <c r="G25" s="625">
        <v>16090.928607346799</v>
      </c>
      <c r="H25" s="627">
        <v>881.808530000004</v>
      </c>
      <c r="I25" s="624">
        <v>15511.42354</v>
      </c>
      <c r="J25" s="625">
        <v>-579.50506734676105</v>
      </c>
      <c r="K25" s="632">
        <v>0.96398560446699999</v>
      </c>
    </row>
    <row r="26" spans="1:11" ht="14.4" customHeight="1" thickBot="1" x14ac:dyDescent="0.35">
      <c r="A26" s="641" t="s">
        <v>336</v>
      </c>
      <c r="B26" s="619">
        <v>239.99755988215</v>
      </c>
      <c r="C26" s="619">
        <v>0</v>
      </c>
      <c r="D26" s="620">
        <v>-239.99755988215</v>
      </c>
      <c r="E26" s="621">
        <v>0</v>
      </c>
      <c r="F26" s="619">
        <v>199.999962924773</v>
      </c>
      <c r="G26" s="620">
        <v>199.999962924773</v>
      </c>
      <c r="H26" s="622">
        <v>0</v>
      </c>
      <c r="I26" s="619">
        <v>139.71391</v>
      </c>
      <c r="J26" s="620">
        <v>-60.286052924772001</v>
      </c>
      <c r="K26" s="623">
        <v>0.69856967949799997</v>
      </c>
    </row>
    <row r="27" spans="1:11" ht="14.4" customHeight="1" thickBot="1" x14ac:dyDescent="0.35">
      <c r="A27" s="641" t="s">
        <v>337</v>
      </c>
      <c r="B27" s="619">
        <v>11617.0545107659</v>
      </c>
      <c r="C27" s="619">
        <v>11378.45527</v>
      </c>
      <c r="D27" s="620">
        <v>-238.59924076591801</v>
      </c>
      <c r="E27" s="621">
        <v>0.97946129627300005</v>
      </c>
      <c r="F27" s="619">
        <v>12674.921843018399</v>
      </c>
      <c r="G27" s="620">
        <v>12674.921843018399</v>
      </c>
      <c r="H27" s="622">
        <v>730.60168000000294</v>
      </c>
      <c r="I27" s="619">
        <v>12478.510200000001</v>
      </c>
      <c r="J27" s="620">
        <v>-196.41164301843699</v>
      </c>
      <c r="K27" s="623">
        <v>0.984503916832</v>
      </c>
    </row>
    <row r="28" spans="1:11" ht="14.4" customHeight="1" thickBot="1" x14ac:dyDescent="0.35">
      <c r="A28" s="641" t="s">
        <v>338</v>
      </c>
      <c r="B28" s="619">
        <v>350</v>
      </c>
      <c r="C28" s="619">
        <v>274.88098000000002</v>
      </c>
      <c r="D28" s="620">
        <v>-75.119020000000006</v>
      </c>
      <c r="E28" s="621">
        <v>0.78537422857100003</v>
      </c>
      <c r="F28" s="619">
        <v>294.781742677963</v>
      </c>
      <c r="G28" s="620">
        <v>294.781742677963</v>
      </c>
      <c r="H28" s="622">
        <v>34.084389999999999</v>
      </c>
      <c r="I28" s="619">
        <v>287.78634</v>
      </c>
      <c r="J28" s="620">
        <v>-6.9954026779629999</v>
      </c>
      <c r="K28" s="623">
        <v>0.97626921323399996</v>
      </c>
    </row>
    <row r="29" spans="1:11" ht="14.4" customHeight="1" thickBot="1" x14ac:dyDescent="0.35">
      <c r="A29" s="641" t="s">
        <v>339</v>
      </c>
      <c r="B29" s="619">
        <v>8.6312253617489993</v>
      </c>
      <c r="C29" s="619">
        <v>9.9903700000000004</v>
      </c>
      <c r="D29" s="620">
        <v>1.3591446382500001</v>
      </c>
      <c r="E29" s="621">
        <v>1.1574683293829999</v>
      </c>
      <c r="F29" s="619">
        <v>10.000000902794</v>
      </c>
      <c r="G29" s="620">
        <v>10.000000902794</v>
      </c>
      <c r="H29" s="622">
        <v>1.294</v>
      </c>
      <c r="I29" s="619">
        <v>9.3382100000000001</v>
      </c>
      <c r="J29" s="620">
        <v>-0.66179090279399999</v>
      </c>
      <c r="K29" s="623">
        <v>0.93382091569500003</v>
      </c>
    </row>
    <row r="30" spans="1:11" ht="14.4" customHeight="1" thickBot="1" x14ac:dyDescent="0.35">
      <c r="A30" s="641" t="s">
        <v>340</v>
      </c>
      <c r="B30" s="619">
        <v>0.70424997781700005</v>
      </c>
      <c r="C30" s="619">
        <v>0.6552</v>
      </c>
      <c r="D30" s="620">
        <v>-4.9049977816999997E-2</v>
      </c>
      <c r="E30" s="621">
        <v>0.93035146700299998</v>
      </c>
      <c r="F30" s="619">
        <v>0.65520005915099999</v>
      </c>
      <c r="G30" s="620">
        <v>0.65520005915099999</v>
      </c>
      <c r="H30" s="622">
        <v>0</v>
      </c>
      <c r="I30" s="619">
        <v>1.97702</v>
      </c>
      <c r="J30" s="620">
        <v>1.321819940848</v>
      </c>
      <c r="K30" s="623">
        <v>3.017429520017</v>
      </c>
    </row>
    <row r="31" spans="1:11" ht="14.4" customHeight="1" thickBot="1" x14ac:dyDescent="0.35">
      <c r="A31" s="641" t="s">
        <v>341</v>
      </c>
      <c r="B31" s="619">
        <v>1000.37483510124</v>
      </c>
      <c r="C31" s="619">
        <v>864.91467</v>
      </c>
      <c r="D31" s="620">
        <v>-135.460165101244</v>
      </c>
      <c r="E31" s="621">
        <v>0.86459059109799996</v>
      </c>
      <c r="F31" s="619">
        <v>900.00008125153602</v>
      </c>
      <c r="G31" s="620">
        <v>900.00008125153602</v>
      </c>
      <c r="H31" s="622">
        <v>42.250410000000002</v>
      </c>
      <c r="I31" s="619">
        <v>768.28966000000003</v>
      </c>
      <c r="J31" s="620">
        <v>-131.71042125153599</v>
      </c>
      <c r="K31" s="623">
        <v>0.85365510070999995</v>
      </c>
    </row>
    <row r="32" spans="1:11" ht="14.4" customHeight="1" thickBot="1" x14ac:dyDescent="0.35">
      <c r="A32" s="641" t="s">
        <v>342</v>
      </c>
      <c r="B32" s="619">
        <v>1260.2109812010699</v>
      </c>
      <c r="C32" s="619">
        <v>1226.7028399999999</v>
      </c>
      <c r="D32" s="620">
        <v>-33.508141201070003</v>
      </c>
      <c r="E32" s="621">
        <v>0.973410689399</v>
      </c>
      <c r="F32" s="619">
        <v>1330.5697167759899</v>
      </c>
      <c r="G32" s="620">
        <v>1330.5697167759899</v>
      </c>
      <c r="H32" s="622">
        <v>42.972639999999998</v>
      </c>
      <c r="I32" s="619">
        <v>1320.2440999999999</v>
      </c>
      <c r="J32" s="620">
        <v>-10.325616775991</v>
      </c>
      <c r="K32" s="623">
        <v>0.99223970255299998</v>
      </c>
    </row>
    <row r="33" spans="1:11" ht="14.4" customHeight="1" thickBot="1" x14ac:dyDescent="0.35">
      <c r="A33" s="641" t="s">
        <v>343</v>
      </c>
      <c r="B33" s="619">
        <v>85.999997291208004</v>
      </c>
      <c r="C33" s="619">
        <v>93.879099999999994</v>
      </c>
      <c r="D33" s="620">
        <v>7.8791027087909997</v>
      </c>
      <c r="E33" s="621">
        <v>1.091617476243</v>
      </c>
      <c r="F33" s="619">
        <v>90.000008125153002</v>
      </c>
      <c r="G33" s="620">
        <v>90.000008125153002</v>
      </c>
      <c r="H33" s="622">
        <v>7.9627499999999998</v>
      </c>
      <c r="I33" s="619">
        <v>84.259249999999994</v>
      </c>
      <c r="J33" s="620">
        <v>-5.7407581251530004</v>
      </c>
      <c r="K33" s="623">
        <v>0.93621380436699997</v>
      </c>
    </row>
    <row r="34" spans="1:11" ht="14.4" customHeight="1" thickBot="1" x14ac:dyDescent="0.35">
      <c r="A34" s="641" t="s">
        <v>344</v>
      </c>
      <c r="B34" s="619">
        <v>123.41059611286499</v>
      </c>
      <c r="C34" s="619">
        <v>117.1101</v>
      </c>
      <c r="D34" s="620">
        <v>-6.3004961128649999</v>
      </c>
      <c r="E34" s="621">
        <v>0.948946878863</v>
      </c>
      <c r="F34" s="619">
        <v>130.00001173633299</v>
      </c>
      <c r="G34" s="620">
        <v>130.00001173633299</v>
      </c>
      <c r="H34" s="622">
        <v>1.9125000000000001</v>
      </c>
      <c r="I34" s="619">
        <v>82.568939999999998</v>
      </c>
      <c r="J34" s="620">
        <v>-47.431071736333003</v>
      </c>
      <c r="K34" s="623">
        <v>0.63514563496700005</v>
      </c>
    </row>
    <row r="35" spans="1:11" ht="14.4" customHeight="1" thickBot="1" x14ac:dyDescent="0.35">
      <c r="A35" s="641" t="s">
        <v>345</v>
      </c>
      <c r="B35" s="619">
        <v>23.425359262156999</v>
      </c>
      <c r="C35" s="619">
        <v>12.572800000000001</v>
      </c>
      <c r="D35" s="620">
        <v>-10.852559262157</v>
      </c>
      <c r="E35" s="621">
        <v>0.53671748890899995</v>
      </c>
      <c r="F35" s="619">
        <v>25.000002256986999</v>
      </c>
      <c r="G35" s="620">
        <v>25.000002256986999</v>
      </c>
      <c r="H35" s="622">
        <v>1.403</v>
      </c>
      <c r="I35" s="619">
        <v>15.56753</v>
      </c>
      <c r="J35" s="620">
        <v>-9.4324722569869994</v>
      </c>
      <c r="K35" s="623">
        <v>0.62270114378200003</v>
      </c>
    </row>
    <row r="36" spans="1:11" ht="14.4" customHeight="1" thickBot="1" x14ac:dyDescent="0.35">
      <c r="A36" s="641" t="s">
        <v>346</v>
      </c>
      <c r="B36" s="619">
        <v>81.999997417198003</v>
      </c>
      <c r="C36" s="619">
        <v>91.176299999999998</v>
      </c>
      <c r="D36" s="620">
        <v>9.1763025828010001</v>
      </c>
      <c r="E36" s="621">
        <v>1.111906132583</v>
      </c>
      <c r="F36" s="619">
        <v>90.000008125153002</v>
      </c>
      <c r="G36" s="620">
        <v>90.000008125153002</v>
      </c>
      <c r="H36" s="622">
        <v>7.7450000000000001</v>
      </c>
      <c r="I36" s="619">
        <v>94.950159999999997</v>
      </c>
      <c r="J36" s="620">
        <v>4.9501518748460001</v>
      </c>
      <c r="K36" s="623">
        <v>1.0550016825320001</v>
      </c>
    </row>
    <row r="37" spans="1:11" ht="14.4" customHeight="1" thickBot="1" x14ac:dyDescent="0.35">
      <c r="A37" s="641" t="s">
        <v>347</v>
      </c>
      <c r="B37" s="619">
        <v>33.999998929081997</v>
      </c>
      <c r="C37" s="619">
        <v>41.389000000000003</v>
      </c>
      <c r="D37" s="620">
        <v>7.3890010709169998</v>
      </c>
      <c r="E37" s="621">
        <v>1.217323567754</v>
      </c>
      <c r="F37" s="619">
        <v>40.000001957244997</v>
      </c>
      <c r="G37" s="620">
        <v>40.000001957244997</v>
      </c>
      <c r="H37" s="622">
        <v>7.10168</v>
      </c>
      <c r="I37" s="619">
        <v>44.474139999999998</v>
      </c>
      <c r="J37" s="620">
        <v>4.4741380427540003</v>
      </c>
      <c r="K37" s="623">
        <v>1.111853445595</v>
      </c>
    </row>
    <row r="38" spans="1:11" ht="14.4" customHeight="1" thickBot="1" x14ac:dyDescent="0.35">
      <c r="A38" s="641" t="s">
        <v>348</v>
      </c>
      <c r="B38" s="619">
        <v>0</v>
      </c>
      <c r="C38" s="619">
        <v>18.187639999999998</v>
      </c>
      <c r="D38" s="620">
        <v>18.187639999999998</v>
      </c>
      <c r="E38" s="629" t="s">
        <v>328</v>
      </c>
      <c r="F38" s="619">
        <v>15.000001354191999</v>
      </c>
      <c r="G38" s="620">
        <v>15.000001354191999</v>
      </c>
      <c r="H38" s="622">
        <v>1.8392900000000001</v>
      </c>
      <c r="I38" s="619">
        <v>9.4311500000000006</v>
      </c>
      <c r="J38" s="620">
        <v>-5.5688513541919997</v>
      </c>
      <c r="K38" s="623">
        <v>0.62874327656999995</v>
      </c>
    </row>
    <row r="39" spans="1:11" ht="14.4" customHeight="1" thickBot="1" x14ac:dyDescent="0.35">
      <c r="A39" s="641" t="s">
        <v>349</v>
      </c>
      <c r="B39" s="619">
        <v>209.99477437355799</v>
      </c>
      <c r="C39" s="619">
        <v>348.02508</v>
      </c>
      <c r="D39" s="620">
        <v>138.03030562644199</v>
      </c>
      <c r="E39" s="621">
        <v>1.657303525948</v>
      </c>
      <c r="F39" s="619">
        <v>290.00002618104998</v>
      </c>
      <c r="G39" s="620">
        <v>290.00002618104998</v>
      </c>
      <c r="H39" s="622">
        <v>2.6411899999999999</v>
      </c>
      <c r="I39" s="619">
        <v>174.31292999999999</v>
      </c>
      <c r="J39" s="620">
        <v>-115.68709618104999</v>
      </c>
      <c r="K39" s="623">
        <v>0.60107901470000002</v>
      </c>
    </row>
    <row r="40" spans="1:11" ht="14.4" customHeight="1" thickBot="1" x14ac:dyDescent="0.35">
      <c r="A40" s="640" t="s">
        <v>350</v>
      </c>
      <c r="B40" s="624">
        <v>558.99998239285503</v>
      </c>
      <c r="C40" s="624">
        <v>530.59018000000003</v>
      </c>
      <c r="D40" s="625">
        <v>-28.409802392854001</v>
      </c>
      <c r="E40" s="631">
        <v>0.94917745386800001</v>
      </c>
      <c r="F40" s="624">
        <v>533.18967817741202</v>
      </c>
      <c r="G40" s="625">
        <v>533.18967817741202</v>
      </c>
      <c r="H40" s="627">
        <v>44.030839999999998</v>
      </c>
      <c r="I40" s="624">
        <v>568.84463000000005</v>
      </c>
      <c r="J40" s="625">
        <v>35.654951822588004</v>
      </c>
      <c r="K40" s="632">
        <v>1.0668710466119999</v>
      </c>
    </row>
    <row r="41" spans="1:11" ht="14.4" customHeight="1" thickBot="1" x14ac:dyDescent="0.35">
      <c r="A41" s="641" t="s">
        <v>351</v>
      </c>
      <c r="B41" s="619">
        <v>478.99998491266098</v>
      </c>
      <c r="C41" s="619">
        <v>426.42813999999998</v>
      </c>
      <c r="D41" s="620">
        <v>-52.571844912659998</v>
      </c>
      <c r="E41" s="621">
        <v>0.89024666687099996</v>
      </c>
      <c r="F41" s="619">
        <v>461.18908404154598</v>
      </c>
      <c r="G41" s="620">
        <v>461.18908404154598</v>
      </c>
      <c r="H41" s="622">
        <v>36.508270000000003</v>
      </c>
      <c r="I41" s="619">
        <v>467.66586000000001</v>
      </c>
      <c r="J41" s="620">
        <v>6.4767759584539997</v>
      </c>
      <c r="K41" s="623">
        <v>1.014043645399</v>
      </c>
    </row>
    <row r="42" spans="1:11" ht="14.4" customHeight="1" thickBot="1" x14ac:dyDescent="0.35">
      <c r="A42" s="641" t="s">
        <v>352</v>
      </c>
      <c r="B42" s="619">
        <v>79.999997480193002</v>
      </c>
      <c r="C42" s="619">
        <v>104.16204</v>
      </c>
      <c r="D42" s="620">
        <v>24.162042519806</v>
      </c>
      <c r="E42" s="621">
        <v>1.3020255410099999</v>
      </c>
      <c r="F42" s="619">
        <v>72.000594135865995</v>
      </c>
      <c r="G42" s="620">
        <v>72.000594135865995</v>
      </c>
      <c r="H42" s="622">
        <v>7.52257</v>
      </c>
      <c r="I42" s="619">
        <v>101.17877</v>
      </c>
      <c r="J42" s="620">
        <v>29.178175864132999</v>
      </c>
      <c r="K42" s="623">
        <v>1.4052490984870001</v>
      </c>
    </row>
    <row r="43" spans="1:11" ht="14.4" customHeight="1" thickBot="1" x14ac:dyDescent="0.35">
      <c r="A43" s="640" t="s">
        <v>353</v>
      </c>
      <c r="B43" s="624">
        <v>418.82729864552402</v>
      </c>
      <c r="C43" s="624">
        <v>367.43754999999999</v>
      </c>
      <c r="D43" s="625">
        <v>-51.389748645524001</v>
      </c>
      <c r="E43" s="631">
        <v>0.87730086168700006</v>
      </c>
      <c r="F43" s="624">
        <v>378.16011447507299</v>
      </c>
      <c r="G43" s="625">
        <v>378.16011447507299</v>
      </c>
      <c r="H43" s="627">
        <v>46.039760000000001</v>
      </c>
      <c r="I43" s="624">
        <v>353.21794</v>
      </c>
      <c r="J43" s="625">
        <v>-24.942174475072999</v>
      </c>
      <c r="K43" s="632">
        <v>0.93404334957500001</v>
      </c>
    </row>
    <row r="44" spans="1:11" ht="14.4" customHeight="1" thickBot="1" x14ac:dyDescent="0.35">
      <c r="A44" s="641" t="s">
        <v>354</v>
      </c>
      <c r="B44" s="619">
        <v>3.9084009217300002</v>
      </c>
      <c r="C44" s="619">
        <v>20.428090000000001</v>
      </c>
      <c r="D44" s="620">
        <v>16.519689078270002</v>
      </c>
      <c r="E44" s="621">
        <v>5.2267130238409996</v>
      </c>
      <c r="F44" s="619">
        <v>8.1878986272659997</v>
      </c>
      <c r="G44" s="620">
        <v>8.1878986272659997</v>
      </c>
      <c r="H44" s="622">
        <v>5.8383099999999999</v>
      </c>
      <c r="I44" s="619">
        <v>5.8675300000000004</v>
      </c>
      <c r="J44" s="620">
        <v>-2.3203686272659998</v>
      </c>
      <c r="K44" s="623">
        <v>0.71660999568999995</v>
      </c>
    </row>
    <row r="45" spans="1:11" ht="14.4" customHeight="1" thickBot="1" x14ac:dyDescent="0.35">
      <c r="A45" s="641" t="s">
        <v>355</v>
      </c>
      <c r="B45" s="619">
        <v>8.9999997165209997</v>
      </c>
      <c r="C45" s="619">
        <v>6.3249399999999998</v>
      </c>
      <c r="D45" s="620">
        <v>-2.6750597165209999</v>
      </c>
      <c r="E45" s="621">
        <v>0.70277113324600005</v>
      </c>
      <c r="F45" s="619">
        <v>16.422787649079002</v>
      </c>
      <c r="G45" s="620">
        <v>16.422787649079002</v>
      </c>
      <c r="H45" s="622">
        <v>2.6145700000000001</v>
      </c>
      <c r="I45" s="619">
        <v>10.4977</v>
      </c>
      <c r="J45" s="620">
        <v>-5.9250876490789999</v>
      </c>
      <c r="K45" s="623">
        <v>0.639215474517</v>
      </c>
    </row>
    <row r="46" spans="1:11" ht="14.4" customHeight="1" thickBot="1" x14ac:dyDescent="0.35">
      <c r="A46" s="641" t="s">
        <v>356</v>
      </c>
      <c r="B46" s="619">
        <v>231.58160189633699</v>
      </c>
      <c r="C46" s="619">
        <v>198.22299000000001</v>
      </c>
      <c r="D46" s="620">
        <v>-33.358611896337003</v>
      </c>
      <c r="E46" s="621">
        <v>0.85595309980000001</v>
      </c>
      <c r="F46" s="619">
        <v>200.65181835620001</v>
      </c>
      <c r="G46" s="620">
        <v>200.65181835620001</v>
      </c>
      <c r="H46" s="622">
        <v>21.463979999999999</v>
      </c>
      <c r="I46" s="619">
        <v>182.30804000000001</v>
      </c>
      <c r="J46" s="620">
        <v>-18.343778356199</v>
      </c>
      <c r="K46" s="623">
        <v>0.90857905746099998</v>
      </c>
    </row>
    <row r="47" spans="1:11" ht="14.4" customHeight="1" thickBot="1" x14ac:dyDescent="0.35">
      <c r="A47" s="641" t="s">
        <v>357</v>
      </c>
      <c r="B47" s="619">
        <v>62.999998015651997</v>
      </c>
      <c r="C47" s="619">
        <v>61.933230000000002</v>
      </c>
      <c r="D47" s="620">
        <v>-1.0667680156520001</v>
      </c>
      <c r="E47" s="621">
        <v>0.98306717382099995</v>
      </c>
      <c r="F47" s="619">
        <v>64.077121711743004</v>
      </c>
      <c r="G47" s="620">
        <v>64.077121711743004</v>
      </c>
      <c r="H47" s="622">
        <v>6.8464</v>
      </c>
      <c r="I47" s="619">
        <v>61.784300000000002</v>
      </c>
      <c r="J47" s="620">
        <v>-2.2928217117430001</v>
      </c>
      <c r="K47" s="623">
        <v>0.96421777928700003</v>
      </c>
    </row>
    <row r="48" spans="1:11" ht="14.4" customHeight="1" thickBot="1" x14ac:dyDescent="0.35">
      <c r="A48" s="641" t="s">
        <v>358</v>
      </c>
      <c r="B48" s="619">
        <v>15.999999496038001</v>
      </c>
      <c r="C48" s="619">
        <v>5.98332</v>
      </c>
      <c r="D48" s="620">
        <v>-10.016679496038</v>
      </c>
      <c r="E48" s="621">
        <v>0.37395751177800002</v>
      </c>
      <c r="F48" s="619">
        <v>6.1141976456040004</v>
      </c>
      <c r="G48" s="620">
        <v>6.1141976456040004</v>
      </c>
      <c r="H48" s="622">
        <v>0.46300000000000002</v>
      </c>
      <c r="I48" s="619">
        <v>2.2412899999999998</v>
      </c>
      <c r="J48" s="620">
        <v>-3.8729076456040001</v>
      </c>
      <c r="K48" s="623">
        <v>0.3665714015</v>
      </c>
    </row>
    <row r="49" spans="1:11" ht="14.4" customHeight="1" thickBot="1" x14ac:dyDescent="0.35">
      <c r="A49" s="641" t="s">
        <v>359</v>
      </c>
      <c r="B49" s="619">
        <v>4.3571527828000001E-2</v>
      </c>
      <c r="C49" s="619">
        <v>0.128</v>
      </c>
      <c r="D49" s="620">
        <v>8.4428472170999996E-2</v>
      </c>
      <c r="E49" s="621">
        <v>2.937698225863</v>
      </c>
      <c r="F49" s="619">
        <v>0</v>
      </c>
      <c r="G49" s="620">
        <v>0</v>
      </c>
      <c r="H49" s="622">
        <v>0</v>
      </c>
      <c r="I49" s="619">
        <v>3.7699999999999997E-2</v>
      </c>
      <c r="J49" s="620">
        <v>3.7699999999999997E-2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0</v>
      </c>
      <c r="C50" s="619">
        <v>0</v>
      </c>
      <c r="D50" s="620">
        <v>0</v>
      </c>
      <c r="E50" s="621">
        <v>1</v>
      </c>
      <c r="F50" s="619">
        <v>0</v>
      </c>
      <c r="G50" s="620">
        <v>0</v>
      </c>
      <c r="H50" s="622">
        <v>0</v>
      </c>
      <c r="I50" s="619">
        <v>0.54449999999900001</v>
      </c>
      <c r="J50" s="620">
        <v>0.54449999999900001</v>
      </c>
      <c r="K50" s="630" t="s">
        <v>328</v>
      </c>
    </row>
    <row r="51" spans="1:11" ht="14.4" customHeight="1" thickBot="1" x14ac:dyDescent="0.35">
      <c r="A51" s="641" t="s">
        <v>361</v>
      </c>
      <c r="B51" s="619">
        <v>8.4587572957830002</v>
      </c>
      <c r="C51" s="619">
        <v>8.4648099999999999</v>
      </c>
      <c r="D51" s="620">
        <v>6.0527042159999999E-3</v>
      </c>
      <c r="E51" s="621">
        <v>1.00071555478</v>
      </c>
      <c r="F51" s="619">
        <v>7.5672150554549997</v>
      </c>
      <c r="G51" s="620">
        <v>7.5672150554549997</v>
      </c>
      <c r="H51" s="622">
        <v>1.1610000000000001E-2</v>
      </c>
      <c r="I51" s="619">
        <v>2.4780899999999999</v>
      </c>
      <c r="J51" s="620">
        <v>-5.0891250554549998</v>
      </c>
      <c r="K51" s="623">
        <v>0.32747714738299999</v>
      </c>
    </row>
    <row r="52" spans="1:11" ht="14.4" customHeight="1" thickBot="1" x14ac:dyDescent="0.35">
      <c r="A52" s="641" t="s">
        <v>362</v>
      </c>
      <c r="B52" s="619">
        <v>38.834971161524003</v>
      </c>
      <c r="C52" s="619">
        <v>21.298660000000002</v>
      </c>
      <c r="D52" s="620">
        <v>-17.536311161524001</v>
      </c>
      <c r="E52" s="621">
        <v>0.54844021671599996</v>
      </c>
      <c r="F52" s="619">
        <v>28.579244249774</v>
      </c>
      <c r="G52" s="620">
        <v>28.579244249774</v>
      </c>
      <c r="H52" s="622">
        <v>3.2964699999999998</v>
      </c>
      <c r="I52" s="619">
        <v>28.61459</v>
      </c>
      <c r="J52" s="620">
        <v>3.5345750225E-2</v>
      </c>
      <c r="K52" s="623">
        <v>1.001236762942</v>
      </c>
    </row>
    <row r="53" spans="1:11" ht="14.4" customHeight="1" thickBot="1" x14ac:dyDescent="0.35">
      <c r="A53" s="641" t="s">
        <v>363</v>
      </c>
      <c r="B53" s="619">
        <v>0</v>
      </c>
      <c r="C53" s="619">
        <v>0</v>
      </c>
      <c r="D53" s="620">
        <v>0</v>
      </c>
      <c r="E53" s="629" t="s">
        <v>313</v>
      </c>
      <c r="F53" s="619">
        <v>0</v>
      </c>
      <c r="G53" s="620">
        <v>0</v>
      </c>
      <c r="H53" s="622">
        <v>0</v>
      </c>
      <c r="I53" s="619">
        <v>5.3102600000000004</v>
      </c>
      <c r="J53" s="620">
        <v>5.3102600000000004</v>
      </c>
      <c r="K53" s="630" t="s">
        <v>328</v>
      </c>
    </row>
    <row r="54" spans="1:11" ht="14.4" customHeight="1" thickBot="1" x14ac:dyDescent="0.35">
      <c r="A54" s="641" t="s">
        <v>364</v>
      </c>
      <c r="B54" s="619">
        <v>47.999998614105998</v>
      </c>
      <c r="C54" s="619">
        <v>44.653509999999997</v>
      </c>
      <c r="D54" s="620">
        <v>-3.3464886141060002</v>
      </c>
      <c r="E54" s="621">
        <v>0.93028148519300002</v>
      </c>
      <c r="F54" s="619">
        <v>46.559831179949001</v>
      </c>
      <c r="G54" s="620">
        <v>46.559831179949001</v>
      </c>
      <c r="H54" s="622">
        <v>5.50542</v>
      </c>
      <c r="I54" s="619">
        <v>52.481940000000002</v>
      </c>
      <c r="J54" s="620">
        <v>5.9221088200500001</v>
      </c>
      <c r="K54" s="623">
        <v>1.1271935200350001</v>
      </c>
    </row>
    <row r="55" spans="1:11" ht="14.4" customHeight="1" thickBot="1" x14ac:dyDescent="0.35">
      <c r="A55" s="641" t="s">
        <v>365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1.052</v>
      </c>
      <c r="J55" s="620">
        <v>1.052</v>
      </c>
      <c r="K55" s="630" t="s">
        <v>328</v>
      </c>
    </row>
    <row r="56" spans="1:11" ht="14.4" customHeight="1" thickBot="1" x14ac:dyDescent="0.35">
      <c r="A56" s="640" t="s">
        <v>366</v>
      </c>
      <c r="B56" s="624">
        <v>55.342605497683003</v>
      </c>
      <c r="C56" s="624">
        <v>61.744999999999997</v>
      </c>
      <c r="D56" s="625">
        <v>6.4023945023159996</v>
      </c>
      <c r="E56" s="631">
        <v>1.1156865392349999</v>
      </c>
      <c r="F56" s="624">
        <v>66.716077302350996</v>
      </c>
      <c r="G56" s="625">
        <v>66.716077302350996</v>
      </c>
      <c r="H56" s="627">
        <v>1.1984399999999999</v>
      </c>
      <c r="I56" s="624">
        <v>54.202919999999999</v>
      </c>
      <c r="J56" s="625">
        <v>-12.513157302351001</v>
      </c>
      <c r="K56" s="632">
        <v>0.81244165112300004</v>
      </c>
    </row>
    <row r="57" spans="1:11" ht="14.4" customHeight="1" thickBot="1" x14ac:dyDescent="0.35">
      <c r="A57" s="641" t="s">
        <v>367</v>
      </c>
      <c r="B57" s="619">
        <v>3.8425765485199999</v>
      </c>
      <c r="C57" s="619">
        <v>5.5259999999999998</v>
      </c>
      <c r="D57" s="620">
        <v>1.6834234514790001</v>
      </c>
      <c r="E57" s="621">
        <v>1.438097570789</v>
      </c>
      <c r="F57" s="619">
        <v>4.9753192713330003</v>
      </c>
      <c r="G57" s="620">
        <v>4.9753192713330003</v>
      </c>
      <c r="H57" s="622">
        <v>-1.468</v>
      </c>
      <c r="I57" s="619">
        <v>-8.8817841970012507E-15</v>
      </c>
      <c r="J57" s="620">
        <v>-4.9753192713330003</v>
      </c>
      <c r="K57" s="623">
        <v>-1.7851686922236498E-15</v>
      </c>
    </row>
    <row r="58" spans="1:11" ht="14.4" customHeight="1" thickBot="1" x14ac:dyDescent="0.35">
      <c r="A58" s="641" t="s">
        <v>368</v>
      </c>
      <c r="B58" s="619">
        <v>44.500029169645998</v>
      </c>
      <c r="C58" s="619">
        <v>47.509790000000002</v>
      </c>
      <c r="D58" s="620">
        <v>3.0097608303530001</v>
      </c>
      <c r="E58" s="621">
        <v>1.0676350305040001</v>
      </c>
      <c r="F58" s="619">
        <v>57.587281674882</v>
      </c>
      <c r="G58" s="620">
        <v>57.587281674882</v>
      </c>
      <c r="H58" s="622">
        <v>1.742</v>
      </c>
      <c r="I58" s="619">
        <v>50.595709999999997</v>
      </c>
      <c r="J58" s="620">
        <v>-6.9915716748819996</v>
      </c>
      <c r="K58" s="623">
        <v>0.87859173985000005</v>
      </c>
    </row>
    <row r="59" spans="1:11" ht="14.4" customHeight="1" thickBot="1" x14ac:dyDescent="0.35">
      <c r="A59" s="641" t="s">
        <v>369</v>
      </c>
      <c r="B59" s="619">
        <v>0</v>
      </c>
      <c r="C59" s="619">
        <v>3.8986999999999998</v>
      </c>
      <c r="D59" s="620">
        <v>3.8986999999999998</v>
      </c>
      <c r="E59" s="629" t="s">
        <v>313</v>
      </c>
      <c r="F59" s="619">
        <v>0</v>
      </c>
      <c r="G59" s="620">
        <v>0</v>
      </c>
      <c r="H59" s="622">
        <v>0.76229999999999998</v>
      </c>
      <c r="I59" s="619">
        <v>1.5246</v>
      </c>
      <c r="J59" s="620">
        <v>1.5246</v>
      </c>
      <c r="K59" s="630" t="s">
        <v>313</v>
      </c>
    </row>
    <row r="60" spans="1:11" ht="14.4" customHeight="1" thickBot="1" x14ac:dyDescent="0.35">
      <c r="A60" s="641" t="s">
        <v>370</v>
      </c>
      <c r="B60" s="619">
        <v>6.9999997795160001</v>
      </c>
      <c r="C60" s="619">
        <v>4.8105099999999998</v>
      </c>
      <c r="D60" s="620">
        <v>-2.1894897795160002</v>
      </c>
      <c r="E60" s="621">
        <v>0.68721573593100005</v>
      </c>
      <c r="F60" s="619">
        <v>4.1534763561350001</v>
      </c>
      <c r="G60" s="620">
        <v>4.1534763561350001</v>
      </c>
      <c r="H60" s="622">
        <v>0.16214000000000001</v>
      </c>
      <c r="I60" s="619">
        <v>2.0826099999999999</v>
      </c>
      <c r="J60" s="620">
        <v>-2.0708663561349998</v>
      </c>
      <c r="K60" s="623">
        <v>0.50141371261699996</v>
      </c>
    </row>
    <row r="61" spans="1:11" ht="14.4" customHeight="1" thickBot="1" x14ac:dyDescent="0.35">
      <c r="A61" s="640" t="s">
        <v>371</v>
      </c>
      <c r="B61" s="624">
        <v>109.99999653526601</v>
      </c>
      <c r="C61" s="624">
        <v>101.34177</v>
      </c>
      <c r="D61" s="625">
        <v>-8.6582265352659995</v>
      </c>
      <c r="E61" s="631">
        <v>0.92128884720000004</v>
      </c>
      <c r="F61" s="624">
        <v>80.844306611706998</v>
      </c>
      <c r="G61" s="625">
        <v>80.844306611706998</v>
      </c>
      <c r="H61" s="627">
        <v>10.715540000000001</v>
      </c>
      <c r="I61" s="624">
        <v>100.16895</v>
      </c>
      <c r="J61" s="625">
        <v>19.324643388291999</v>
      </c>
      <c r="K61" s="632">
        <v>1.239035303761</v>
      </c>
    </row>
    <row r="62" spans="1:11" ht="14.4" customHeight="1" thickBot="1" x14ac:dyDescent="0.35">
      <c r="A62" s="641" t="s">
        <v>372</v>
      </c>
      <c r="B62" s="619">
        <v>14.999999527536</v>
      </c>
      <c r="C62" s="619">
        <v>20.2225</v>
      </c>
      <c r="D62" s="620">
        <v>5.2225004724630004</v>
      </c>
      <c r="E62" s="621">
        <v>1.34816670913</v>
      </c>
      <c r="F62" s="619">
        <v>0</v>
      </c>
      <c r="G62" s="620">
        <v>0</v>
      </c>
      <c r="H62" s="622">
        <v>1.3770100000000001</v>
      </c>
      <c r="I62" s="619">
        <v>18.821619999999999</v>
      </c>
      <c r="J62" s="620">
        <v>18.821619999999999</v>
      </c>
      <c r="K62" s="630" t="s">
        <v>313</v>
      </c>
    </row>
    <row r="63" spans="1:11" ht="14.4" customHeight="1" thickBot="1" x14ac:dyDescent="0.35">
      <c r="A63" s="641" t="s">
        <v>373</v>
      </c>
      <c r="B63" s="619">
        <v>0.99999996850200001</v>
      </c>
      <c r="C63" s="619">
        <v>1.6725300000000001</v>
      </c>
      <c r="D63" s="620">
        <v>0.67253003149699997</v>
      </c>
      <c r="E63" s="621">
        <v>1.67253005268</v>
      </c>
      <c r="F63" s="619">
        <v>3.2916688990799998</v>
      </c>
      <c r="G63" s="620">
        <v>3.2916688990799998</v>
      </c>
      <c r="H63" s="622">
        <v>1.3794</v>
      </c>
      <c r="I63" s="619">
        <v>2.7587999999999999</v>
      </c>
      <c r="J63" s="620">
        <v>-0.53286889908000001</v>
      </c>
      <c r="K63" s="623">
        <v>0.83811588728399999</v>
      </c>
    </row>
    <row r="64" spans="1:11" ht="14.4" customHeight="1" thickBot="1" x14ac:dyDescent="0.35">
      <c r="A64" s="641" t="s">
        <v>374</v>
      </c>
      <c r="B64" s="619">
        <v>3.9999998740090001</v>
      </c>
      <c r="C64" s="619">
        <v>0.44714999999999999</v>
      </c>
      <c r="D64" s="620">
        <v>-3.552849874009</v>
      </c>
      <c r="E64" s="621">
        <v>0.111787503521</v>
      </c>
      <c r="F64" s="619">
        <v>0.29016674298900003</v>
      </c>
      <c r="G64" s="620">
        <v>0.29016674298900003</v>
      </c>
      <c r="H64" s="622">
        <v>0</v>
      </c>
      <c r="I64" s="619">
        <v>0.53541000000000005</v>
      </c>
      <c r="J64" s="620">
        <v>0.24524325700999999</v>
      </c>
      <c r="K64" s="623">
        <v>1.8451804451630001</v>
      </c>
    </row>
    <row r="65" spans="1:11" ht="14.4" customHeight="1" thickBot="1" x14ac:dyDescent="0.35">
      <c r="A65" s="641" t="s">
        <v>375</v>
      </c>
      <c r="B65" s="619">
        <v>4.9999998425119996</v>
      </c>
      <c r="C65" s="619">
        <v>4.9780699999999998</v>
      </c>
      <c r="D65" s="620">
        <v>-2.1929842511999999E-2</v>
      </c>
      <c r="E65" s="621">
        <v>0.99561403135899995</v>
      </c>
      <c r="F65" s="619">
        <v>5.0301663883780003</v>
      </c>
      <c r="G65" s="620">
        <v>5.0301663883780003</v>
      </c>
      <c r="H65" s="622">
        <v>0.80888000000000004</v>
      </c>
      <c r="I65" s="619">
        <v>5.0356500000000004</v>
      </c>
      <c r="J65" s="620">
        <v>5.4836116209999999E-3</v>
      </c>
      <c r="K65" s="623">
        <v>1.0010901451750001</v>
      </c>
    </row>
    <row r="66" spans="1:11" ht="14.4" customHeight="1" thickBot="1" x14ac:dyDescent="0.35">
      <c r="A66" s="641" t="s">
        <v>376</v>
      </c>
      <c r="B66" s="619">
        <v>2.9999999055069999</v>
      </c>
      <c r="C66" s="619">
        <v>2.1670199999999999</v>
      </c>
      <c r="D66" s="620">
        <v>-0.83297990550699996</v>
      </c>
      <c r="E66" s="621">
        <v>0.72234002275099995</v>
      </c>
      <c r="F66" s="619">
        <v>2.232298261695</v>
      </c>
      <c r="G66" s="620">
        <v>2.232298261695</v>
      </c>
      <c r="H66" s="622">
        <v>0.3105</v>
      </c>
      <c r="I66" s="619">
        <v>1.9334100000000001</v>
      </c>
      <c r="J66" s="620">
        <v>-0.29888826169499999</v>
      </c>
      <c r="K66" s="623">
        <v>0.86610738053000003</v>
      </c>
    </row>
    <row r="67" spans="1:11" ht="14.4" customHeight="1" thickBot="1" x14ac:dyDescent="0.35">
      <c r="A67" s="641" t="s">
        <v>377</v>
      </c>
      <c r="B67" s="619">
        <v>81.999997417198003</v>
      </c>
      <c r="C67" s="619">
        <v>71.854500000000002</v>
      </c>
      <c r="D67" s="620">
        <v>-10.145497417197999</v>
      </c>
      <c r="E67" s="621">
        <v>0.87627441784399995</v>
      </c>
      <c r="F67" s="619">
        <v>70.000006319563994</v>
      </c>
      <c r="G67" s="620">
        <v>70.000006319563994</v>
      </c>
      <c r="H67" s="622">
        <v>6.8397500000000004</v>
      </c>
      <c r="I67" s="619">
        <v>71.084059999999994</v>
      </c>
      <c r="J67" s="620">
        <v>1.0840536804350001</v>
      </c>
      <c r="K67" s="623">
        <v>1.0154864797500001</v>
      </c>
    </row>
    <row r="68" spans="1:11" ht="14.4" customHeight="1" thickBot="1" x14ac:dyDescent="0.35">
      <c r="A68" s="640" t="s">
        <v>378</v>
      </c>
      <c r="B68" s="624">
        <v>0</v>
      </c>
      <c r="C68" s="624">
        <v>5.0949999999999998</v>
      </c>
      <c r="D68" s="625">
        <v>5.0949999999999998</v>
      </c>
      <c r="E68" s="626" t="s">
        <v>313</v>
      </c>
      <c r="F68" s="624">
        <v>0</v>
      </c>
      <c r="G68" s="625">
        <v>0</v>
      </c>
      <c r="H68" s="627">
        <v>0</v>
      </c>
      <c r="I68" s="624">
        <v>0</v>
      </c>
      <c r="J68" s="625">
        <v>0</v>
      </c>
      <c r="K68" s="628" t="s">
        <v>313</v>
      </c>
    </row>
    <row r="69" spans="1:11" ht="14.4" customHeight="1" thickBot="1" x14ac:dyDescent="0.35">
      <c r="A69" s="641" t="s">
        <v>379</v>
      </c>
      <c r="B69" s="619">
        <v>0</v>
      </c>
      <c r="C69" s="619">
        <v>5.0949999999999998</v>
      </c>
      <c r="D69" s="620">
        <v>5.0949999999999998</v>
      </c>
      <c r="E69" s="629" t="s">
        <v>313</v>
      </c>
      <c r="F69" s="619">
        <v>0</v>
      </c>
      <c r="G69" s="620">
        <v>0</v>
      </c>
      <c r="H69" s="622">
        <v>0</v>
      </c>
      <c r="I69" s="619">
        <v>0</v>
      </c>
      <c r="J69" s="620">
        <v>0</v>
      </c>
      <c r="K69" s="630" t="s">
        <v>313</v>
      </c>
    </row>
    <row r="70" spans="1:11" ht="14.4" customHeight="1" thickBot="1" x14ac:dyDescent="0.35">
      <c r="A70" s="639" t="s">
        <v>42</v>
      </c>
      <c r="B70" s="619">
        <v>1184.83857576235</v>
      </c>
      <c r="C70" s="619">
        <v>1197.604</v>
      </c>
      <c r="D70" s="620">
        <v>12.765424237647</v>
      </c>
      <c r="E70" s="621">
        <v>1.010773977568</v>
      </c>
      <c r="F70" s="619">
        <v>1185.2366557923999</v>
      </c>
      <c r="G70" s="620">
        <v>1185.2366557923999</v>
      </c>
      <c r="H70" s="622">
        <v>119.665000000001</v>
      </c>
      <c r="I70" s="619">
        <v>1155.3599999999999</v>
      </c>
      <c r="J70" s="620">
        <v>-29.876655792396001</v>
      </c>
      <c r="K70" s="623">
        <v>0.97479266638700002</v>
      </c>
    </row>
    <row r="71" spans="1:11" ht="14.4" customHeight="1" thickBot="1" x14ac:dyDescent="0.35">
      <c r="A71" s="640" t="s">
        <v>380</v>
      </c>
      <c r="B71" s="624">
        <v>1184.83857576235</v>
      </c>
      <c r="C71" s="624">
        <v>1197.604</v>
      </c>
      <c r="D71" s="625">
        <v>12.765424237647</v>
      </c>
      <c r="E71" s="631">
        <v>1.010773977568</v>
      </c>
      <c r="F71" s="624">
        <v>1185.2366557923999</v>
      </c>
      <c r="G71" s="625">
        <v>1185.2366557923999</v>
      </c>
      <c r="H71" s="627">
        <v>119.665000000001</v>
      </c>
      <c r="I71" s="624">
        <v>1155.3599999999999</v>
      </c>
      <c r="J71" s="625">
        <v>-29.876655792396001</v>
      </c>
      <c r="K71" s="632">
        <v>0.97479266638700002</v>
      </c>
    </row>
    <row r="72" spans="1:11" ht="14.4" customHeight="1" thickBot="1" x14ac:dyDescent="0.35">
      <c r="A72" s="641" t="s">
        <v>381</v>
      </c>
      <c r="B72" s="619">
        <v>554.838595605823</v>
      </c>
      <c r="C72" s="619">
        <v>557.14200000000005</v>
      </c>
      <c r="D72" s="620">
        <v>2.3034043941759998</v>
      </c>
      <c r="E72" s="621">
        <v>1.004151485517</v>
      </c>
      <c r="F72" s="619">
        <v>554.06328772935501</v>
      </c>
      <c r="G72" s="620">
        <v>554.06328772935501</v>
      </c>
      <c r="H72" s="622">
        <v>40.774999999999999</v>
      </c>
      <c r="I72" s="619">
        <v>499.47300000000001</v>
      </c>
      <c r="J72" s="620">
        <v>-54.590287729354003</v>
      </c>
      <c r="K72" s="623">
        <v>0.90147283002</v>
      </c>
    </row>
    <row r="73" spans="1:11" ht="14.4" customHeight="1" thickBot="1" x14ac:dyDescent="0.35">
      <c r="A73" s="641" t="s">
        <v>382</v>
      </c>
      <c r="B73" s="619">
        <v>154.99999511787601</v>
      </c>
      <c r="C73" s="619">
        <v>138.39400000000001</v>
      </c>
      <c r="D73" s="620">
        <v>-16.605995117875</v>
      </c>
      <c r="E73" s="621">
        <v>0.89286454425200001</v>
      </c>
      <c r="F73" s="619">
        <v>135.689424544129</v>
      </c>
      <c r="G73" s="620">
        <v>135.689424544129</v>
      </c>
      <c r="H73" s="622">
        <v>7.2089999999999996</v>
      </c>
      <c r="I73" s="619">
        <v>141.50299999999999</v>
      </c>
      <c r="J73" s="620">
        <v>5.8135754558709998</v>
      </c>
      <c r="K73" s="623">
        <v>1.0428447204</v>
      </c>
    </row>
    <row r="74" spans="1:11" ht="14.4" customHeight="1" thickBot="1" x14ac:dyDescent="0.35">
      <c r="A74" s="641" t="s">
        <v>383</v>
      </c>
      <c r="B74" s="619">
        <v>474.99998503865402</v>
      </c>
      <c r="C74" s="619">
        <v>502.06799999999998</v>
      </c>
      <c r="D74" s="620">
        <v>27.068014961346002</v>
      </c>
      <c r="E74" s="621">
        <v>1.0569852964499999</v>
      </c>
      <c r="F74" s="619">
        <v>495.48394351891397</v>
      </c>
      <c r="G74" s="620">
        <v>495.48394351891397</v>
      </c>
      <c r="H74" s="622">
        <v>71.680999999999997</v>
      </c>
      <c r="I74" s="619">
        <v>514.38400000000001</v>
      </c>
      <c r="J74" s="620">
        <v>18.900056481086001</v>
      </c>
      <c r="K74" s="623">
        <v>1.0381446396559999</v>
      </c>
    </row>
    <row r="75" spans="1:11" ht="14.4" customHeight="1" thickBot="1" x14ac:dyDescent="0.35">
      <c r="A75" s="642" t="s">
        <v>384</v>
      </c>
      <c r="B75" s="624">
        <v>1371.2693974526001</v>
      </c>
      <c r="C75" s="624">
        <v>1286.58546</v>
      </c>
      <c r="D75" s="625">
        <v>-84.683937452598997</v>
      </c>
      <c r="E75" s="631">
        <v>0.93824412795099998</v>
      </c>
      <c r="F75" s="624">
        <v>1287.43637044403</v>
      </c>
      <c r="G75" s="625">
        <v>1287.43637044403</v>
      </c>
      <c r="H75" s="627">
        <v>185.554900000001</v>
      </c>
      <c r="I75" s="624">
        <v>1448.40633</v>
      </c>
      <c r="J75" s="625">
        <v>160.96995955597001</v>
      </c>
      <c r="K75" s="632">
        <v>1.125031390483</v>
      </c>
    </row>
    <row r="76" spans="1:11" ht="14.4" customHeight="1" thickBot="1" x14ac:dyDescent="0.35">
      <c r="A76" s="639" t="s">
        <v>45</v>
      </c>
      <c r="B76" s="619">
        <v>353.07906438253298</v>
      </c>
      <c r="C76" s="619">
        <v>165.52331000000001</v>
      </c>
      <c r="D76" s="620">
        <v>-187.555754382533</v>
      </c>
      <c r="E76" s="621">
        <v>0.46879955992099998</v>
      </c>
      <c r="F76" s="619">
        <v>145.13212573355401</v>
      </c>
      <c r="G76" s="620">
        <v>145.13212573355401</v>
      </c>
      <c r="H76" s="622">
        <v>8.6662499999999998</v>
      </c>
      <c r="I76" s="619">
        <v>296.56574999999998</v>
      </c>
      <c r="J76" s="620">
        <v>151.433624266446</v>
      </c>
      <c r="K76" s="623">
        <v>2.0434190466170001</v>
      </c>
    </row>
    <row r="77" spans="1:11" ht="14.4" customHeight="1" thickBot="1" x14ac:dyDescent="0.35">
      <c r="A77" s="643" t="s">
        <v>385</v>
      </c>
      <c r="B77" s="619">
        <v>353.07906438253298</v>
      </c>
      <c r="C77" s="619">
        <v>165.52331000000001</v>
      </c>
      <c r="D77" s="620">
        <v>-187.555754382533</v>
      </c>
      <c r="E77" s="621">
        <v>0.46879955992099998</v>
      </c>
      <c r="F77" s="619">
        <v>145.13212573355401</v>
      </c>
      <c r="G77" s="620">
        <v>145.13212573355401</v>
      </c>
      <c r="H77" s="622">
        <v>8.6662499999999998</v>
      </c>
      <c r="I77" s="619">
        <v>296.56574999999998</v>
      </c>
      <c r="J77" s="620">
        <v>151.433624266446</v>
      </c>
      <c r="K77" s="623">
        <v>2.0434190466170001</v>
      </c>
    </row>
    <row r="78" spans="1:11" ht="14.4" customHeight="1" thickBot="1" x14ac:dyDescent="0.35">
      <c r="A78" s="641" t="s">
        <v>386</v>
      </c>
      <c r="B78" s="619">
        <v>89.662892527707996</v>
      </c>
      <c r="C78" s="619">
        <v>51.125369999999997</v>
      </c>
      <c r="D78" s="620">
        <v>-38.537522527707999</v>
      </c>
      <c r="E78" s="621">
        <v>0.57019541260200002</v>
      </c>
      <c r="F78" s="619">
        <v>59.684519805324001</v>
      </c>
      <c r="G78" s="620">
        <v>59.684519805324001</v>
      </c>
      <c r="H78" s="622">
        <v>3.88103</v>
      </c>
      <c r="I78" s="619">
        <v>120.68349000000001</v>
      </c>
      <c r="J78" s="620">
        <v>60.998970194675003</v>
      </c>
      <c r="K78" s="623">
        <v>2.0220233050980001</v>
      </c>
    </row>
    <row r="79" spans="1:11" ht="14.4" customHeight="1" thickBot="1" x14ac:dyDescent="0.35">
      <c r="A79" s="641" t="s">
        <v>387</v>
      </c>
      <c r="B79" s="619">
        <v>7.918481394594</v>
      </c>
      <c r="C79" s="619">
        <v>1.8759999999999999</v>
      </c>
      <c r="D79" s="620">
        <v>-6.0424813945939997</v>
      </c>
      <c r="E79" s="621">
        <v>0.236914113516</v>
      </c>
      <c r="F79" s="619">
        <v>2.9869120529100002</v>
      </c>
      <c r="G79" s="620">
        <v>2.9869120529100002</v>
      </c>
      <c r="H79" s="622">
        <v>0</v>
      </c>
      <c r="I79" s="619">
        <v>0</v>
      </c>
      <c r="J79" s="620">
        <v>-2.9869120529100002</v>
      </c>
      <c r="K79" s="623">
        <v>0</v>
      </c>
    </row>
    <row r="80" spans="1:11" ht="14.4" customHeight="1" thickBot="1" x14ac:dyDescent="0.35">
      <c r="A80" s="641" t="s">
        <v>388</v>
      </c>
      <c r="B80" s="619">
        <v>20.441076044833999</v>
      </c>
      <c r="C80" s="619">
        <v>24.428000000000001</v>
      </c>
      <c r="D80" s="620">
        <v>3.986923955165</v>
      </c>
      <c r="E80" s="621">
        <v>1.1950447200730001</v>
      </c>
      <c r="F80" s="619">
        <v>31.657497598088</v>
      </c>
      <c r="G80" s="620">
        <v>31.657497598088</v>
      </c>
      <c r="H80" s="622">
        <v>1.468</v>
      </c>
      <c r="I80" s="619">
        <v>6.1847200000000004</v>
      </c>
      <c r="J80" s="620">
        <v>-25.472777598088001</v>
      </c>
      <c r="K80" s="623">
        <v>0.19536351478299999</v>
      </c>
    </row>
    <row r="81" spans="1:11" ht="14.4" customHeight="1" thickBot="1" x14ac:dyDescent="0.35">
      <c r="A81" s="641" t="s">
        <v>389</v>
      </c>
      <c r="B81" s="619">
        <v>196.999993794978</v>
      </c>
      <c r="C81" s="619">
        <v>52.267679999999999</v>
      </c>
      <c r="D81" s="620">
        <v>-144.73231379497801</v>
      </c>
      <c r="E81" s="621">
        <v>0.26531818094499998</v>
      </c>
      <c r="F81" s="619">
        <v>17.802820453778999</v>
      </c>
      <c r="G81" s="620">
        <v>17.802820453778999</v>
      </c>
      <c r="H81" s="622">
        <v>0.30249999999999999</v>
      </c>
      <c r="I81" s="619">
        <v>120.85637</v>
      </c>
      <c r="J81" s="620">
        <v>103.05354954622101</v>
      </c>
      <c r="K81" s="623">
        <v>6.7886080362249999</v>
      </c>
    </row>
    <row r="82" spans="1:11" ht="14.4" customHeight="1" thickBot="1" x14ac:dyDescent="0.35">
      <c r="A82" s="641" t="s">
        <v>390</v>
      </c>
      <c r="B82" s="619">
        <v>38.056620620415998</v>
      </c>
      <c r="C82" s="619">
        <v>35.826259999999998</v>
      </c>
      <c r="D82" s="620">
        <v>-2.230360620416</v>
      </c>
      <c r="E82" s="621">
        <v>0.94139362391900006</v>
      </c>
      <c r="F82" s="619">
        <v>33.000375823451002</v>
      </c>
      <c r="G82" s="620">
        <v>33.000375823451002</v>
      </c>
      <c r="H82" s="622">
        <v>3.0147200000000001</v>
      </c>
      <c r="I82" s="619">
        <v>38.822369999999999</v>
      </c>
      <c r="J82" s="620">
        <v>5.8219941765480003</v>
      </c>
      <c r="K82" s="623">
        <v>1.1764220567570001</v>
      </c>
    </row>
    <row r="83" spans="1:11" ht="14.4" customHeight="1" thickBot="1" x14ac:dyDescent="0.35">
      <c r="A83" s="641" t="s">
        <v>391</v>
      </c>
      <c r="B83" s="619">
        <v>0</v>
      </c>
      <c r="C83" s="619">
        <v>0</v>
      </c>
      <c r="D83" s="620">
        <v>0</v>
      </c>
      <c r="E83" s="621">
        <v>1</v>
      </c>
      <c r="F83" s="619">
        <v>0</v>
      </c>
      <c r="G83" s="620">
        <v>0</v>
      </c>
      <c r="H83" s="622">
        <v>0</v>
      </c>
      <c r="I83" s="619">
        <v>10.018800000000001</v>
      </c>
      <c r="J83" s="620">
        <v>10.018800000000001</v>
      </c>
      <c r="K83" s="630" t="s">
        <v>328</v>
      </c>
    </row>
    <row r="84" spans="1:11" ht="14.4" customHeight="1" thickBot="1" x14ac:dyDescent="0.35">
      <c r="A84" s="644" t="s">
        <v>46</v>
      </c>
      <c r="B84" s="624">
        <v>0</v>
      </c>
      <c r="C84" s="624">
        <v>36.319000000000003</v>
      </c>
      <c r="D84" s="625">
        <v>36.319000000000003</v>
      </c>
      <c r="E84" s="626" t="s">
        <v>313</v>
      </c>
      <c r="F84" s="624">
        <v>0</v>
      </c>
      <c r="G84" s="625">
        <v>0</v>
      </c>
      <c r="H84" s="627">
        <v>33.656999999999996</v>
      </c>
      <c r="I84" s="624">
        <v>109.24299999999999</v>
      </c>
      <c r="J84" s="625">
        <v>109.24299999999999</v>
      </c>
      <c r="K84" s="628" t="s">
        <v>313</v>
      </c>
    </row>
    <row r="85" spans="1:11" ht="14.4" customHeight="1" thickBot="1" x14ac:dyDescent="0.35">
      <c r="A85" s="640" t="s">
        <v>392</v>
      </c>
      <c r="B85" s="624">
        <v>0</v>
      </c>
      <c r="C85" s="624">
        <v>36.319000000000003</v>
      </c>
      <c r="D85" s="625">
        <v>36.319000000000003</v>
      </c>
      <c r="E85" s="626" t="s">
        <v>313</v>
      </c>
      <c r="F85" s="624">
        <v>0</v>
      </c>
      <c r="G85" s="625">
        <v>0</v>
      </c>
      <c r="H85" s="627">
        <v>0.61499999999999999</v>
      </c>
      <c r="I85" s="624">
        <v>1.3939999999999999</v>
      </c>
      <c r="J85" s="625">
        <v>1.3939999999999999</v>
      </c>
      <c r="K85" s="628" t="s">
        <v>313</v>
      </c>
    </row>
    <row r="86" spans="1:11" ht="14.4" customHeight="1" thickBot="1" x14ac:dyDescent="0.35">
      <c r="A86" s="641" t="s">
        <v>393</v>
      </c>
      <c r="B86" s="619">
        <v>0</v>
      </c>
      <c r="C86" s="619">
        <v>27.079000000000001</v>
      </c>
      <c r="D86" s="620">
        <v>27.079000000000001</v>
      </c>
      <c r="E86" s="629" t="s">
        <v>313</v>
      </c>
      <c r="F86" s="619">
        <v>0</v>
      </c>
      <c r="G86" s="620">
        <v>0</v>
      </c>
      <c r="H86" s="622">
        <v>0.61499999999999999</v>
      </c>
      <c r="I86" s="619">
        <v>1.3939999999999999</v>
      </c>
      <c r="J86" s="620">
        <v>1.3939999999999999</v>
      </c>
      <c r="K86" s="630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9.24</v>
      </c>
      <c r="D87" s="620">
        <v>9.24</v>
      </c>
      <c r="E87" s="629" t="s">
        <v>313</v>
      </c>
      <c r="F87" s="619">
        <v>0</v>
      </c>
      <c r="G87" s="620">
        <v>0</v>
      </c>
      <c r="H87" s="622">
        <v>0</v>
      </c>
      <c r="I87" s="619">
        <v>0</v>
      </c>
      <c r="J87" s="620">
        <v>0</v>
      </c>
      <c r="K87" s="630" t="s">
        <v>313</v>
      </c>
    </row>
    <row r="88" spans="1:11" ht="14.4" customHeight="1" thickBot="1" x14ac:dyDescent="0.35">
      <c r="A88" s="640" t="s">
        <v>395</v>
      </c>
      <c r="B88" s="624">
        <v>0</v>
      </c>
      <c r="C88" s="624">
        <v>0</v>
      </c>
      <c r="D88" s="625">
        <v>0</v>
      </c>
      <c r="E88" s="626" t="s">
        <v>313</v>
      </c>
      <c r="F88" s="624">
        <v>0</v>
      </c>
      <c r="G88" s="625">
        <v>0</v>
      </c>
      <c r="H88" s="627">
        <v>33.042000000000002</v>
      </c>
      <c r="I88" s="624">
        <v>107.849</v>
      </c>
      <c r="J88" s="625">
        <v>107.849</v>
      </c>
      <c r="K88" s="628" t="s">
        <v>313</v>
      </c>
    </row>
    <row r="89" spans="1:11" ht="14.4" customHeight="1" thickBot="1" x14ac:dyDescent="0.35">
      <c r="A89" s="641" t="s">
        <v>396</v>
      </c>
      <c r="B89" s="619">
        <v>0</v>
      </c>
      <c r="C89" s="619">
        <v>0</v>
      </c>
      <c r="D89" s="620">
        <v>0</v>
      </c>
      <c r="E89" s="629" t="s">
        <v>313</v>
      </c>
      <c r="F89" s="619">
        <v>0</v>
      </c>
      <c r="G89" s="620">
        <v>0</v>
      </c>
      <c r="H89" s="622">
        <v>33.042000000000002</v>
      </c>
      <c r="I89" s="619">
        <v>107.849</v>
      </c>
      <c r="J89" s="620">
        <v>107.849</v>
      </c>
      <c r="K89" s="630" t="s">
        <v>313</v>
      </c>
    </row>
    <row r="90" spans="1:11" ht="14.4" customHeight="1" thickBot="1" x14ac:dyDescent="0.35">
      <c r="A90" s="639" t="s">
        <v>47</v>
      </c>
      <c r="B90" s="619">
        <v>1018.19033307007</v>
      </c>
      <c r="C90" s="619">
        <v>1084.74315</v>
      </c>
      <c r="D90" s="620">
        <v>66.552816929932007</v>
      </c>
      <c r="E90" s="621">
        <v>1.0653638271429999</v>
      </c>
      <c r="F90" s="619">
        <v>1142.3042447104799</v>
      </c>
      <c r="G90" s="620">
        <v>1142.3042447104799</v>
      </c>
      <c r="H90" s="622">
        <v>143.231650000001</v>
      </c>
      <c r="I90" s="619">
        <v>1042.5975800000001</v>
      </c>
      <c r="J90" s="620">
        <v>-99.706664710474996</v>
      </c>
      <c r="K90" s="623">
        <v>0.91271444085700004</v>
      </c>
    </row>
    <row r="91" spans="1:11" ht="14.4" customHeight="1" thickBot="1" x14ac:dyDescent="0.35">
      <c r="A91" s="640" t="s">
        <v>397</v>
      </c>
      <c r="B91" s="624">
        <v>0.21177403450000001</v>
      </c>
      <c r="C91" s="624">
        <v>0.40699999999999997</v>
      </c>
      <c r="D91" s="625">
        <v>0.19522596549900001</v>
      </c>
      <c r="E91" s="631">
        <v>1.921859783048</v>
      </c>
      <c r="F91" s="624">
        <v>0.37514088751300001</v>
      </c>
      <c r="G91" s="625">
        <v>0.37514088751300001</v>
      </c>
      <c r="H91" s="627">
        <v>0</v>
      </c>
      <c r="I91" s="624">
        <v>0</v>
      </c>
      <c r="J91" s="625">
        <v>-0.37514088751300001</v>
      </c>
      <c r="K91" s="632">
        <v>0</v>
      </c>
    </row>
    <row r="92" spans="1:11" ht="14.4" customHeight="1" thickBot="1" x14ac:dyDescent="0.35">
      <c r="A92" s="641" t="s">
        <v>398</v>
      </c>
      <c r="B92" s="619">
        <v>0.21177403450000001</v>
      </c>
      <c r="C92" s="619">
        <v>0.40699999999999997</v>
      </c>
      <c r="D92" s="620">
        <v>0.19522596549900001</v>
      </c>
      <c r="E92" s="621">
        <v>1.921859783048</v>
      </c>
      <c r="F92" s="619">
        <v>0.37514088751300001</v>
      </c>
      <c r="G92" s="620">
        <v>0.37514088751300001</v>
      </c>
      <c r="H92" s="622">
        <v>0</v>
      </c>
      <c r="I92" s="619">
        <v>0</v>
      </c>
      <c r="J92" s="620">
        <v>-0.37514088751300001</v>
      </c>
      <c r="K92" s="623">
        <v>0</v>
      </c>
    </row>
    <row r="93" spans="1:11" ht="14.4" customHeight="1" thickBot="1" x14ac:dyDescent="0.35">
      <c r="A93" s="640" t="s">
        <v>399</v>
      </c>
      <c r="B93" s="624">
        <v>29.846126058671</v>
      </c>
      <c r="C93" s="624">
        <v>25.99578</v>
      </c>
      <c r="D93" s="625">
        <v>-3.8503460586710001</v>
      </c>
      <c r="E93" s="631">
        <v>0.87099343978099997</v>
      </c>
      <c r="F93" s="624">
        <v>22.996817092720001</v>
      </c>
      <c r="G93" s="625">
        <v>22.996817092720001</v>
      </c>
      <c r="H93" s="627">
        <v>5.4272299999999998</v>
      </c>
      <c r="I93" s="624">
        <v>31.8095</v>
      </c>
      <c r="J93" s="625">
        <v>8.8126829072789992</v>
      </c>
      <c r="K93" s="632">
        <v>1.383213158227</v>
      </c>
    </row>
    <row r="94" spans="1:11" ht="14.4" customHeight="1" thickBot="1" x14ac:dyDescent="0.35">
      <c r="A94" s="641" t="s">
        <v>400</v>
      </c>
      <c r="B94" s="619">
        <v>14.947956456762</v>
      </c>
      <c r="C94" s="619">
        <v>12.6235</v>
      </c>
      <c r="D94" s="620">
        <v>-2.3244564567619999</v>
      </c>
      <c r="E94" s="621">
        <v>0.84449670672400001</v>
      </c>
      <c r="F94" s="619">
        <v>8.3251850025409997</v>
      </c>
      <c r="G94" s="620">
        <v>8.3251850025409997</v>
      </c>
      <c r="H94" s="622">
        <v>3.9752999999999998</v>
      </c>
      <c r="I94" s="619">
        <v>17.639099999999999</v>
      </c>
      <c r="J94" s="620">
        <v>9.3139149974579993</v>
      </c>
      <c r="K94" s="623">
        <v>2.1187637265250001</v>
      </c>
    </row>
    <row r="95" spans="1:11" ht="14.4" customHeight="1" thickBot="1" x14ac:dyDescent="0.35">
      <c r="A95" s="641" t="s">
        <v>401</v>
      </c>
      <c r="B95" s="619">
        <v>14.898169601908</v>
      </c>
      <c r="C95" s="619">
        <v>13.37228</v>
      </c>
      <c r="D95" s="620">
        <v>-1.5258896019079999</v>
      </c>
      <c r="E95" s="621">
        <v>0.89757871989000004</v>
      </c>
      <c r="F95" s="619">
        <v>14.671632090178999</v>
      </c>
      <c r="G95" s="620">
        <v>14.671632090178999</v>
      </c>
      <c r="H95" s="622">
        <v>1.4519299999999999</v>
      </c>
      <c r="I95" s="619">
        <v>14.170400000000001</v>
      </c>
      <c r="J95" s="620">
        <v>-0.50123209017899994</v>
      </c>
      <c r="K95" s="623">
        <v>0.96583665081699999</v>
      </c>
    </row>
    <row r="96" spans="1:11" ht="14.4" customHeight="1" thickBot="1" x14ac:dyDescent="0.35">
      <c r="A96" s="640" t="s">
        <v>402</v>
      </c>
      <c r="B96" s="624">
        <v>49.999998425119998</v>
      </c>
      <c r="C96" s="624">
        <v>56.44153</v>
      </c>
      <c r="D96" s="625">
        <v>6.4415315748789999</v>
      </c>
      <c r="E96" s="631">
        <v>1.128830635555</v>
      </c>
      <c r="F96" s="624">
        <v>62.124270213667998</v>
      </c>
      <c r="G96" s="625">
        <v>62.124270213667998</v>
      </c>
      <c r="H96" s="627">
        <v>0</v>
      </c>
      <c r="I96" s="624">
        <v>60.926000000000002</v>
      </c>
      <c r="J96" s="625">
        <v>-1.1982702136679999</v>
      </c>
      <c r="K96" s="632">
        <v>0.98071172168999998</v>
      </c>
    </row>
    <row r="97" spans="1:11" ht="14.4" customHeight="1" thickBot="1" x14ac:dyDescent="0.35">
      <c r="A97" s="641" t="s">
        <v>403</v>
      </c>
      <c r="B97" s="619">
        <v>26.999999149564001</v>
      </c>
      <c r="C97" s="619">
        <v>26.594999999999999</v>
      </c>
      <c r="D97" s="620">
        <v>-0.40499914956400002</v>
      </c>
      <c r="E97" s="621">
        <v>0.985000031025</v>
      </c>
      <c r="F97" s="619">
        <v>24.999960211611999</v>
      </c>
      <c r="G97" s="620">
        <v>24.999960211611999</v>
      </c>
      <c r="H97" s="622">
        <v>0</v>
      </c>
      <c r="I97" s="619">
        <v>25.11</v>
      </c>
      <c r="J97" s="620">
        <v>0.110039788387</v>
      </c>
      <c r="K97" s="623">
        <v>1.0044015985400001</v>
      </c>
    </row>
    <row r="98" spans="1:11" ht="14.4" customHeight="1" thickBot="1" x14ac:dyDescent="0.35">
      <c r="A98" s="641" t="s">
        <v>404</v>
      </c>
      <c r="B98" s="619">
        <v>22.999999275554998</v>
      </c>
      <c r="C98" s="619">
        <v>29.846530000000001</v>
      </c>
      <c r="D98" s="620">
        <v>6.8465307244440003</v>
      </c>
      <c r="E98" s="621">
        <v>1.2976752582640001</v>
      </c>
      <c r="F98" s="619">
        <v>37.124310002055999</v>
      </c>
      <c r="G98" s="620">
        <v>37.124310002055999</v>
      </c>
      <c r="H98" s="622">
        <v>0</v>
      </c>
      <c r="I98" s="619">
        <v>35.816000000000003</v>
      </c>
      <c r="J98" s="620">
        <v>-1.3083100020559999</v>
      </c>
      <c r="K98" s="623">
        <v>0.96475867155499995</v>
      </c>
    </row>
    <row r="99" spans="1:11" ht="14.4" customHeight="1" thickBot="1" x14ac:dyDescent="0.35">
      <c r="A99" s="640" t="s">
        <v>405</v>
      </c>
      <c r="B99" s="624">
        <v>0</v>
      </c>
      <c r="C99" s="624">
        <v>4.6500000000000004</v>
      </c>
      <c r="D99" s="625">
        <v>4.6500000000000004</v>
      </c>
      <c r="E99" s="626" t="s">
        <v>328</v>
      </c>
      <c r="F99" s="624">
        <v>2.2186878703709998</v>
      </c>
      <c r="G99" s="625">
        <v>2.2186878703709998</v>
      </c>
      <c r="H99" s="627">
        <v>0</v>
      </c>
      <c r="I99" s="624">
        <v>0</v>
      </c>
      <c r="J99" s="625">
        <v>-2.2186878703709998</v>
      </c>
      <c r="K99" s="632">
        <v>0</v>
      </c>
    </row>
    <row r="100" spans="1:11" ht="14.4" customHeight="1" thickBot="1" x14ac:dyDescent="0.35">
      <c r="A100" s="641" t="s">
        <v>406</v>
      </c>
      <c r="B100" s="619">
        <v>0</v>
      </c>
      <c r="C100" s="619">
        <v>4.6500000000000004</v>
      </c>
      <c r="D100" s="620">
        <v>4.6500000000000004</v>
      </c>
      <c r="E100" s="629" t="s">
        <v>328</v>
      </c>
      <c r="F100" s="619">
        <v>2.2186878703709998</v>
      </c>
      <c r="G100" s="620">
        <v>2.2186878703709998</v>
      </c>
      <c r="H100" s="622">
        <v>0</v>
      </c>
      <c r="I100" s="619">
        <v>0</v>
      </c>
      <c r="J100" s="620">
        <v>-2.2186878703709998</v>
      </c>
      <c r="K100" s="623">
        <v>0</v>
      </c>
    </row>
    <row r="101" spans="1:11" ht="14.4" customHeight="1" thickBot="1" x14ac:dyDescent="0.35">
      <c r="A101" s="640" t="s">
        <v>407</v>
      </c>
      <c r="B101" s="624">
        <v>762.06783945647601</v>
      </c>
      <c r="C101" s="624">
        <v>749.48238000000003</v>
      </c>
      <c r="D101" s="625">
        <v>-12.585459456475</v>
      </c>
      <c r="E101" s="631">
        <v>0.98348511929600002</v>
      </c>
      <c r="F101" s="624">
        <v>737.02712321731099</v>
      </c>
      <c r="G101" s="625">
        <v>737.02712321731099</v>
      </c>
      <c r="H101" s="627">
        <v>58.592680000000001</v>
      </c>
      <c r="I101" s="624">
        <v>726.24631999999997</v>
      </c>
      <c r="J101" s="625">
        <v>-10.78080321731</v>
      </c>
      <c r="K101" s="632">
        <v>0.98537258280200002</v>
      </c>
    </row>
    <row r="102" spans="1:11" ht="14.4" customHeight="1" thickBot="1" x14ac:dyDescent="0.35">
      <c r="A102" s="641" t="s">
        <v>408</v>
      </c>
      <c r="B102" s="619">
        <v>587.68066173243596</v>
      </c>
      <c r="C102" s="619">
        <v>542.95563000000004</v>
      </c>
      <c r="D102" s="620">
        <v>-44.725031732434999</v>
      </c>
      <c r="E102" s="621">
        <v>0.92389568919800003</v>
      </c>
      <c r="F102" s="619">
        <v>555.85813035955505</v>
      </c>
      <c r="G102" s="620">
        <v>555.85813035955505</v>
      </c>
      <c r="H102" s="622">
        <v>45.704740000000001</v>
      </c>
      <c r="I102" s="619">
        <v>548.73591999999996</v>
      </c>
      <c r="J102" s="620">
        <v>-7.1222103595539998</v>
      </c>
      <c r="K102" s="623">
        <v>0.98718699975599999</v>
      </c>
    </row>
    <row r="103" spans="1:11" ht="14.4" customHeight="1" thickBot="1" x14ac:dyDescent="0.35">
      <c r="A103" s="641" t="s">
        <v>409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</v>
      </c>
      <c r="I103" s="619">
        <v>4.0898000000000003</v>
      </c>
      <c r="J103" s="620">
        <v>4.0898000000000003</v>
      </c>
      <c r="K103" s="630" t="s">
        <v>328</v>
      </c>
    </row>
    <row r="104" spans="1:11" ht="14.4" customHeight="1" thickBot="1" x14ac:dyDescent="0.35">
      <c r="A104" s="641" t="s">
        <v>410</v>
      </c>
      <c r="B104" s="619">
        <v>0</v>
      </c>
      <c r="C104" s="619">
        <v>2.1779999999999999</v>
      </c>
      <c r="D104" s="620">
        <v>2.1779999999999999</v>
      </c>
      <c r="E104" s="629" t="s">
        <v>328</v>
      </c>
      <c r="F104" s="619">
        <v>4.8092558087319999</v>
      </c>
      <c r="G104" s="620">
        <v>4.8092558087319999</v>
      </c>
      <c r="H104" s="622">
        <v>0</v>
      </c>
      <c r="I104" s="619">
        <v>0</v>
      </c>
      <c r="J104" s="620">
        <v>-4.8092558087319999</v>
      </c>
      <c r="K104" s="623">
        <v>0</v>
      </c>
    </row>
    <row r="105" spans="1:11" ht="14.4" customHeight="1" thickBot="1" x14ac:dyDescent="0.35">
      <c r="A105" s="641" t="s">
        <v>411</v>
      </c>
      <c r="B105" s="619">
        <v>174.38717772403999</v>
      </c>
      <c r="C105" s="619">
        <v>204.34875</v>
      </c>
      <c r="D105" s="620">
        <v>29.961572275959998</v>
      </c>
      <c r="E105" s="621">
        <v>1.1718106380690001</v>
      </c>
      <c r="F105" s="619">
        <v>176.35973704902301</v>
      </c>
      <c r="G105" s="620">
        <v>176.35973704902301</v>
      </c>
      <c r="H105" s="622">
        <v>12.88794</v>
      </c>
      <c r="I105" s="619">
        <v>173.42060000000001</v>
      </c>
      <c r="J105" s="620">
        <v>-2.9391370490219999</v>
      </c>
      <c r="K105" s="623">
        <v>0.98333442146000005</v>
      </c>
    </row>
    <row r="106" spans="1:11" ht="14.4" customHeight="1" thickBot="1" x14ac:dyDescent="0.35">
      <c r="A106" s="640" t="s">
        <v>412</v>
      </c>
      <c r="B106" s="624">
        <v>176.06459509530001</v>
      </c>
      <c r="C106" s="624">
        <v>242.31646000000001</v>
      </c>
      <c r="D106" s="625">
        <v>66.2518649047</v>
      </c>
      <c r="E106" s="631">
        <v>1.3762929444659999</v>
      </c>
      <c r="F106" s="624">
        <v>317.56220542889201</v>
      </c>
      <c r="G106" s="625">
        <v>317.56220542889201</v>
      </c>
      <c r="H106" s="627">
        <v>79.211740000000006</v>
      </c>
      <c r="I106" s="624">
        <v>210.06726</v>
      </c>
      <c r="J106" s="625">
        <v>-107.494945428891</v>
      </c>
      <c r="K106" s="632">
        <v>0.66149956263300003</v>
      </c>
    </row>
    <row r="107" spans="1:11" ht="14.4" customHeight="1" thickBot="1" x14ac:dyDescent="0.35">
      <c r="A107" s="641" t="s">
        <v>413</v>
      </c>
      <c r="B107" s="619">
        <v>0</v>
      </c>
      <c r="C107" s="619">
        <v>1.0549999999999999</v>
      </c>
      <c r="D107" s="620">
        <v>1.0549999999999999</v>
      </c>
      <c r="E107" s="629" t="s">
        <v>313</v>
      </c>
      <c r="F107" s="619">
        <v>17.245400855048</v>
      </c>
      <c r="G107" s="620">
        <v>17.245400855048</v>
      </c>
      <c r="H107" s="622">
        <v>0.91354999999999997</v>
      </c>
      <c r="I107" s="619">
        <v>15.28755</v>
      </c>
      <c r="J107" s="620">
        <v>-1.957850855048</v>
      </c>
      <c r="K107" s="623">
        <v>0.88647113096899999</v>
      </c>
    </row>
    <row r="108" spans="1:11" ht="14.4" customHeight="1" thickBot="1" x14ac:dyDescent="0.35">
      <c r="A108" s="641" t="s">
        <v>414</v>
      </c>
      <c r="B108" s="619">
        <v>89.335403839313003</v>
      </c>
      <c r="C108" s="619">
        <v>184.05333999999999</v>
      </c>
      <c r="D108" s="620">
        <v>94.717936160685994</v>
      </c>
      <c r="E108" s="621">
        <v>2.0602508310259999</v>
      </c>
      <c r="F108" s="619">
        <v>209.36645631778501</v>
      </c>
      <c r="G108" s="620">
        <v>209.36645631778501</v>
      </c>
      <c r="H108" s="622">
        <v>74.796019999999999</v>
      </c>
      <c r="I108" s="619">
        <v>137.54461000000001</v>
      </c>
      <c r="J108" s="620">
        <v>-71.821846317785003</v>
      </c>
      <c r="K108" s="623">
        <v>0.656956288123</v>
      </c>
    </row>
    <row r="109" spans="1:11" ht="14.4" customHeight="1" thickBot="1" x14ac:dyDescent="0.35">
      <c r="A109" s="641" t="s">
        <v>415</v>
      </c>
      <c r="B109" s="619">
        <v>6.5711186907360002</v>
      </c>
      <c r="C109" s="619">
        <v>6.5750000000000002</v>
      </c>
      <c r="D109" s="620">
        <v>3.8813092630000001E-3</v>
      </c>
      <c r="E109" s="621">
        <v>1.0005906618710001</v>
      </c>
      <c r="F109" s="619">
        <v>9.9999840846439998</v>
      </c>
      <c r="G109" s="620">
        <v>9.9999840846439998</v>
      </c>
      <c r="H109" s="622">
        <v>0</v>
      </c>
      <c r="I109" s="619">
        <v>6.0640000000000001</v>
      </c>
      <c r="J109" s="620">
        <v>-3.9359840846440002</v>
      </c>
      <c r="K109" s="623">
        <v>0.60640096510800001</v>
      </c>
    </row>
    <row r="110" spans="1:11" ht="14.4" customHeight="1" thickBot="1" x14ac:dyDescent="0.35">
      <c r="A110" s="641" t="s">
        <v>416</v>
      </c>
      <c r="B110" s="619">
        <v>6.8468577121849998</v>
      </c>
      <c r="C110" s="619">
        <v>2.8283499999999999</v>
      </c>
      <c r="D110" s="620">
        <v>-4.0185077121850004</v>
      </c>
      <c r="E110" s="621">
        <v>0.413087304993</v>
      </c>
      <c r="F110" s="619">
        <v>4.6369536891139997</v>
      </c>
      <c r="G110" s="620">
        <v>4.6369536891139997</v>
      </c>
      <c r="H110" s="622">
        <v>0</v>
      </c>
      <c r="I110" s="619">
        <v>2.7105000000000001</v>
      </c>
      <c r="J110" s="620">
        <v>-1.9264536891140001</v>
      </c>
      <c r="K110" s="623">
        <v>0.58454325441300004</v>
      </c>
    </row>
    <row r="111" spans="1:11" ht="14.4" customHeight="1" thickBot="1" x14ac:dyDescent="0.35">
      <c r="A111" s="641" t="s">
        <v>417</v>
      </c>
      <c r="B111" s="619">
        <v>73.311214853064001</v>
      </c>
      <c r="C111" s="619">
        <v>47.804769999999998</v>
      </c>
      <c r="D111" s="620">
        <v>-25.506444853064</v>
      </c>
      <c r="E111" s="621">
        <v>0.65207990477</v>
      </c>
      <c r="F111" s="619">
        <v>76.313410482297002</v>
      </c>
      <c r="G111" s="620">
        <v>76.313410482297002</v>
      </c>
      <c r="H111" s="622">
        <v>3.50217</v>
      </c>
      <c r="I111" s="619">
        <v>48.460599999999999</v>
      </c>
      <c r="J111" s="620">
        <v>-27.852810482296999</v>
      </c>
      <c r="K111" s="623">
        <v>0.63502076101299998</v>
      </c>
    </row>
    <row r="112" spans="1:11" ht="14.4" customHeight="1" thickBot="1" x14ac:dyDescent="0.35">
      <c r="A112" s="640" t="s">
        <v>418</v>
      </c>
      <c r="B112" s="624">
        <v>0</v>
      </c>
      <c r="C112" s="624">
        <v>0</v>
      </c>
      <c r="D112" s="625">
        <v>0</v>
      </c>
      <c r="E112" s="631">
        <v>1</v>
      </c>
      <c r="F112" s="624">
        <v>0</v>
      </c>
      <c r="G112" s="625">
        <v>0</v>
      </c>
      <c r="H112" s="627">
        <v>0</v>
      </c>
      <c r="I112" s="624">
        <v>5.7960000000000003</v>
      </c>
      <c r="J112" s="625">
        <v>5.7960000000000003</v>
      </c>
      <c r="K112" s="628" t="s">
        <v>328</v>
      </c>
    </row>
    <row r="113" spans="1:11" ht="14.4" customHeight="1" thickBot="1" x14ac:dyDescent="0.35">
      <c r="A113" s="641" t="s">
        <v>419</v>
      </c>
      <c r="B113" s="619">
        <v>0</v>
      </c>
      <c r="C113" s="619">
        <v>0</v>
      </c>
      <c r="D113" s="620">
        <v>0</v>
      </c>
      <c r="E113" s="621">
        <v>1</v>
      </c>
      <c r="F113" s="619">
        <v>0</v>
      </c>
      <c r="G113" s="620">
        <v>0</v>
      </c>
      <c r="H113" s="622">
        <v>0</v>
      </c>
      <c r="I113" s="619">
        <v>5.7960000000000003</v>
      </c>
      <c r="J113" s="620">
        <v>5.7960000000000003</v>
      </c>
      <c r="K113" s="630" t="s">
        <v>328</v>
      </c>
    </row>
    <row r="114" spans="1:11" ht="14.4" customHeight="1" thickBot="1" x14ac:dyDescent="0.35">
      <c r="A114" s="640" t="s">
        <v>420</v>
      </c>
      <c r="B114" s="624">
        <v>0</v>
      </c>
      <c r="C114" s="624">
        <v>5.45</v>
      </c>
      <c r="D114" s="625">
        <v>5.45</v>
      </c>
      <c r="E114" s="626" t="s">
        <v>328</v>
      </c>
      <c r="F114" s="624">
        <v>0</v>
      </c>
      <c r="G114" s="625">
        <v>0</v>
      </c>
      <c r="H114" s="627">
        <v>0</v>
      </c>
      <c r="I114" s="624">
        <v>7.7524999999990003</v>
      </c>
      <c r="J114" s="625">
        <v>7.7524999999990003</v>
      </c>
      <c r="K114" s="628" t="s">
        <v>328</v>
      </c>
    </row>
    <row r="115" spans="1:11" ht="14.4" customHeight="1" thickBot="1" x14ac:dyDescent="0.35">
      <c r="A115" s="641" t="s">
        <v>421</v>
      </c>
      <c r="B115" s="619">
        <v>0</v>
      </c>
      <c r="C115" s="619">
        <v>5.45</v>
      </c>
      <c r="D115" s="620">
        <v>5.45</v>
      </c>
      <c r="E115" s="629" t="s">
        <v>328</v>
      </c>
      <c r="F115" s="619">
        <v>0</v>
      </c>
      <c r="G115" s="620">
        <v>0</v>
      </c>
      <c r="H115" s="622">
        <v>0</v>
      </c>
      <c r="I115" s="619">
        <v>7.7524999999990003</v>
      </c>
      <c r="J115" s="620">
        <v>7.7524999999990003</v>
      </c>
      <c r="K115" s="630" t="s">
        <v>328</v>
      </c>
    </row>
    <row r="116" spans="1:11" ht="14.4" customHeight="1" thickBot="1" x14ac:dyDescent="0.35">
      <c r="A116" s="638" t="s">
        <v>48</v>
      </c>
      <c r="B116" s="619">
        <v>42703.998654927498</v>
      </c>
      <c r="C116" s="619">
        <v>44602.115420000002</v>
      </c>
      <c r="D116" s="620">
        <v>1898.1167650725099</v>
      </c>
      <c r="E116" s="621">
        <v>1.044448220889</v>
      </c>
      <c r="F116" s="619">
        <v>44768.004041632397</v>
      </c>
      <c r="G116" s="620">
        <v>44768.004041632397</v>
      </c>
      <c r="H116" s="622">
        <v>5102.57053000002</v>
      </c>
      <c r="I116" s="619">
        <v>48306.837240000001</v>
      </c>
      <c r="J116" s="620">
        <v>3538.8331983676499</v>
      </c>
      <c r="K116" s="623">
        <v>1.0790482683810001</v>
      </c>
    </row>
    <row r="117" spans="1:11" ht="14.4" customHeight="1" thickBot="1" x14ac:dyDescent="0.35">
      <c r="A117" s="644" t="s">
        <v>422</v>
      </c>
      <c r="B117" s="624">
        <v>31677.9990022198</v>
      </c>
      <c r="C117" s="624">
        <v>33324.523000000001</v>
      </c>
      <c r="D117" s="625">
        <v>1646.52399778023</v>
      </c>
      <c r="E117" s="631">
        <v>1.051976894047</v>
      </c>
      <c r="F117" s="624">
        <v>33094.002987709602</v>
      </c>
      <c r="G117" s="625">
        <v>33094.002987709602</v>
      </c>
      <c r="H117" s="627">
        <v>3981.2830000000199</v>
      </c>
      <c r="I117" s="624">
        <v>35975.722999999998</v>
      </c>
      <c r="J117" s="625">
        <v>2881.7200122904601</v>
      </c>
      <c r="K117" s="632">
        <v>1.0870768040159999</v>
      </c>
    </row>
    <row r="118" spans="1:11" ht="14.4" customHeight="1" thickBot="1" x14ac:dyDescent="0.35">
      <c r="A118" s="640" t="s">
        <v>423</v>
      </c>
      <c r="B118" s="624">
        <v>31500.999007794799</v>
      </c>
      <c r="C118" s="624">
        <v>33148.970999999998</v>
      </c>
      <c r="D118" s="625">
        <v>1647.9719922051599</v>
      </c>
      <c r="E118" s="631">
        <v>1.052314912038</v>
      </c>
      <c r="F118" s="624">
        <v>32880.002968389701</v>
      </c>
      <c r="G118" s="625">
        <v>32880.002968389701</v>
      </c>
      <c r="H118" s="627">
        <v>3959.3810000000199</v>
      </c>
      <c r="I118" s="624">
        <v>35855.712</v>
      </c>
      <c r="J118" s="625">
        <v>2975.7090316102799</v>
      </c>
      <c r="K118" s="632">
        <v>1.090502091331</v>
      </c>
    </row>
    <row r="119" spans="1:11" ht="14.4" customHeight="1" thickBot="1" x14ac:dyDescent="0.35">
      <c r="A119" s="641" t="s">
        <v>424</v>
      </c>
      <c r="B119" s="619">
        <v>31500.999007794799</v>
      </c>
      <c r="C119" s="619">
        <v>33148.970999999998</v>
      </c>
      <c r="D119" s="620">
        <v>1647.9719922051599</v>
      </c>
      <c r="E119" s="621">
        <v>1.052314912038</v>
      </c>
      <c r="F119" s="619">
        <v>32880.002968389701</v>
      </c>
      <c r="G119" s="620">
        <v>32880.002968389701</v>
      </c>
      <c r="H119" s="622">
        <v>3959.3810000000199</v>
      </c>
      <c r="I119" s="619">
        <v>35855.712</v>
      </c>
      <c r="J119" s="620">
        <v>2975.7090316102799</v>
      </c>
      <c r="K119" s="623">
        <v>1.090502091331</v>
      </c>
    </row>
    <row r="120" spans="1:11" ht="14.4" customHeight="1" thickBot="1" x14ac:dyDescent="0.35">
      <c r="A120" s="640" t="s">
        <v>425</v>
      </c>
      <c r="B120" s="624">
        <v>0</v>
      </c>
      <c r="C120" s="624">
        <v>52.89</v>
      </c>
      <c r="D120" s="625">
        <v>52.89</v>
      </c>
      <c r="E120" s="626" t="s">
        <v>313</v>
      </c>
      <c r="F120" s="624">
        <v>0</v>
      </c>
      <c r="G120" s="625">
        <v>0</v>
      </c>
      <c r="H120" s="627">
        <v>8.6289999999999996</v>
      </c>
      <c r="I120" s="624">
        <v>56.322000000000003</v>
      </c>
      <c r="J120" s="625">
        <v>56.322000000000003</v>
      </c>
      <c r="K120" s="628" t="s">
        <v>313</v>
      </c>
    </row>
    <row r="121" spans="1:11" ht="14.4" customHeight="1" thickBot="1" x14ac:dyDescent="0.35">
      <c r="A121" s="641" t="s">
        <v>426</v>
      </c>
      <c r="B121" s="619">
        <v>0</v>
      </c>
      <c r="C121" s="619">
        <v>52.89</v>
      </c>
      <c r="D121" s="620">
        <v>52.89</v>
      </c>
      <c r="E121" s="629" t="s">
        <v>313</v>
      </c>
      <c r="F121" s="619">
        <v>0</v>
      </c>
      <c r="G121" s="620">
        <v>0</v>
      </c>
      <c r="H121" s="622">
        <v>8.6289999999999996</v>
      </c>
      <c r="I121" s="619">
        <v>56.322000000000003</v>
      </c>
      <c r="J121" s="620">
        <v>56.322000000000003</v>
      </c>
      <c r="K121" s="630" t="s">
        <v>313</v>
      </c>
    </row>
    <row r="122" spans="1:11" ht="14.4" customHeight="1" thickBot="1" x14ac:dyDescent="0.35">
      <c r="A122" s="640" t="s">
        <v>427</v>
      </c>
      <c r="B122" s="624">
        <v>0</v>
      </c>
      <c r="C122" s="624">
        <v>-1.341</v>
      </c>
      <c r="D122" s="625">
        <v>-1.341</v>
      </c>
      <c r="E122" s="626" t="s">
        <v>328</v>
      </c>
      <c r="F122" s="624">
        <v>0</v>
      </c>
      <c r="G122" s="625">
        <v>0</v>
      </c>
      <c r="H122" s="627">
        <v>0</v>
      </c>
      <c r="I122" s="624">
        <v>-8.77</v>
      </c>
      <c r="J122" s="625">
        <v>-8.77</v>
      </c>
      <c r="K122" s="628" t="s">
        <v>313</v>
      </c>
    </row>
    <row r="123" spans="1:11" ht="14.4" customHeight="1" thickBot="1" x14ac:dyDescent="0.35">
      <c r="A123" s="641" t="s">
        <v>428</v>
      </c>
      <c r="B123" s="619">
        <v>0</v>
      </c>
      <c r="C123" s="619">
        <v>-1.341</v>
      </c>
      <c r="D123" s="620">
        <v>-1.341</v>
      </c>
      <c r="E123" s="629" t="s">
        <v>328</v>
      </c>
      <c r="F123" s="619">
        <v>0</v>
      </c>
      <c r="G123" s="620">
        <v>0</v>
      </c>
      <c r="H123" s="622">
        <v>0</v>
      </c>
      <c r="I123" s="619">
        <v>-8.77</v>
      </c>
      <c r="J123" s="620">
        <v>-8.77</v>
      </c>
      <c r="K123" s="630" t="s">
        <v>313</v>
      </c>
    </row>
    <row r="124" spans="1:11" ht="14.4" customHeight="1" thickBot="1" x14ac:dyDescent="0.35">
      <c r="A124" s="640" t="s">
        <v>429</v>
      </c>
      <c r="B124" s="624">
        <v>79.999997480193002</v>
      </c>
      <c r="C124" s="624">
        <v>86.075000000000003</v>
      </c>
      <c r="D124" s="625">
        <v>6.0750025198059996</v>
      </c>
      <c r="E124" s="631">
        <v>1.075937533889</v>
      </c>
      <c r="F124" s="624">
        <v>120.00001083353899</v>
      </c>
      <c r="G124" s="625">
        <v>120.00001083353899</v>
      </c>
      <c r="H124" s="627">
        <v>9</v>
      </c>
      <c r="I124" s="624">
        <v>26.2</v>
      </c>
      <c r="J124" s="625">
        <v>-93.800010833539005</v>
      </c>
      <c r="K124" s="632">
        <v>0.21833331362200001</v>
      </c>
    </row>
    <row r="125" spans="1:11" ht="14.4" customHeight="1" thickBot="1" x14ac:dyDescent="0.35">
      <c r="A125" s="641" t="s">
        <v>430</v>
      </c>
      <c r="B125" s="619">
        <v>79.999997480193002</v>
      </c>
      <c r="C125" s="619">
        <v>86.075000000000003</v>
      </c>
      <c r="D125" s="620">
        <v>6.0750025198059996</v>
      </c>
      <c r="E125" s="621">
        <v>1.075937533889</v>
      </c>
      <c r="F125" s="619">
        <v>120.00001083353899</v>
      </c>
      <c r="G125" s="620">
        <v>120.00001083353899</v>
      </c>
      <c r="H125" s="622">
        <v>9</v>
      </c>
      <c r="I125" s="619">
        <v>26.2</v>
      </c>
      <c r="J125" s="620">
        <v>-93.800010833539005</v>
      </c>
      <c r="K125" s="623">
        <v>0.21833331362200001</v>
      </c>
    </row>
    <row r="126" spans="1:11" ht="14.4" customHeight="1" thickBot="1" x14ac:dyDescent="0.35">
      <c r="A126" s="640" t="s">
        <v>431</v>
      </c>
      <c r="B126" s="624">
        <v>96.999996944735003</v>
      </c>
      <c r="C126" s="624">
        <v>37.927999999999997</v>
      </c>
      <c r="D126" s="625">
        <v>-59.071996944734998</v>
      </c>
      <c r="E126" s="631">
        <v>0.39101032159400001</v>
      </c>
      <c r="F126" s="624">
        <v>94.000008486271994</v>
      </c>
      <c r="G126" s="625">
        <v>94.000008486271994</v>
      </c>
      <c r="H126" s="627">
        <v>4.2729999999999997</v>
      </c>
      <c r="I126" s="624">
        <v>46.259</v>
      </c>
      <c r="J126" s="625">
        <v>-47.741008486272001</v>
      </c>
      <c r="K126" s="632">
        <v>0.49211697684799999</v>
      </c>
    </row>
    <row r="127" spans="1:11" ht="14.4" customHeight="1" thickBot="1" x14ac:dyDescent="0.35">
      <c r="A127" s="641" t="s">
        <v>432</v>
      </c>
      <c r="B127" s="619">
        <v>96.999996944735003</v>
      </c>
      <c r="C127" s="619">
        <v>37.927999999999997</v>
      </c>
      <c r="D127" s="620">
        <v>-59.071996944734998</v>
      </c>
      <c r="E127" s="621">
        <v>0.39101032159400001</v>
      </c>
      <c r="F127" s="619">
        <v>94.000008486271994</v>
      </c>
      <c r="G127" s="620">
        <v>94.000008486271994</v>
      </c>
      <c r="H127" s="622">
        <v>4.2729999999999997</v>
      </c>
      <c r="I127" s="619">
        <v>46.259</v>
      </c>
      <c r="J127" s="620">
        <v>-47.741008486272001</v>
      </c>
      <c r="K127" s="623">
        <v>0.49211697684799999</v>
      </c>
    </row>
    <row r="128" spans="1:11" ht="14.4" customHeight="1" thickBot="1" x14ac:dyDescent="0.35">
      <c r="A128" s="639" t="s">
        <v>433</v>
      </c>
      <c r="B128" s="619">
        <v>10709.999662660999</v>
      </c>
      <c r="C128" s="619">
        <v>10945.740110000001</v>
      </c>
      <c r="D128" s="620">
        <v>235.74044733904299</v>
      </c>
      <c r="E128" s="621">
        <v>1.0220112469430001</v>
      </c>
      <c r="F128" s="619">
        <v>11180.0010093247</v>
      </c>
      <c r="G128" s="620">
        <v>11180.0010093247</v>
      </c>
      <c r="H128" s="622">
        <v>1061.83268000001</v>
      </c>
      <c r="I128" s="619">
        <v>11792.719069999999</v>
      </c>
      <c r="J128" s="620">
        <v>612.71806067526802</v>
      </c>
      <c r="K128" s="623">
        <v>1.054804830533</v>
      </c>
    </row>
    <row r="129" spans="1:11" ht="14.4" customHeight="1" thickBot="1" x14ac:dyDescent="0.35">
      <c r="A129" s="640" t="s">
        <v>434</v>
      </c>
      <c r="B129" s="624">
        <v>2834.99991070437</v>
      </c>
      <c r="C129" s="624">
        <v>2993.9197800000002</v>
      </c>
      <c r="D129" s="625">
        <v>158.91986929563001</v>
      </c>
      <c r="E129" s="631">
        <v>1.0560563930510001</v>
      </c>
      <c r="F129" s="624">
        <v>2959.0002671370198</v>
      </c>
      <c r="G129" s="625">
        <v>2959.0002671370198</v>
      </c>
      <c r="H129" s="627">
        <v>357.85691000000202</v>
      </c>
      <c r="I129" s="624">
        <v>3233.7011900000002</v>
      </c>
      <c r="J129" s="625">
        <v>274.70092286298097</v>
      </c>
      <c r="K129" s="632">
        <v>1.0928357208720001</v>
      </c>
    </row>
    <row r="130" spans="1:11" ht="14.4" customHeight="1" thickBot="1" x14ac:dyDescent="0.35">
      <c r="A130" s="641" t="s">
        <v>435</v>
      </c>
      <c r="B130" s="619">
        <v>2834.99991070437</v>
      </c>
      <c r="C130" s="619">
        <v>2993.9197800000002</v>
      </c>
      <c r="D130" s="620">
        <v>158.91986929563001</v>
      </c>
      <c r="E130" s="621">
        <v>1.0560563930510001</v>
      </c>
      <c r="F130" s="619">
        <v>2959.0002671370198</v>
      </c>
      <c r="G130" s="620">
        <v>2959.0002671370198</v>
      </c>
      <c r="H130" s="622">
        <v>357.85691000000202</v>
      </c>
      <c r="I130" s="619">
        <v>3233.7011900000002</v>
      </c>
      <c r="J130" s="620">
        <v>274.70092286298097</v>
      </c>
      <c r="K130" s="623">
        <v>1.0928357208720001</v>
      </c>
    </row>
    <row r="131" spans="1:11" ht="14.4" customHeight="1" thickBot="1" x14ac:dyDescent="0.35">
      <c r="A131" s="640" t="s">
        <v>436</v>
      </c>
      <c r="B131" s="624">
        <v>7874.9997519565904</v>
      </c>
      <c r="C131" s="624">
        <v>7951.8203299999996</v>
      </c>
      <c r="D131" s="625">
        <v>76.820578043414997</v>
      </c>
      <c r="E131" s="631">
        <v>1.0097549943440001</v>
      </c>
      <c r="F131" s="624">
        <v>8221.0007421877199</v>
      </c>
      <c r="G131" s="625">
        <v>8221.0007421877199</v>
      </c>
      <c r="H131" s="627">
        <v>703.97577000000297</v>
      </c>
      <c r="I131" s="624">
        <v>8561.9998799999994</v>
      </c>
      <c r="J131" s="625">
        <v>340.99913781228702</v>
      </c>
      <c r="K131" s="632">
        <v>1.041479030169</v>
      </c>
    </row>
    <row r="132" spans="1:11" ht="14.4" customHeight="1" thickBot="1" x14ac:dyDescent="0.35">
      <c r="A132" s="641" t="s">
        <v>437</v>
      </c>
      <c r="B132" s="619">
        <v>7874.9997519565904</v>
      </c>
      <c r="C132" s="619">
        <v>7951.8203299999996</v>
      </c>
      <c r="D132" s="620">
        <v>76.820578043414997</v>
      </c>
      <c r="E132" s="621">
        <v>1.0097549943440001</v>
      </c>
      <c r="F132" s="619">
        <v>8221.0007421877199</v>
      </c>
      <c r="G132" s="620">
        <v>8221.0007421877199</v>
      </c>
      <c r="H132" s="622">
        <v>703.97577000000297</v>
      </c>
      <c r="I132" s="619">
        <v>8561.9998799999994</v>
      </c>
      <c r="J132" s="620">
        <v>340.99913781228702</v>
      </c>
      <c r="K132" s="623">
        <v>1.041479030169</v>
      </c>
    </row>
    <row r="133" spans="1:11" ht="14.4" customHeight="1" thickBot="1" x14ac:dyDescent="0.35">
      <c r="A133" s="640" t="s">
        <v>438</v>
      </c>
      <c r="B133" s="624">
        <v>0</v>
      </c>
      <c r="C133" s="624">
        <v>0</v>
      </c>
      <c r="D133" s="625">
        <v>0</v>
      </c>
      <c r="E133" s="631">
        <v>1</v>
      </c>
      <c r="F133" s="624">
        <v>0</v>
      </c>
      <c r="G133" s="625">
        <v>0</v>
      </c>
      <c r="H133" s="627">
        <v>0</v>
      </c>
      <c r="I133" s="624">
        <v>-0.79</v>
      </c>
      <c r="J133" s="625">
        <v>-0.79</v>
      </c>
      <c r="K133" s="628" t="s">
        <v>328</v>
      </c>
    </row>
    <row r="134" spans="1:11" ht="14.4" customHeight="1" thickBot="1" x14ac:dyDescent="0.35">
      <c r="A134" s="641" t="s">
        <v>439</v>
      </c>
      <c r="B134" s="619">
        <v>0</v>
      </c>
      <c r="C134" s="619">
        <v>0</v>
      </c>
      <c r="D134" s="620">
        <v>0</v>
      </c>
      <c r="E134" s="621">
        <v>1</v>
      </c>
      <c r="F134" s="619">
        <v>0</v>
      </c>
      <c r="G134" s="620">
        <v>0</v>
      </c>
      <c r="H134" s="622">
        <v>0</v>
      </c>
      <c r="I134" s="619">
        <v>-0.79</v>
      </c>
      <c r="J134" s="620">
        <v>-0.79</v>
      </c>
      <c r="K134" s="630" t="s">
        <v>328</v>
      </c>
    </row>
    <row r="135" spans="1:11" ht="14.4" customHeight="1" thickBot="1" x14ac:dyDescent="0.35">
      <c r="A135" s="640" t="s">
        <v>440</v>
      </c>
      <c r="B135" s="624">
        <v>0</v>
      </c>
      <c r="C135" s="624">
        <v>0</v>
      </c>
      <c r="D135" s="625">
        <v>0</v>
      </c>
      <c r="E135" s="631">
        <v>1</v>
      </c>
      <c r="F135" s="624">
        <v>0</v>
      </c>
      <c r="G135" s="625">
        <v>0</v>
      </c>
      <c r="H135" s="627">
        <v>0</v>
      </c>
      <c r="I135" s="624">
        <v>-2.1920000000000002</v>
      </c>
      <c r="J135" s="625">
        <v>-2.1920000000000002</v>
      </c>
      <c r="K135" s="628" t="s">
        <v>328</v>
      </c>
    </row>
    <row r="136" spans="1:11" ht="14.4" customHeight="1" thickBot="1" x14ac:dyDescent="0.35">
      <c r="A136" s="641" t="s">
        <v>441</v>
      </c>
      <c r="B136" s="619">
        <v>0</v>
      </c>
      <c r="C136" s="619">
        <v>0</v>
      </c>
      <c r="D136" s="620">
        <v>0</v>
      </c>
      <c r="E136" s="621">
        <v>1</v>
      </c>
      <c r="F136" s="619">
        <v>0</v>
      </c>
      <c r="G136" s="620">
        <v>0</v>
      </c>
      <c r="H136" s="622">
        <v>0</v>
      </c>
      <c r="I136" s="619">
        <v>-2.1920000000000002</v>
      </c>
      <c r="J136" s="620">
        <v>-2.1920000000000002</v>
      </c>
      <c r="K136" s="630" t="s">
        <v>328</v>
      </c>
    </row>
    <row r="137" spans="1:11" ht="14.4" customHeight="1" thickBot="1" x14ac:dyDescent="0.35">
      <c r="A137" s="639" t="s">
        <v>442</v>
      </c>
      <c r="B137" s="619">
        <v>315.99999004676602</v>
      </c>
      <c r="C137" s="619">
        <v>331.85230999999999</v>
      </c>
      <c r="D137" s="620">
        <v>15.852319953234</v>
      </c>
      <c r="E137" s="621">
        <v>1.0501655710519999</v>
      </c>
      <c r="F137" s="619">
        <v>494.00004459807002</v>
      </c>
      <c r="G137" s="620">
        <v>494.00004459807002</v>
      </c>
      <c r="H137" s="622">
        <v>59.45485</v>
      </c>
      <c r="I137" s="619">
        <v>538.39517000000001</v>
      </c>
      <c r="J137" s="620">
        <v>44.395125401930002</v>
      </c>
      <c r="K137" s="623">
        <v>1.0898686667890001</v>
      </c>
    </row>
    <row r="138" spans="1:11" ht="14.4" customHeight="1" thickBot="1" x14ac:dyDescent="0.35">
      <c r="A138" s="640" t="s">
        <v>443</v>
      </c>
      <c r="B138" s="624">
        <v>315.99999004676602</v>
      </c>
      <c r="C138" s="624">
        <v>331.85230999999999</v>
      </c>
      <c r="D138" s="625">
        <v>15.852319953234</v>
      </c>
      <c r="E138" s="631">
        <v>1.0501655710519999</v>
      </c>
      <c r="F138" s="624">
        <v>494.00004459807002</v>
      </c>
      <c r="G138" s="625">
        <v>494.00004459807002</v>
      </c>
      <c r="H138" s="627">
        <v>59.45485</v>
      </c>
      <c r="I138" s="624">
        <v>538.39517000000001</v>
      </c>
      <c r="J138" s="625">
        <v>44.395125401930002</v>
      </c>
      <c r="K138" s="632">
        <v>1.0898686667890001</v>
      </c>
    </row>
    <row r="139" spans="1:11" ht="14.4" customHeight="1" thickBot="1" x14ac:dyDescent="0.35">
      <c r="A139" s="641" t="s">
        <v>444</v>
      </c>
      <c r="B139" s="619">
        <v>315.99999004676602</v>
      </c>
      <c r="C139" s="619">
        <v>331.85230999999999</v>
      </c>
      <c r="D139" s="620">
        <v>15.852319953234</v>
      </c>
      <c r="E139" s="621">
        <v>1.0501655710519999</v>
      </c>
      <c r="F139" s="619">
        <v>494.00004459807002</v>
      </c>
      <c r="G139" s="620">
        <v>494.00004459807002</v>
      </c>
      <c r="H139" s="622">
        <v>59.45485</v>
      </c>
      <c r="I139" s="619">
        <v>538.39517000000001</v>
      </c>
      <c r="J139" s="620">
        <v>44.395125401930002</v>
      </c>
      <c r="K139" s="623">
        <v>1.0898686667890001</v>
      </c>
    </row>
    <row r="140" spans="1:11" ht="14.4" customHeight="1" thickBot="1" x14ac:dyDescent="0.35">
      <c r="A140" s="638" t="s">
        <v>445</v>
      </c>
      <c r="B140" s="619">
        <v>0</v>
      </c>
      <c r="C140" s="619">
        <v>0</v>
      </c>
      <c r="D140" s="620">
        <v>0</v>
      </c>
      <c r="E140" s="621">
        <v>1</v>
      </c>
      <c r="F140" s="619">
        <v>0</v>
      </c>
      <c r="G140" s="620">
        <v>0</v>
      </c>
      <c r="H140" s="622">
        <v>0.4</v>
      </c>
      <c r="I140" s="619">
        <v>0.4</v>
      </c>
      <c r="J140" s="620">
        <v>0.4</v>
      </c>
      <c r="K140" s="630" t="s">
        <v>328</v>
      </c>
    </row>
    <row r="141" spans="1:11" ht="14.4" customHeight="1" thickBot="1" x14ac:dyDescent="0.35">
      <c r="A141" s="639" t="s">
        <v>446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0.4</v>
      </c>
      <c r="I141" s="619">
        <v>0.4</v>
      </c>
      <c r="J141" s="620">
        <v>0.4</v>
      </c>
      <c r="K141" s="630" t="s">
        <v>328</v>
      </c>
    </row>
    <row r="142" spans="1:11" ht="14.4" customHeight="1" thickBot="1" x14ac:dyDescent="0.35">
      <c r="A142" s="640" t="s">
        <v>447</v>
      </c>
      <c r="B142" s="624">
        <v>0</v>
      </c>
      <c r="C142" s="624">
        <v>0</v>
      </c>
      <c r="D142" s="625">
        <v>0</v>
      </c>
      <c r="E142" s="631">
        <v>1</v>
      </c>
      <c r="F142" s="624">
        <v>0</v>
      </c>
      <c r="G142" s="625">
        <v>0</v>
      </c>
      <c r="H142" s="627">
        <v>0.4</v>
      </c>
      <c r="I142" s="624">
        <v>0.4</v>
      </c>
      <c r="J142" s="625">
        <v>0.4</v>
      </c>
      <c r="K142" s="628" t="s">
        <v>328</v>
      </c>
    </row>
    <row r="143" spans="1:11" ht="14.4" customHeight="1" thickBot="1" x14ac:dyDescent="0.35">
      <c r="A143" s="641" t="s">
        <v>448</v>
      </c>
      <c r="B143" s="619">
        <v>0</v>
      </c>
      <c r="C143" s="619">
        <v>0</v>
      </c>
      <c r="D143" s="620">
        <v>0</v>
      </c>
      <c r="E143" s="621">
        <v>1</v>
      </c>
      <c r="F143" s="619">
        <v>0</v>
      </c>
      <c r="G143" s="620">
        <v>0</v>
      </c>
      <c r="H143" s="622">
        <v>0.4</v>
      </c>
      <c r="I143" s="619">
        <v>0.4</v>
      </c>
      <c r="J143" s="620">
        <v>0.4</v>
      </c>
      <c r="K143" s="630" t="s">
        <v>328</v>
      </c>
    </row>
    <row r="144" spans="1:11" ht="14.4" customHeight="1" thickBot="1" x14ac:dyDescent="0.35">
      <c r="A144" s="638" t="s">
        <v>449</v>
      </c>
      <c r="B144" s="619">
        <v>0</v>
      </c>
      <c r="C144" s="619">
        <v>115.5355</v>
      </c>
      <c r="D144" s="620">
        <v>115.5355</v>
      </c>
      <c r="E144" s="629" t="s">
        <v>313</v>
      </c>
      <c r="F144" s="619">
        <v>0</v>
      </c>
      <c r="G144" s="620">
        <v>0</v>
      </c>
      <c r="H144" s="622">
        <v>0.43124000000000001</v>
      </c>
      <c r="I144" s="619">
        <v>165.11492999999999</v>
      </c>
      <c r="J144" s="620">
        <v>165.11492999999999</v>
      </c>
      <c r="K144" s="630" t="s">
        <v>313</v>
      </c>
    </row>
    <row r="145" spans="1:11" ht="14.4" customHeight="1" thickBot="1" x14ac:dyDescent="0.35">
      <c r="A145" s="639" t="s">
        <v>450</v>
      </c>
      <c r="B145" s="619">
        <v>0</v>
      </c>
      <c r="C145" s="619">
        <v>115.5355</v>
      </c>
      <c r="D145" s="620">
        <v>115.5355</v>
      </c>
      <c r="E145" s="629" t="s">
        <v>313</v>
      </c>
      <c r="F145" s="619">
        <v>0</v>
      </c>
      <c r="G145" s="620">
        <v>0</v>
      </c>
      <c r="H145" s="622">
        <v>0.43124000000000001</v>
      </c>
      <c r="I145" s="619">
        <v>165.11492999999999</v>
      </c>
      <c r="J145" s="620">
        <v>165.11492999999999</v>
      </c>
      <c r="K145" s="630" t="s">
        <v>313</v>
      </c>
    </row>
    <row r="146" spans="1:11" ht="14.4" customHeight="1" thickBot="1" x14ac:dyDescent="0.35">
      <c r="A146" s="640" t="s">
        <v>451</v>
      </c>
      <c r="B146" s="624">
        <v>0</v>
      </c>
      <c r="C146" s="624">
        <v>17.8535</v>
      </c>
      <c r="D146" s="625">
        <v>17.8535</v>
      </c>
      <c r="E146" s="626" t="s">
        <v>313</v>
      </c>
      <c r="F146" s="624">
        <v>0</v>
      </c>
      <c r="G146" s="625">
        <v>0</v>
      </c>
      <c r="H146" s="627">
        <v>0.43124000000000001</v>
      </c>
      <c r="I146" s="624">
        <v>110.74893</v>
      </c>
      <c r="J146" s="625">
        <v>110.74893</v>
      </c>
      <c r="K146" s="628" t="s">
        <v>313</v>
      </c>
    </row>
    <row r="147" spans="1:11" ht="14.4" customHeight="1" thickBot="1" x14ac:dyDescent="0.35">
      <c r="A147" s="641" t="s">
        <v>452</v>
      </c>
      <c r="B147" s="619">
        <v>0</v>
      </c>
      <c r="C147" s="619">
        <v>1.0115000000000001</v>
      </c>
      <c r="D147" s="620">
        <v>1.0115000000000001</v>
      </c>
      <c r="E147" s="629" t="s">
        <v>313</v>
      </c>
      <c r="F147" s="619">
        <v>0</v>
      </c>
      <c r="G147" s="620">
        <v>0</v>
      </c>
      <c r="H147" s="622">
        <v>0.43124000000000001</v>
      </c>
      <c r="I147" s="619">
        <v>0.90298999999999996</v>
      </c>
      <c r="J147" s="620">
        <v>0.90298999999999996</v>
      </c>
      <c r="K147" s="630" t="s">
        <v>313</v>
      </c>
    </row>
    <row r="148" spans="1:11" ht="14.4" customHeight="1" thickBot="1" x14ac:dyDescent="0.35">
      <c r="A148" s="641" t="s">
        <v>453</v>
      </c>
      <c r="B148" s="619">
        <v>0</v>
      </c>
      <c r="C148" s="619">
        <v>-4.258</v>
      </c>
      <c r="D148" s="620">
        <v>-4.258</v>
      </c>
      <c r="E148" s="629" t="s">
        <v>328</v>
      </c>
      <c r="F148" s="619">
        <v>0</v>
      </c>
      <c r="G148" s="620">
        <v>0</v>
      </c>
      <c r="H148" s="622">
        <v>0</v>
      </c>
      <c r="I148" s="619">
        <v>-0.375</v>
      </c>
      <c r="J148" s="620">
        <v>-0.375</v>
      </c>
      <c r="K148" s="630" t="s">
        <v>313</v>
      </c>
    </row>
    <row r="149" spans="1:11" ht="14.4" customHeight="1" thickBot="1" x14ac:dyDescent="0.35">
      <c r="A149" s="641" t="s">
        <v>454</v>
      </c>
      <c r="B149" s="619">
        <v>0</v>
      </c>
      <c r="C149" s="619">
        <v>0</v>
      </c>
      <c r="D149" s="620">
        <v>0</v>
      </c>
      <c r="E149" s="629" t="s">
        <v>313</v>
      </c>
      <c r="F149" s="619">
        <v>0</v>
      </c>
      <c r="G149" s="620">
        <v>0</v>
      </c>
      <c r="H149" s="622">
        <v>0</v>
      </c>
      <c r="I149" s="619">
        <v>108.56094</v>
      </c>
      <c r="J149" s="620">
        <v>108.56094</v>
      </c>
      <c r="K149" s="630" t="s">
        <v>328</v>
      </c>
    </row>
    <row r="150" spans="1:11" ht="14.4" customHeight="1" thickBot="1" x14ac:dyDescent="0.35">
      <c r="A150" s="641" t="s">
        <v>455</v>
      </c>
      <c r="B150" s="619">
        <v>0</v>
      </c>
      <c r="C150" s="619">
        <v>20.399999999999999</v>
      </c>
      <c r="D150" s="620">
        <v>20.399999999999999</v>
      </c>
      <c r="E150" s="629" t="s">
        <v>313</v>
      </c>
      <c r="F150" s="619">
        <v>0</v>
      </c>
      <c r="G150" s="620">
        <v>0</v>
      </c>
      <c r="H150" s="622">
        <v>0</v>
      </c>
      <c r="I150" s="619">
        <v>1</v>
      </c>
      <c r="J150" s="620">
        <v>1</v>
      </c>
      <c r="K150" s="630" t="s">
        <v>313</v>
      </c>
    </row>
    <row r="151" spans="1:11" ht="14.4" customHeight="1" thickBot="1" x14ac:dyDescent="0.35">
      <c r="A151" s="641" t="s">
        <v>456</v>
      </c>
      <c r="B151" s="619">
        <v>0</v>
      </c>
      <c r="C151" s="619">
        <v>0.7</v>
      </c>
      <c r="D151" s="620">
        <v>0.7</v>
      </c>
      <c r="E151" s="629" t="s">
        <v>328</v>
      </c>
      <c r="F151" s="619">
        <v>0</v>
      </c>
      <c r="G151" s="620">
        <v>0</v>
      </c>
      <c r="H151" s="622">
        <v>0</v>
      </c>
      <c r="I151" s="619">
        <v>0.66</v>
      </c>
      <c r="J151" s="620">
        <v>0.66</v>
      </c>
      <c r="K151" s="630" t="s">
        <v>313</v>
      </c>
    </row>
    <row r="152" spans="1:11" ht="14.4" customHeight="1" thickBot="1" x14ac:dyDescent="0.35">
      <c r="A152" s="643" t="s">
        <v>457</v>
      </c>
      <c r="B152" s="619">
        <v>0</v>
      </c>
      <c r="C152" s="619">
        <v>21.582000000000001</v>
      </c>
      <c r="D152" s="620">
        <v>21.582000000000001</v>
      </c>
      <c r="E152" s="629" t="s">
        <v>328</v>
      </c>
      <c r="F152" s="619">
        <v>0</v>
      </c>
      <c r="G152" s="620">
        <v>0</v>
      </c>
      <c r="H152" s="622">
        <v>0</v>
      </c>
      <c r="I152" s="619">
        <v>19.539000000000001</v>
      </c>
      <c r="J152" s="620">
        <v>19.539000000000001</v>
      </c>
      <c r="K152" s="630" t="s">
        <v>313</v>
      </c>
    </row>
    <row r="153" spans="1:11" ht="14.4" customHeight="1" thickBot="1" x14ac:dyDescent="0.35">
      <c r="A153" s="641" t="s">
        <v>458</v>
      </c>
      <c r="B153" s="619">
        <v>0</v>
      </c>
      <c r="C153" s="619">
        <v>21.582000000000001</v>
      </c>
      <c r="D153" s="620">
        <v>21.582000000000001</v>
      </c>
      <c r="E153" s="629" t="s">
        <v>328</v>
      </c>
      <c r="F153" s="619">
        <v>0</v>
      </c>
      <c r="G153" s="620">
        <v>0</v>
      </c>
      <c r="H153" s="622">
        <v>0</v>
      </c>
      <c r="I153" s="619">
        <v>19.539000000000001</v>
      </c>
      <c r="J153" s="620">
        <v>19.539000000000001</v>
      </c>
      <c r="K153" s="630" t="s">
        <v>313</v>
      </c>
    </row>
    <row r="154" spans="1:11" ht="14.4" customHeight="1" thickBot="1" x14ac:dyDescent="0.35">
      <c r="A154" s="643" t="s">
        <v>459</v>
      </c>
      <c r="B154" s="619">
        <v>0</v>
      </c>
      <c r="C154" s="619">
        <v>75.099999999999994</v>
      </c>
      <c r="D154" s="620">
        <v>75.099999999999994</v>
      </c>
      <c r="E154" s="629" t="s">
        <v>313</v>
      </c>
      <c r="F154" s="619">
        <v>0</v>
      </c>
      <c r="G154" s="620">
        <v>0</v>
      </c>
      <c r="H154" s="622">
        <v>0</v>
      </c>
      <c r="I154" s="619">
        <v>4.3499999999999996</v>
      </c>
      <c r="J154" s="620">
        <v>4.3499999999999996</v>
      </c>
      <c r="K154" s="630" t="s">
        <v>313</v>
      </c>
    </row>
    <row r="155" spans="1:11" ht="14.4" customHeight="1" thickBot="1" x14ac:dyDescent="0.35">
      <c r="A155" s="641" t="s">
        <v>460</v>
      </c>
      <c r="B155" s="619">
        <v>0</v>
      </c>
      <c r="C155" s="619">
        <v>75.099999999999994</v>
      </c>
      <c r="D155" s="620">
        <v>75.099999999999994</v>
      </c>
      <c r="E155" s="629" t="s">
        <v>313</v>
      </c>
      <c r="F155" s="619">
        <v>0</v>
      </c>
      <c r="G155" s="620">
        <v>0</v>
      </c>
      <c r="H155" s="622">
        <v>0</v>
      </c>
      <c r="I155" s="619">
        <v>4.3499999999999996</v>
      </c>
      <c r="J155" s="620">
        <v>4.3499999999999996</v>
      </c>
      <c r="K155" s="630" t="s">
        <v>313</v>
      </c>
    </row>
    <row r="156" spans="1:11" ht="14.4" customHeight="1" thickBot="1" x14ac:dyDescent="0.35">
      <c r="A156" s="643" t="s">
        <v>461</v>
      </c>
      <c r="B156" s="619">
        <v>0</v>
      </c>
      <c r="C156" s="619">
        <v>1</v>
      </c>
      <c r="D156" s="620">
        <v>1</v>
      </c>
      <c r="E156" s="629" t="s">
        <v>313</v>
      </c>
      <c r="F156" s="619">
        <v>0</v>
      </c>
      <c r="G156" s="620">
        <v>0</v>
      </c>
      <c r="H156" s="622">
        <v>0</v>
      </c>
      <c r="I156" s="619">
        <v>0.75</v>
      </c>
      <c r="J156" s="620">
        <v>0.75</v>
      </c>
      <c r="K156" s="630" t="s">
        <v>313</v>
      </c>
    </row>
    <row r="157" spans="1:11" ht="14.4" customHeight="1" thickBot="1" x14ac:dyDescent="0.35">
      <c r="A157" s="641" t="s">
        <v>462</v>
      </c>
      <c r="B157" s="619">
        <v>0</v>
      </c>
      <c r="C157" s="619">
        <v>1</v>
      </c>
      <c r="D157" s="620">
        <v>1</v>
      </c>
      <c r="E157" s="629" t="s">
        <v>313</v>
      </c>
      <c r="F157" s="619">
        <v>0</v>
      </c>
      <c r="G157" s="620">
        <v>0</v>
      </c>
      <c r="H157" s="622">
        <v>0</v>
      </c>
      <c r="I157" s="619">
        <v>0.75</v>
      </c>
      <c r="J157" s="620">
        <v>0.75</v>
      </c>
      <c r="K157" s="630" t="s">
        <v>313</v>
      </c>
    </row>
    <row r="158" spans="1:11" ht="14.4" customHeight="1" thickBot="1" x14ac:dyDescent="0.35">
      <c r="A158" s="643" t="s">
        <v>463</v>
      </c>
      <c r="B158" s="619">
        <v>0</v>
      </c>
      <c r="C158" s="619">
        <v>0</v>
      </c>
      <c r="D158" s="620">
        <v>0</v>
      </c>
      <c r="E158" s="629" t="s">
        <v>313</v>
      </c>
      <c r="F158" s="619">
        <v>0</v>
      </c>
      <c r="G158" s="620">
        <v>0</v>
      </c>
      <c r="H158" s="622">
        <v>0</v>
      </c>
      <c r="I158" s="619">
        <v>29.727</v>
      </c>
      <c r="J158" s="620">
        <v>29.727</v>
      </c>
      <c r="K158" s="630" t="s">
        <v>328</v>
      </c>
    </row>
    <row r="159" spans="1:11" ht="14.4" customHeight="1" thickBot="1" x14ac:dyDescent="0.35">
      <c r="A159" s="641" t="s">
        <v>464</v>
      </c>
      <c r="B159" s="619">
        <v>0</v>
      </c>
      <c r="C159" s="619">
        <v>0</v>
      </c>
      <c r="D159" s="620">
        <v>0</v>
      </c>
      <c r="E159" s="629" t="s">
        <v>313</v>
      </c>
      <c r="F159" s="619">
        <v>0</v>
      </c>
      <c r="G159" s="620">
        <v>0</v>
      </c>
      <c r="H159" s="622">
        <v>0</v>
      </c>
      <c r="I159" s="619">
        <v>29.727</v>
      </c>
      <c r="J159" s="620">
        <v>29.727</v>
      </c>
      <c r="K159" s="630" t="s">
        <v>328</v>
      </c>
    </row>
    <row r="160" spans="1:11" ht="14.4" customHeight="1" thickBot="1" x14ac:dyDescent="0.35">
      <c r="A160" s="638" t="s">
        <v>465</v>
      </c>
      <c r="B160" s="619">
        <v>1164.9934109195999</v>
      </c>
      <c r="C160" s="619">
        <v>1267.96128</v>
      </c>
      <c r="D160" s="620">
        <v>102.967869080401</v>
      </c>
      <c r="E160" s="621">
        <v>1.0883849368709999</v>
      </c>
      <c r="F160" s="619">
        <v>993.01481729149805</v>
      </c>
      <c r="G160" s="620">
        <v>993.01481729149805</v>
      </c>
      <c r="H160" s="622">
        <v>133.36520000000101</v>
      </c>
      <c r="I160" s="619">
        <v>1120.02142</v>
      </c>
      <c r="J160" s="620">
        <v>127.006602708502</v>
      </c>
      <c r="K160" s="623">
        <v>1.1279000076300001</v>
      </c>
    </row>
    <row r="161" spans="1:11" ht="14.4" customHeight="1" thickBot="1" x14ac:dyDescent="0.35">
      <c r="A161" s="639" t="s">
        <v>466</v>
      </c>
      <c r="B161" s="619">
        <v>1016.9934109196</v>
      </c>
      <c r="C161" s="619">
        <v>1034.981</v>
      </c>
      <c r="D161" s="620">
        <v>17.987589080399999</v>
      </c>
      <c r="E161" s="621">
        <v>1.017687026176</v>
      </c>
      <c r="F161" s="619">
        <v>979.00226076520096</v>
      </c>
      <c r="G161" s="620">
        <v>979.00226076520096</v>
      </c>
      <c r="H161" s="622">
        <v>87.698999999999998</v>
      </c>
      <c r="I161" s="619">
        <v>1004.155</v>
      </c>
      <c r="J161" s="620">
        <v>25.152739234799</v>
      </c>
      <c r="K161" s="623">
        <v>1.025692217722</v>
      </c>
    </row>
    <row r="162" spans="1:11" ht="14.4" customHeight="1" thickBot="1" x14ac:dyDescent="0.35">
      <c r="A162" s="640" t="s">
        <v>467</v>
      </c>
      <c r="B162" s="624">
        <v>1016.9934109196</v>
      </c>
      <c r="C162" s="624">
        <v>1008.077</v>
      </c>
      <c r="D162" s="625">
        <v>-8.9164109195990005</v>
      </c>
      <c r="E162" s="631">
        <v>0.99123257749299998</v>
      </c>
      <c r="F162" s="624">
        <v>979.00226076520096</v>
      </c>
      <c r="G162" s="625">
        <v>979.00226076520096</v>
      </c>
      <c r="H162" s="627">
        <v>87.698999999999998</v>
      </c>
      <c r="I162" s="624">
        <v>1004.155</v>
      </c>
      <c r="J162" s="625">
        <v>25.152739234799</v>
      </c>
      <c r="K162" s="632">
        <v>1.025692217722</v>
      </c>
    </row>
    <row r="163" spans="1:11" ht="14.4" customHeight="1" thickBot="1" x14ac:dyDescent="0.35">
      <c r="A163" s="641" t="s">
        <v>468</v>
      </c>
      <c r="B163" s="619">
        <v>62.999998015651002</v>
      </c>
      <c r="C163" s="619">
        <v>63.067999999999998</v>
      </c>
      <c r="D163" s="620">
        <v>6.8001984348000005E-2</v>
      </c>
      <c r="E163" s="621">
        <v>1.00107939661</v>
      </c>
      <c r="F163" s="619">
        <v>63.000145483357997</v>
      </c>
      <c r="G163" s="620">
        <v>63.000145483357997</v>
      </c>
      <c r="H163" s="622">
        <v>8.141</v>
      </c>
      <c r="I163" s="619">
        <v>72.192999999999998</v>
      </c>
      <c r="J163" s="620">
        <v>9.1928545166410007</v>
      </c>
      <c r="K163" s="623">
        <v>1.145917988698</v>
      </c>
    </row>
    <row r="164" spans="1:11" ht="14.4" customHeight="1" thickBot="1" x14ac:dyDescent="0.35">
      <c r="A164" s="641" t="s">
        <v>469</v>
      </c>
      <c r="B164" s="619">
        <v>95.999996976229994</v>
      </c>
      <c r="C164" s="619">
        <v>95.688000000000002</v>
      </c>
      <c r="D164" s="620">
        <v>-0.31199697623</v>
      </c>
      <c r="E164" s="621">
        <v>0.99675003139499996</v>
      </c>
      <c r="F164" s="619">
        <v>132.00030482227399</v>
      </c>
      <c r="G164" s="620">
        <v>132.00030482227399</v>
      </c>
      <c r="H164" s="622">
        <v>14.329000000000001</v>
      </c>
      <c r="I164" s="619">
        <v>145.608</v>
      </c>
      <c r="J164" s="620">
        <v>13.607695177725001</v>
      </c>
      <c r="K164" s="623">
        <v>1.1030883617730001</v>
      </c>
    </row>
    <row r="165" spans="1:11" ht="14.4" customHeight="1" thickBot="1" x14ac:dyDescent="0.35">
      <c r="A165" s="641" t="s">
        <v>470</v>
      </c>
      <c r="B165" s="619">
        <v>51.000006760079003</v>
      </c>
      <c r="C165" s="619">
        <v>51.707999999999998</v>
      </c>
      <c r="D165" s="620">
        <v>0.70799323991999996</v>
      </c>
      <c r="E165" s="621">
        <v>1.01388221855</v>
      </c>
      <c r="F165" s="619">
        <v>51.000117772242</v>
      </c>
      <c r="G165" s="620">
        <v>51.000117772242</v>
      </c>
      <c r="H165" s="622">
        <v>4.3090000000000002</v>
      </c>
      <c r="I165" s="619">
        <v>51.707999999999998</v>
      </c>
      <c r="J165" s="620">
        <v>0.70788222775700005</v>
      </c>
      <c r="K165" s="623">
        <v>1.013880011628</v>
      </c>
    </row>
    <row r="166" spans="1:11" ht="14.4" customHeight="1" thickBot="1" x14ac:dyDescent="0.35">
      <c r="A166" s="641" t="s">
        <v>471</v>
      </c>
      <c r="B166" s="619">
        <v>532.99341779798101</v>
      </c>
      <c r="C166" s="619">
        <v>532.82799999999997</v>
      </c>
      <c r="D166" s="620">
        <v>-0.16541779798100001</v>
      </c>
      <c r="E166" s="621">
        <v>0.99968964382500003</v>
      </c>
      <c r="F166" s="619">
        <v>533.00123083539495</v>
      </c>
      <c r="G166" s="620">
        <v>533.00123083539495</v>
      </c>
      <c r="H166" s="622">
        <v>45.073</v>
      </c>
      <c r="I166" s="619">
        <v>534.95699999999999</v>
      </c>
      <c r="J166" s="620">
        <v>1.9557691646040001</v>
      </c>
      <c r="K166" s="623">
        <v>1.00366935206</v>
      </c>
    </row>
    <row r="167" spans="1:11" ht="14.4" customHeight="1" thickBot="1" x14ac:dyDescent="0.35">
      <c r="A167" s="641" t="s">
        <v>472</v>
      </c>
      <c r="B167" s="619">
        <v>262.99999171613001</v>
      </c>
      <c r="C167" s="619">
        <v>253.99100000000001</v>
      </c>
      <c r="D167" s="620">
        <v>-9.0089917161289996</v>
      </c>
      <c r="E167" s="621">
        <v>0.96574527756600004</v>
      </c>
      <c r="F167" s="619">
        <v>191.000441068594</v>
      </c>
      <c r="G167" s="620">
        <v>191.000441068594</v>
      </c>
      <c r="H167" s="622">
        <v>15.117000000000001</v>
      </c>
      <c r="I167" s="619">
        <v>190.929</v>
      </c>
      <c r="J167" s="620">
        <v>-7.1441068593000007E-2</v>
      </c>
      <c r="K167" s="623">
        <v>0.99962596385500002</v>
      </c>
    </row>
    <row r="168" spans="1:11" ht="14.4" customHeight="1" thickBot="1" x14ac:dyDescent="0.35">
      <c r="A168" s="641" t="s">
        <v>473</v>
      </c>
      <c r="B168" s="619">
        <v>10.999999653526</v>
      </c>
      <c r="C168" s="619">
        <v>10.794</v>
      </c>
      <c r="D168" s="620">
        <v>-0.205999653526</v>
      </c>
      <c r="E168" s="621">
        <v>0.98127275818000004</v>
      </c>
      <c r="F168" s="619">
        <v>9.0000207833359998</v>
      </c>
      <c r="G168" s="620">
        <v>9.0000207833359998</v>
      </c>
      <c r="H168" s="622">
        <v>0.73</v>
      </c>
      <c r="I168" s="619">
        <v>8.76</v>
      </c>
      <c r="J168" s="620">
        <v>-0.24002078333599999</v>
      </c>
      <c r="K168" s="623">
        <v>0.97333108565899995</v>
      </c>
    </row>
    <row r="169" spans="1:11" ht="14.4" customHeight="1" thickBot="1" x14ac:dyDescent="0.35">
      <c r="A169" s="640" t="s">
        <v>474</v>
      </c>
      <c r="B169" s="624">
        <v>0</v>
      </c>
      <c r="C169" s="624">
        <v>26.904</v>
      </c>
      <c r="D169" s="625">
        <v>26.904</v>
      </c>
      <c r="E169" s="626" t="s">
        <v>313</v>
      </c>
      <c r="F169" s="624">
        <v>0</v>
      </c>
      <c r="G169" s="625">
        <v>0</v>
      </c>
      <c r="H169" s="627">
        <v>0</v>
      </c>
      <c r="I169" s="624">
        <v>0</v>
      </c>
      <c r="J169" s="625">
        <v>0</v>
      </c>
      <c r="K169" s="628" t="s">
        <v>313</v>
      </c>
    </row>
    <row r="170" spans="1:11" ht="14.4" customHeight="1" thickBot="1" x14ac:dyDescent="0.35">
      <c r="A170" s="641" t="s">
        <v>475</v>
      </c>
      <c r="B170" s="619">
        <v>0</v>
      </c>
      <c r="C170" s="619">
        <v>26.904</v>
      </c>
      <c r="D170" s="620">
        <v>26.904</v>
      </c>
      <c r="E170" s="629" t="s">
        <v>328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313</v>
      </c>
    </row>
    <row r="171" spans="1:11" ht="14.4" customHeight="1" thickBot="1" x14ac:dyDescent="0.35">
      <c r="A171" s="639" t="s">
        <v>476</v>
      </c>
      <c r="B171" s="619">
        <v>148</v>
      </c>
      <c r="C171" s="619">
        <v>232.98027999999999</v>
      </c>
      <c r="D171" s="620">
        <v>84.980279999999993</v>
      </c>
      <c r="E171" s="621">
        <v>1.574191081081</v>
      </c>
      <c r="F171" s="619">
        <v>14.012556526297001</v>
      </c>
      <c r="G171" s="620">
        <v>14.012556526297001</v>
      </c>
      <c r="H171" s="622">
        <v>45.666200000000003</v>
      </c>
      <c r="I171" s="619">
        <v>115.86642000000001</v>
      </c>
      <c r="J171" s="620">
        <v>101.853863473703</v>
      </c>
      <c r="K171" s="623">
        <v>8.2687566528309997</v>
      </c>
    </row>
    <row r="172" spans="1:11" ht="14.4" customHeight="1" thickBot="1" x14ac:dyDescent="0.35">
      <c r="A172" s="640" t="s">
        <v>477</v>
      </c>
      <c r="B172" s="624">
        <v>148</v>
      </c>
      <c r="C172" s="624">
        <v>185.62146000000001</v>
      </c>
      <c r="D172" s="625">
        <v>37.621459999999999</v>
      </c>
      <c r="E172" s="631">
        <v>1.254199054054</v>
      </c>
      <c r="F172" s="624">
        <v>2.9999994438709998</v>
      </c>
      <c r="G172" s="625">
        <v>2.9999994438709998</v>
      </c>
      <c r="H172" s="627">
        <v>41.104500000000002</v>
      </c>
      <c r="I172" s="624">
        <v>98.514920000000004</v>
      </c>
      <c r="J172" s="625">
        <v>95.514920556128004</v>
      </c>
      <c r="K172" s="632">
        <v>32.838312754105999</v>
      </c>
    </row>
    <row r="173" spans="1:11" ht="14.4" customHeight="1" thickBot="1" x14ac:dyDescent="0.35">
      <c r="A173" s="641" t="s">
        <v>478</v>
      </c>
      <c r="B173" s="619">
        <v>148</v>
      </c>
      <c r="C173" s="619">
        <v>128.10046</v>
      </c>
      <c r="D173" s="620">
        <v>-19.899539999999</v>
      </c>
      <c r="E173" s="621">
        <v>0.86554364864800004</v>
      </c>
      <c r="F173" s="619">
        <v>2.9999994438709998</v>
      </c>
      <c r="G173" s="620">
        <v>2.9999994438709998</v>
      </c>
      <c r="H173" s="622">
        <v>24.769500000000001</v>
      </c>
      <c r="I173" s="619">
        <v>28.2301</v>
      </c>
      <c r="J173" s="620">
        <v>25.230100556128001</v>
      </c>
      <c r="K173" s="623">
        <v>9.4100350777290007</v>
      </c>
    </row>
    <row r="174" spans="1:11" ht="14.4" customHeight="1" thickBot="1" x14ac:dyDescent="0.35">
      <c r="A174" s="641" t="s">
        <v>479</v>
      </c>
      <c r="B174" s="619">
        <v>0</v>
      </c>
      <c r="C174" s="619">
        <v>57.521000000000001</v>
      </c>
      <c r="D174" s="620">
        <v>57.521000000000001</v>
      </c>
      <c r="E174" s="629" t="s">
        <v>313</v>
      </c>
      <c r="F174" s="619">
        <v>0</v>
      </c>
      <c r="G174" s="620">
        <v>0</v>
      </c>
      <c r="H174" s="622">
        <v>16.335000000000001</v>
      </c>
      <c r="I174" s="619">
        <v>70.284819999999996</v>
      </c>
      <c r="J174" s="620">
        <v>70.284819999999996</v>
      </c>
      <c r="K174" s="630" t="s">
        <v>313</v>
      </c>
    </row>
    <row r="175" spans="1:11" ht="14.4" customHeight="1" thickBot="1" x14ac:dyDescent="0.35">
      <c r="A175" s="640" t="s">
        <v>480</v>
      </c>
      <c r="B175" s="624">
        <v>0</v>
      </c>
      <c r="C175" s="624">
        <v>3.99</v>
      </c>
      <c r="D175" s="625">
        <v>3.99</v>
      </c>
      <c r="E175" s="626" t="s">
        <v>313</v>
      </c>
      <c r="F175" s="624">
        <v>0</v>
      </c>
      <c r="G175" s="625">
        <v>0</v>
      </c>
      <c r="H175" s="627">
        <v>0</v>
      </c>
      <c r="I175" s="624">
        <v>7.0060000000000002</v>
      </c>
      <c r="J175" s="625">
        <v>7.0060000000000002</v>
      </c>
      <c r="K175" s="628" t="s">
        <v>313</v>
      </c>
    </row>
    <row r="176" spans="1:11" ht="14.4" customHeight="1" thickBot="1" x14ac:dyDescent="0.35">
      <c r="A176" s="641" t="s">
        <v>481</v>
      </c>
      <c r="B176" s="619">
        <v>0</v>
      </c>
      <c r="C176" s="619">
        <v>0</v>
      </c>
      <c r="D176" s="620">
        <v>0</v>
      </c>
      <c r="E176" s="629" t="s">
        <v>313</v>
      </c>
      <c r="F176" s="619">
        <v>0</v>
      </c>
      <c r="G176" s="620">
        <v>0</v>
      </c>
      <c r="H176" s="622">
        <v>0</v>
      </c>
      <c r="I176" s="619">
        <v>7.0060000000000002</v>
      </c>
      <c r="J176" s="620">
        <v>7.0060000000000002</v>
      </c>
      <c r="K176" s="630" t="s">
        <v>328</v>
      </c>
    </row>
    <row r="177" spans="1:11" ht="14.4" customHeight="1" thickBot="1" x14ac:dyDescent="0.35">
      <c r="A177" s="641" t="s">
        <v>482</v>
      </c>
      <c r="B177" s="619">
        <v>0</v>
      </c>
      <c r="C177" s="619">
        <v>3.99</v>
      </c>
      <c r="D177" s="620">
        <v>3.99</v>
      </c>
      <c r="E177" s="629" t="s">
        <v>328</v>
      </c>
      <c r="F177" s="619">
        <v>0</v>
      </c>
      <c r="G177" s="620">
        <v>0</v>
      </c>
      <c r="H177" s="622">
        <v>0</v>
      </c>
      <c r="I177" s="619">
        <v>0</v>
      </c>
      <c r="J177" s="620">
        <v>0</v>
      </c>
      <c r="K177" s="630" t="s">
        <v>313</v>
      </c>
    </row>
    <row r="178" spans="1:11" ht="14.4" customHeight="1" thickBot="1" x14ac:dyDescent="0.35">
      <c r="A178" s="640" t="s">
        <v>483</v>
      </c>
      <c r="B178" s="624">
        <v>0</v>
      </c>
      <c r="C178" s="624">
        <v>32.604660000000003</v>
      </c>
      <c r="D178" s="625">
        <v>32.604660000000003</v>
      </c>
      <c r="E178" s="626" t="s">
        <v>313</v>
      </c>
      <c r="F178" s="624">
        <v>11.012557082424999</v>
      </c>
      <c r="G178" s="625">
        <v>11.012557082424999</v>
      </c>
      <c r="H178" s="627">
        <v>4.5617000000000001</v>
      </c>
      <c r="I178" s="624">
        <v>9.0145</v>
      </c>
      <c r="J178" s="625">
        <v>-1.9980570824249999</v>
      </c>
      <c r="K178" s="632">
        <v>0.81856556406699998</v>
      </c>
    </row>
    <row r="179" spans="1:11" ht="14.4" customHeight="1" thickBot="1" x14ac:dyDescent="0.35">
      <c r="A179" s="641" t="s">
        <v>484</v>
      </c>
      <c r="B179" s="619">
        <v>0</v>
      </c>
      <c r="C179" s="619">
        <v>28.151859999999999</v>
      </c>
      <c r="D179" s="620">
        <v>28.151859999999999</v>
      </c>
      <c r="E179" s="629" t="s">
        <v>328</v>
      </c>
      <c r="F179" s="619">
        <v>0</v>
      </c>
      <c r="G179" s="620">
        <v>0</v>
      </c>
      <c r="H179" s="622">
        <v>0</v>
      </c>
      <c r="I179" s="619">
        <v>-28.151859999999999</v>
      </c>
      <c r="J179" s="620">
        <v>-28.151859999999999</v>
      </c>
      <c r="K179" s="630" t="s">
        <v>328</v>
      </c>
    </row>
    <row r="180" spans="1:11" ht="14.4" customHeight="1" thickBot="1" x14ac:dyDescent="0.35">
      <c r="A180" s="641" t="s">
        <v>485</v>
      </c>
      <c r="B180" s="619">
        <v>0</v>
      </c>
      <c r="C180" s="619">
        <v>4.4527999999999999</v>
      </c>
      <c r="D180" s="620">
        <v>4.4527999999999999</v>
      </c>
      <c r="E180" s="629" t="s">
        <v>313</v>
      </c>
      <c r="F180" s="619">
        <v>11.012557082424999</v>
      </c>
      <c r="G180" s="620">
        <v>11.012557082424999</v>
      </c>
      <c r="H180" s="622">
        <v>4.5617000000000001</v>
      </c>
      <c r="I180" s="619">
        <v>9.0145</v>
      </c>
      <c r="J180" s="620">
        <v>-1.9980570824249999</v>
      </c>
      <c r="K180" s="623">
        <v>0.81856556406699998</v>
      </c>
    </row>
    <row r="181" spans="1:11" ht="14.4" customHeight="1" thickBot="1" x14ac:dyDescent="0.35">
      <c r="A181" s="641" t="s">
        <v>486</v>
      </c>
      <c r="B181" s="619">
        <v>0</v>
      </c>
      <c r="C181" s="619">
        <v>0</v>
      </c>
      <c r="D181" s="620">
        <v>0</v>
      </c>
      <c r="E181" s="621">
        <v>1</v>
      </c>
      <c r="F181" s="619">
        <v>0</v>
      </c>
      <c r="G181" s="620">
        <v>0</v>
      </c>
      <c r="H181" s="622">
        <v>0</v>
      </c>
      <c r="I181" s="619">
        <v>28.151859999999999</v>
      </c>
      <c r="J181" s="620">
        <v>28.151859999999999</v>
      </c>
      <c r="K181" s="630" t="s">
        <v>328</v>
      </c>
    </row>
    <row r="182" spans="1:11" ht="14.4" customHeight="1" thickBot="1" x14ac:dyDescent="0.35">
      <c r="A182" s="640" t="s">
        <v>487</v>
      </c>
      <c r="B182" s="624">
        <v>0</v>
      </c>
      <c r="C182" s="624">
        <v>4.8472600000000003</v>
      </c>
      <c r="D182" s="625">
        <v>4.8472600000000003</v>
      </c>
      <c r="E182" s="626" t="s">
        <v>328</v>
      </c>
      <c r="F182" s="624">
        <v>0</v>
      </c>
      <c r="G182" s="625">
        <v>0</v>
      </c>
      <c r="H182" s="627">
        <v>0</v>
      </c>
      <c r="I182" s="624">
        <v>1.331</v>
      </c>
      <c r="J182" s="625">
        <v>1.331</v>
      </c>
      <c r="K182" s="628" t="s">
        <v>313</v>
      </c>
    </row>
    <row r="183" spans="1:11" ht="14.4" customHeight="1" thickBot="1" x14ac:dyDescent="0.35">
      <c r="A183" s="641" t="s">
        <v>488</v>
      </c>
      <c r="B183" s="619">
        <v>0</v>
      </c>
      <c r="C183" s="619">
        <v>4.8472600000000003</v>
      </c>
      <c r="D183" s="620">
        <v>4.8472600000000003</v>
      </c>
      <c r="E183" s="629" t="s">
        <v>328</v>
      </c>
      <c r="F183" s="619">
        <v>0</v>
      </c>
      <c r="G183" s="620">
        <v>0</v>
      </c>
      <c r="H183" s="622">
        <v>0</v>
      </c>
      <c r="I183" s="619">
        <v>1.331</v>
      </c>
      <c r="J183" s="620">
        <v>1.331</v>
      </c>
      <c r="K183" s="630" t="s">
        <v>313</v>
      </c>
    </row>
    <row r="184" spans="1:11" ht="14.4" customHeight="1" thickBot="1" x14ac:dyDescent="0.35">
      <c r="A184" s="640" t="s">
        <v>489</v>
      </c>
      <c r="B184" s="624">
        <v>0</v>
      </c>
      <c r="C184" s="624">
        <v>5.9169</v>
      </c>
      <c r="D184" s="625">
        <v>5.9169</v>
      </c>
      <c r="E184" s="626" t="s">
        <v>328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32">
        <v>0</v>
      </c>
    </row>
    <row r="185" spans="1:11" ht="14.4" customHeight="1" thickBot="1" x14ac:dyDescent="0.35">
      <c r="A185" s="641" t="s">
        <v>490</v>
      </c>
      <c r="B185" s="619">
        <v>0</v>
      </c>
      <c r="C185" s="619">
        <v>5.9169</v>
      </c>
      <c r="D185" s="620">
        <v>5.9169</v>
      </c>
      <c r="E185" s="629" t="s">
        <v>328</v>
      </c>
      <c r="F185" s="619">
        <v>0</v>
      </c>
      <c r="G185" s="620">
        <v>0</v>
      </c>
      <c r="H185" s="622">
        <v>0</v>
      </c>
      <c r="I185" s="619">
        <v>-5.9169</v>
      </c>
      <c r="J185" s="620">
        <v>-5.9169</v>
      </c>
      <c r="K185" s="630" t="s">
        <v>328</v>
      </c>
    </row>
    <row r="186" spans="1:11" ht="14.4" customHeight="1" thickBot="1" x14ac:dyDescent="0.35">
      <c r="A186" s="641" t="s">
        <v>491</v>
      </c>
      <c r="B186" s="619">
        <v>0</v>
      </c>
      <c r="C186" s="619">
        <v>0</v>
      </c>
      <c r="D186" s="620">
        <v>0</v>
      </c>
      <c r="E186" s="621">
        <v>1</v>
      </c>
      <c r="F186" s="619">
        <v>0</v>
      </c>
      <c r="G186" s="620">
        <v>0</v>
      </c>
      <c r="H186" s="622">
        <v>0</v>
      </c>
      <c r="I186" s="619">
        <v>5.9169</v>
      </c>
      <c r="J186" s="620">
        <v>5.9169</v>
      </c>
      <c r="K186" s="630" t="s">
        <v>328</v>
      </c>
    </row>
    <row r="187" spans="1:11" ht="14.4" customHeight="1" thickBot="1" x14ac:dyDescent="0.35">
      <c r="A187" s="638" t="s">
        <v>492</v>
      </c>
      <c r="B187" s="619">
        <v>0</v>
      </c>
      <c r="C187" s="619">
        <v>4.6100000000000004E-3</v>
      </c>
      <c r="D187" s="620">
        <v>4.6100000000000004E-3</v>
      </c>
      <c r="E187" s="629" t="s">
        <v>328</v>
      </c>
      <c r="F187" s="619">
        <v>0</v>
      </c>
      <c r="G187" s="620">
        <v>0</v>
      </c>
      <c r="H187" s="622">
        <v>2.4994399999999999</v>
      </c>
      <c r="I187" s="619">
        <v>2.4994399999999999</v>
      </c>
      <c r="J187" s="620">
        <v>2.4994399999999999</v>
      </c>
      <c r="K187" s="630" t="s">
        <v>313</v>
      </c>
    </row>
    <row r="188" spans="1:11" ht="14.4" customHeight="1" thickBot="1" x14ac:dyDescent="0.35">
      <c r="A188" s="639" t="s">
        <v>493</v>
      </c>
      <c r="B188" s="619">
        <v>0</v>
      </c>
      <c r="C188" s="619">
        <v>4.6100000000000004E-3</v>
      </c>
      <c r="D188" s="620">
        <v>4.6100000000000004E-3</v>
      </c>
      <c r="E188" s="629" t="s">
        <v>328</v>
      </c>
      <c r="F188" s="619">
        <v>0</v>
      </c>
      <c r="G188" s="620">
        <v>0</v>
      </c>
      <c r="H188" s="622">
        <v>2.4994399999999999</v>
      </c>
      <c r="I188" s="619">
        <v>2.4994399999999999</v>
      </c>
      <c r="J188" s="620">
        <v>2.4994399999999999</v>
      </c>
      <c r="K188" s="630" t="s">
        <v>313</v>
      </c>
    </row>
    <row r="189" spans="1:11" ht="14.4" customHeight="1" thickBot="1" x14ac:dyDescent="0.35">
      <c r="A189" s="640" t="s">
        <v>494</v>
      </c>
      <c r="B189" s="624">
        <v>0</v>
      </c>
      <c r="C189" s="624">
        <v>4.6100000000000004E-3</v>
      </c>
      <c r="D189" s="625">
        <v>4.6100000000000004E-3</v>
      </c>
      <c r="E189" s="626" t="s">
        <v>328</v>
      </c>
      <c r="F189" s="624">
        <v>0</v>
      </c>
      <c r="G189" s="625">
        <v>0</v>
      </c>
      <c r="H189" s="627">
        <v>2.4994399999999999</v>
      </c>
      <c r="I189" s="624">
        <v>2.4994399999999999</v>
      </c>
      <c r="J189" s="625">
        <v>2.4994399999999999</v>
      </c>
      <c r="K189" s="628" t="s">
        <v>313</v>
      </c>
    </row>
    <row r="190" spans="1:11" ht="14.4" customHeight="1" thickBot="1" x14ac:dyDescent="0.35">
      <c r="A190" s="641" t="s">
        <v>495</v>
      </c>
      <c r="B190" s="619">
        <v>0</v>
      </c>
      <c r="C190" s="619">
        <v>4.6100000000000004E-3</v>
      </c>
      <c r="D190" s="620">
        <v>4.6100000000000004E-3</v>
      </c>
      <c r="E190" s="629" t="s">
        <v>328</v>
      </c>
      <c r="F190" s="619">
        <v>0</v>
      </c>
      <c r="G190" s="620">
        <v>0</v>
      </c>
      <c r="H190" s="622">
        <v>2.4994399999999999</v>
      </c>
      <c r="I190" s="619">
        <v>2.4994399999999999</v>
      </c>
      <c r="J190" s="620">
        <v>2.4994399999999999</v>
      </c>
      <c r="K190" s="630" t="s">
        <v>313</v>
      </c>
    </row>
    <row r="191" spans="1:11" ht="14.4" customHeight="1" thickBot="1" x14ac:dyDescent="0.35">
      <c r="A191" s="637" t="s">
        <v>496</v>
      </c>
      <c r="B191" s="619">
        <v>51108.158048979698</v>
      </c>
      <c r="C191" s="619">
        <v>53392.726900000001</v>
      </c>
      <c r="D191" s="620">
        <v>2284.5688510203299</v>
      </c>
      <c r="E191" s="621">
        <v>1.0447006688989999</v>
      </c>
      <c r="F191" s="619">
        <v>53797.969152594902</v>
      </c>
      <c r="G191" s="620">
        <v>53797.969152594902</v>
      </c>
      <c r="H191" s="622">
        <v>4320.1428400000004</v>
      </c>
      <c r="I191" s="619">
        <v>54422.170039999997</v>
      </c>
      <c r="J191" s="620">
        <v>624.20088740512404</v>
      </c>
      <c r="K191" s="623">
        <v>1.0116026849569999</v>
      </c>
    </row>
    <row r="192" spans="1:11" ht="14.4" customHeight="1" thickBot="1" x14ac:dyDescent="0.35">
      <c r="A192" s="638" t="s">
        <v>497</v>
      </c>
      <c r="B192" s="619">
        <v>51063.158048979698</v>
      </c>
      <c r="C192" s="619">
        <v>53201.346389999999</v>
      </c>
      <c r="D192" s="620">
        <v>2138.18834102033</v>
      </c>
      <c r="E192" s="621">
        <v>1.041873405851</v>
      </c>
      <c r="F192" s="619">
        <v>53695.496995010697</v>
      </c>
      <c r="G192" s="620">
        <v>53695.496995010602</v>
      </c>
      <c r="H192" s="622">
        <v>4320.1428400000004</v>
      </c>
      <c r="I192" s="619">
        <v>54320.697070000002</v>
      </c>
      <c r="J192" s="620">
        <v>625.20007498934899</v>
      </c>
      <c r="K192" s="623">
        <v>1.0116434358549999</v>
      </c>
    </row>
    <row r="193" spans="1:11" ht="14.4" customHeight="1" thickBot="1" x14ac:dyDescent="0.35">
      <c r="A193" s="639" t="s">
        <v>498</v>
      </c>
      <c r="B193" s="619">
        <v>51063.158048979698</v>
      </c>
      <c r="C193" s="619">
        <v>53201.346389999999</v>
      </c>
      <c r="D193" s="620">
        <v>2138.18834102033</v>
      </c>
      <c r="E193" s="621">
        <v>1.041873405851</v>
      </c>
      <c r="F193" s="619">
        <v>53695.496995010697</v>
      </c>
      <c r="G193" s="620">
        <v>53695.496995010602</v>
      </c>
      <c r="H193" s="622">
        <v>4320.1428400000004</v>
      </c>
      <c r="I193" s="619">
        <v>54320.697070000002</v>
      </c>
      <c r="J193" s="620">
        <v>625.20007498934899</v>
      </c>
      <c r="K193" s="623">
        <v>1.0116434358549999</v>
      </c>
    </row>
    <row r="194" spans="1:11" ht="14.4" customHeight="1" thickBot="1" x14ac:dyDescent="0.35">
      <c r="A194" s="640" t="s">
        <v>499</v>
      </c>
      <c r="B194" s="624">
        <v>200.58364025596299</v>
      </c>
      <c r="C194" s="624">
        <v>174.73418000000001</v>
      </c>
      <c r="D194" s="625">
        <v>-25.849460255962999</v>
      </c>
      <c r="E194" s="631">
        <v>0.87112877090499996</v>
      </c>
      <c r="F194" s="624">
        <v>187.67155981027301</v>
      </c>
      <c r="G194" s="625">
        <v>187.67155981027301</v>
      </c>
      <c r="H194" s="627">
        <v>13.31043</v>
      </c>
      <c r="I194" s="624">
        <v>305.88979</v>
      </c>
      <c r="J194" s="625">
        <v>118.218230189727</v>
      </c>
      <c r="K194" s="632">
        <v>1.6299208591280001</v>
      </c>
    </row>
    <row r="195" spans="1:11" ht="14.4" customHeight="1" thickBot="1" x14ac:dyDescent="0.35">
      <c r="A195" s="641" t="s">
        <v>500</v>
      </c>
      <c r="B195" s="619">
        <v>109.250459618425</v>
      </c>
      <c r="C195" s="619">
        <v>127.33239</v>
      </c>
      <c r="D195" s="620">
        <v>18.081930381574999</v>
      </c>
      <c r="E195" s="621">
        <v>1.1655089639409999</v>
      </c>
      <c r="F195" s="619">
        <v>136.538459727657</v>
      </c>
      <c r="G195" s="620">
        <v>136.538459727657</v>
      </c>
      <c r="H195" s="622">
        <v>13.28853</v>
      </c>
      <c r="I195" s="619">
        <v>150.01161999999999</v>
      </c>
      <c r="J195" s="620">
        <v>13.473160272343</v>
      </c>
      <c r="K195" s="623">
        <v>1.0986766680919999</v>
      </c>
    </row>
    <row r="196" spans="1:11" ht="14.4" customHeight="1" thickBot="1" x14ac:dyDescent="0.35">
      <c r="A196" s="641" t="s">
        <v>501</v>
      </c>
      <c r="B196" s="619">
        <v>15.780077822816001</v>
      </c>
      <c r="C196" s="619">
        <v>14.227589999999999</v>
      </c>
      <c r="D196" s="620">
        <v>-1.552487822816</v>
      </c>
      <c r="E196" s="621">
        <v>0.901617226464</v>
      </c>
      <c r="F196" s="619">
        <v>11.894312923359999</v>
      </c>
      <c r="G196" s="620">
        <v>11.894312923359999</v>
      </c>
      <c r="H196" s="622">
        <v>0.3019</v>
      </c>
      <c r="I196" s="619">
        <v>15.075900000000001</v>
      </c>
      <c r="J196" s="620">
        <v>3.181587076639</v>
      </c>
      <c r="K196" s="623">
        <v>1.2674880925980001</v>
      </c>
    </row>
    <row r="197" spans="1:11" ht="14.4" customHeight="1" thickBot="1" x14ac:dyDescent="0.35">
      <c r="A197" s="641" t="s">
        <v>502</v>
      </c>
      <c r="B197" s="619">
        <v>60.821922905663001</v>
      </c>
      <c r="C197" s="619">
        <v>15.9291</v>
      </c>
      <c r="D197" s="620">
        <v>-44.892822905663003</v>
      </c>
      <c r="E197" s="621">
        <v>0.261897342915</v>
      </c>
      <c r="F197" s="619">
        <v>20.228792660235001</v>
      </c>
      <c r="G197" s="620">
        <v>20.228792660235001</v>
      </c>
      <c r="H197" s="622">
        <v>0</v>
      </c>
      <c r="I197" s="619">
        <v>130.92899</v>
      </c>
      <c r="J197" s="620">
        <v>110.700197339764</v>
      </c>
      <c r="K197" s="623">
        <v>6.472407533118</v>
      </c>
    </row>
    <row r="198" spans="1:11" ht="14.4" customHeight="1" thickBot="1" x14ac:dyDescent="0.35">
      <c r="A198" s="641" t="s">
        <v>503</v>
      </c>
      <c r="B198" s="619">
        <v>14.731179909058</v>
      </c>
      <c r="C198" s="619">
        <v>17.245100000000001</v>
      </c>
      <c r="D198" s="620">
        <v>2.5139200909410002</v>
      </c>
      <c r="E198" s="621">
        <v>1.1706530031169999</v>
      </c>
      <c r="F198" s="619">
        <v>19.009994499019001</v>
      </c>
      <c r="G198" s="620">
        <v>19.009994499019001</v>
      </c>
      <c r="H198" s="622">
        <v>-0.28000000000000003</v>
      </c>
      <c r="I198" s="619">
        <v>9.8732799999999994</v>
      </c>
      <c r="J198" s="620">
        <v>-9.1367144990189999</v>
      </c>
      <c r="K198" s="623">
        <v>0.51937311189099999</v>
      </c>
    </row>
    <row r="199" spans="1:11" ht="14.4" customHeight="1" thickBot="1" x14ac:dyDescent="0.35">
      <c r="A199" s="640" t="s">
        <v>504</v>
      </c>
      <c r="B199" s="624">
        <v>264.64188576408299</v>
      </c>
      <c r="C199" s="624">
        <v>790.04908999999998</v>
      </c>
      <c r="D199" s="625">
        <v>525.40720423591699</v>
      </c>
      <c r="E199" s="631">
        <v>2.9853516487720002</v>
      </c>
      <c r="F199" s="624">
        <v>723.00007249423902</v>
      </c>
      <c r="G199" s="625">
        <v>723.00007249423902</v>
      </c>
      <c r="H199" s="627">
        <v>3.8001</v>
      </c>
      <c r="I199" s="624">
        <v>680.80840999999998</v>
      </c>
      <c r="J199" s="625">
        <v>-42.191662494238003</v>
      </c>
      <c r="K199" s="632">
        <v>0.94164362619099995</v>
      </c>
    </row>
    <row r="200" spans="1:11" ht="14.4" customHeight="1" thickBot="1" x14ac:dyDescent="0.35">
      <c r="A200" s="641" t="s">
        <v>505</v>
      </c>
      <c r="B200" s="619">
        <v>263.00000000006901</v>
      </c>
      <c r="C200" s="619">
        <v>785.92299000000003</v>
      </c>
      <c r="D200" s="620">
        <v>522.92298999993102</v>
      </c>
      <c r="E200" s="621">
        <v>2.988300342204</v>
      </c>
      <c r="F200" s="619">
        <v>723.00007249423902</v>
      </c>
      <c r="G200" s="620">
        <v>723.00007249423902</v>
      </c>
      <c r="H200" s="622">
        <v>3.8001</v>
      </c>
      <c r="I200" s="619">
        <v>680.80840999999998</v>
      </c>
      <c r="J200" s="620">
        <v>-42.191662494238003</v>
      </c>
      <c r="K200" s="623">
        <v>0.94164362619099995</v>
      </c>
    </row>
    <row r="201" spans="1:11" ht="14.4" customHeight="1" thickBot="1" x14ac:dyDescent="0.35">
      <c r="A201" s="641" t="s">
        <v>506</v>
      </c>
      <c r="B201" s="619">
        <v>1.641885764013</v>
      </c>
      <c r="C201" s="619">
        <v>4.1261000000000001</v>
      </c>
      <c r="D201" s="620">
        <v>2.4842142359860002</v>
      </c>
      <c r="E201" s="621">
        <v>2.513025016986</v>
      </c>
      <c r="F201" s="619">
        <v>0</v>
      </c>
      <c r="G201" s="620">
        <v>0</v>
      </c>
      <c r="H201" s="622">
        <v>0</v>
      </c>
      <c r="I201" s="619">
        <v>0</v>
      </c>
      <c r="J201" s="620">
        <v>0</v>
      </c>
      <c r="K201" s="630" t="s">
        <v>313</v>
      </c>
    </row>
    <row r="202" spans="1:11" ht="14.4" customHeight="1" thickBot="1" x14ac:dyDescent="0.35">
      <c r="A202" s="640" t="s">
        <v>507</v>
      </c>
      <c r="B202" s="624">
        <v>35.932522946421003</v>
      </c>
      <c r="C202" s="624">
        <v>1.9534499999999999</v>
      </c>
      <c r="D202" s="625">
        <v>-33.979072946420999</v>
      </c>
      <c r="E202" s="631">
        <v>5.4364398595000002E-2</v>
      </c>
      <c r="F202" s="624">
        <v>2.8200703258750002</v>
      </c>
      <c r="G202" s="625">
        <v>2.8200703258750002</v>
      </c>
      <c r="H202" s="627">
        <v>8.3244399999999992</v>
      </c>
      <c r="I202" s="624">
        <v>46.929229999999997</v>
      </c>
      <c r="J202" s="625">
        <v>44.109159674124001</v>
      </c>
      <c r="K202" s="632">
        <v>16.641155920618999</v>
      </c>
    </row>
    <row r="203" spans="1:11" ht="14.4" customHeight="1" thickBot="1" x14ac:dyDescent="0.35">
      <c r="A203" s="641" t="s">
        <v>508</v>
      </c>
      <c r="B203" s="619">
        <v>3.932522946412</v>
      </c>
      <c r="C203" s="619">
        <v>1.3184499999999999</v>
      </c>
      <c r="D203" s="620">
        <v>-2.6140729464120001</v>
      </c>
      <c r="E203" s="621">
        <v>0.33526822804700002</v>
      </c>
      <c r="F203" s="619">
        <v>0.82007012533699997</v>
      </c>
      <c r="G203" s="620">
        <v>0.82007012533699997</v>
      </c>
      <c r="H203" s="622">
        <v>0</v>
      </c>
      <c r="I203" s="619">
        <v>6.7797499999999999</v>
      </c>
      <c r="J203" s="620">
        <v>5.9596798746620001</v>
      </c>
      <c r="K203" s="623">
        <v>8.2672807977329992</v>
      </c>
    </row>
    <row r="204" spans="1:11" ht="14.4" customHeight="1" thickBot="1" x14ac:dyDescent="0.35">
      <c r="A204" s="641" t="s">
        <v>509</v>
      </c>
      <c r="B204" s="619">
        <v>32.000000000008001</v>
      </c>
      <c r="C204" s="619">
        <v>0.63500000000000001</v>
      </c>
      <c r="D204" s="620">
        <v>-31.365000000007999</v>
      </c>
      <c r="E204" s="621">
        <v>1.9843749999000002E-2</v>
      </c>
      <c r="F204" s="619">
        <v>2.0000002005369999</v>
      </c>
      <c r="G204" s="620">
        <v>2.0000002005369999</v>
      </c>
      <c r="H204" s="622">
        <v>8.3244399999999992</v>
      </c>
      <c r="I204" s="619">
        <v>40.149479999999997</v>
      </c>
      <c r="J204" s="620">
        <v>38.149479799462</v>
      </c>
      <c r="K204" s="623">
        <v>20.074737987132998</v>
      </c>
    </row>
    <row r="205" spans="1:11" ht="14.4" customHeight="1" thickBot="1" x14ac:dyDescent="0.35">
      <c r="A205" s="640" t="s">
        <v>510</v>
      </c>
      <c r="B205" s="624">
        <v>0</v>
      </c>
      <c r="C205" s="624">
        <v>-113.05725</v>
      </c>
      <c r="D205" s="625">
        <v>-113.05725</v>
      </c>
      <c r="E205" s="626" t="s">
        <v>328</v>
      </c>
      <c r="F205" s="624">
        <v>0</v>
      </c>
      <c r="G205" s="625">
        <v>0</v>
      </c>
      <c r="H205" s="627">
        <v>-0.33894000000000002</v>
      </c>
      <c r="I205" s="624">
        <v>-3.0923600000000002</v>
      </c>
      <c r="J205" s="625">
        <v>-3.0923600000000002</v>
      </c>
      <c r="K205" s="628" t="s">
        <v>313</v>
      </c>
    </row>
    <row r="206" spans="1:11" ht="14.4" customHeight="1" thickBot="1" x14ac:dyDescent="0.35">
      <c r="A206" s="641" t="s">
        <v>511</v>
      </c>
      <c r="B206" s="619">
        <v>0</v>
      </c>
      <c r="C206" s="619">
        <v>-112.086</v>
      </c>
      <c r="D206" s="620">
        <v>-112.086</v>
      </c>
      <c r="E206" s="629" t="s">
        <v>328</v>
      </c>
      <c r="F206" s="619">
        <v>0</v>
      </c>
      <c r="G206" s="620">
        <v>0</v>
      </c>
      <c r="H206" s="622">
        <v>0</v>
      </c>
      <c r="I206" s="619">
        <v>-0.41</v>
      </c>
      <c r="J206" s="620">
        <v>-0.41</v>
      </c>
      <c r="K206" s="630" t="s">
        <v>313</v>
      </c>
    </row>
    <row r="207" spans="1:11" ht="14.4" customHeight="1" thickBot="1" x14ac:dyDescent="0.35">
      <c r="A207" s="641" t="s">
        <v>512</v>
      </c>
      <c r="B207" s="619">
        <v>0</v>
      </c>
      <c r="C207" s="619">
        <v>-0.97124999999999995</v>
      </c>
      <c r="D207" s="620">
        <v>-0.97124999999999995</v>
      </c>
      <c r="E207" s="629" t="s">
        <v>328</v>
      </c>
      <c r="F207" s="619">
        <v>0</v>
      </c>
      <c r="G207" s="620">
        <v>0</v>
      </c>
      <c r="H207" s="622">
        <v>-0.33894000000000002</v>
      </c>
      <c r="I207" s="619">
        <v>-2.6823600000000001</v>
      </c>
      <c r="J207" s="620">
        <v>-2.6823600000000001</v>
      </c>
      <c r="K207" s="630" t="s">
        <v>313</v>
      </c>
    </row>
    <row r="208" spans="1:11" ht="14.4" customHeight="1" thickBot="1" x14ac:dyDescent="0.35">
      <c r="A208" s="640" t="s">
        <v>513</v>
      </c>
      <c r="B208" s="624">
        <v>0</v>
      </c>
      <c r="C208" s="624">
        <v>0.47520000000000001</v>
      </c>
      <c r="D208" s="625">
        <v>0.47520000000000001</v>
      </c>
      <c r="E208" s="626" t="s">
        <v>313</v>
      </c>
      <c r="F208" s="624">
        <v>0</v>
      </c>
      <c r="G208" s="625">
        <v>0</v>
      </c>
      <c r="H208" s="627">
        <v>0</v>
      </c>
      <c r="I208" s="624">
        <v>0.50560000000000005</v>
      </c>
      <c r="J208" s="625">
        <v>0.50560000000000005</v>
      </c>
      <c r="K208" s="628" t="s">
        <v>313</v>
      </c>
    </row>
    <row r="209" spans="1:11" ht="14.4" customHeight="1" thickBot="1" x14ac:dyDescent="0.35">
      <c r="A209" s="641" t="s">
        <v>514</v>
      </c>
      <c r="B209" s="619">
        <v>0</v>
      </c>
      <c r="C209" s="619">
        <v>0.47520000000000001</v>
      </c>
      <c r="D209" s="620">
        <v>0.47520000000000001</v>
      </c>
      <c r="E209" s="629" t="s">
        <v>313</v>
      </c>
      <c r="F209" s="619">
        <v>0</v>
      </c>
      <c r="G209" s="620">
        <v>0</v>
      </c>
      <c r="H209" s="622">
        <v>0</v>
      </c>
      <c r="I209" s="619">
        <v>0.50560000000000005</v>
      </c>
      <c r="J209" s="620">
        <v>0.50560000000000005</v>
      </c>
      <c r="K209" s="630" t="s">
        <v>313</v>
      </c>
    </row>
    <row r="210" spans="1:11" ht="14.4" customHeight="1" thickBot="1" x14ac:dyDescent="0.35">
      <c r="A210" s="640" t="s">
        <v>515</v>
      </c>
      <c r="B210" s="624">
        <v>50562.000000013199</v>
      </c>
      <c r="C210" s="624">
        <v>50536.539640000003</v>
      </c>
      <c r="D210" s="625">
        <v>-25.46036001321</v>
      </c>
      <c r="E210" s="631">
        <v>0.99949645267099996</v>
      </c>
      <c r="F210" s="624">
        <v>52782.005292380301</v>
      </c>
      <c r="G210" s="625">
        <v>52782.005292380301</v>
      </c>
      <c r="H210" s="627">
        <v>3722.9744700000001</v>
      </c>
      <c r="I210" s="624">
        <v>51017.815479999997</v>
      </c>
      <c r="J210" s="625">
        <v>-1764.18981238027</v>
      </c>
      <c r="K210" s="632">
        <v>0.96657592293700001</v>
      </c>
    </row>
    <row r="211" spans="1:11" ht="14.4" customHeight="1" thickBot="1" x14ac:dyDescent="0.35">
      <c r="A211" s="641" t="s">
        <v>516</v>
      </c>
      <c r="B211" s="619">
        <v>23925.000000006301</v>
      </c>
      <c r="C211" s="619">
        <v>21771.999459999999</v>
      </c>
      <c r="D211" s="620">
        <v>-2153.00054000625</v>
      </c>
      <c r="E211" s="621">
        <v>0.91001042674999999</v>
      </c>
      <c r="F211" s="619">
        <v>23830.0023894021</v>
      </c>
      <c r="G211" s="620">
        <v>23830.0023894021</v>
      </c>
      <c r="H211" s="622">
        <v>1728.17273</v>
      </c>
      <c r="I211" s="619">
        <v>22241.912110000001</v>
      </c>
      <c r="J211" s="620">
        <v>-1588.0902794020899</v>
      </c>
      <c r="K211" s="623">
        <v>0.93335752747900003</v>
      </c>
    </row>
    <row r="212" spans="1:11" ht="14.4" customHeight="1" thickBot="1" x14ac:dyDescent="0.35">
      <c r="A212" s="641" t="s">
        <v>517</v>
      </c>
      <c r="B212" s="619">
        <v>26637.000000006999</v>
      </c>
      <c r="C212" s="619">
        <v>28764.54018</v>
      </c>
      <c r="D212" s="620">
        <v>2127.5401799930401</v>
      </c>
      <c r="E212" s="621">
        <v>1.07987161392</v>
      </c>
      <c r="F212" s="619">
        <v>28952.002902978202</v>
      </c>
      <c r="G212" s="620">
        <v>28952.002902978202</v>
      </c>
      <c r="H212" s="622">
        <v>1994.8017400000001</v>
      </c>
      <c r="I212" s="619">
        <v>28775.90337</v>
      </c>
      <c r="J212" s="620">
        <v>-176.09953297816901</v>
      </c>
      <c r="K212" s="623">
        <v>0.99391753539200001</v>
      </c>
    </row>
    <row r="213" spans="1:11" ht="14.4" customHeight="1" thickBot="1" x14ac:dyDescent="0.35">
      <c r="A213" s="640" t="s">
        <v>518</v>
      </c>
      <c r="B213" s="624">
        <v>0</v>
      </c>
      <c r="C213" s="624">
        <v>1810.6520800000001</v>
      </c>
      <c r="D213" s="625">
        <v>1810.6520800000001</v>
      </c>
      <c r="E213" s="626" t="s">
        <v>313</v>
      </c>
      <c r="F213" s="624">
        <v>0</v>
      </c>
      <c r="G213" s="625">
        <v>0</v>
      </c>
      <c r="H213" s="627">
        <v>572.07234000000005</v>
      </c>
      <c r="I213" s="624">
        <v>2271.8409200000001</v>
      </c>
      <c r="J213" s="625">
        <v>2271.8409200000001</v>
      </c>
      <c r="K213" s="628" t="s">
        <v>313</v>
      </c>
    </row>
    <row r="214" spans="1:11" ht="14.4" customHeight="1" thickBot="1" x14ac:dyDescent="0.35">
      <c r="A214" s="641" t="s">
        <v>519</v>
      </c>
      <c r="B214" s="619">
        <v>0</v>
      </c>
      <c r="C214" s="619">
        <v>416.15550999999999</v>
      </c>
      <c r="D214" s="620">
        <v>416.15550999999999</v>
      </c>
      <c r="E214" s="629" t="s">
        <v>313</v>
      </c>
      <c r="F214" s="619">
        <v>0</v>
      </c>
      <c r="G214" s="620">
        <v>0</v>
      </c>
      <c r="H214" s="622">
        <v>0</v>
      </c>
      <c r="I214" s="619">
        <v>264.18817000000001</v>
      </c>
      <c r="J214" s="620">
        <v>264.18817000000001</v>
      </c>
      <c r="K214" s="630" t="s">
        <v>313</v>
      </c>
    </row>
    <row r="215" spans="1:11" ht="14.4" customHeight="1" thickBot="1" x14ac:dyDescent="0.35">
      <c r="A215" s="641" t="s">
        <v>520</v>
      </c>
      <c r="B215" s="619">
        <v>0</v>
      </c>
      <c r="C215" s="619">
        <v>1394.49657</v>
      </c>
      <c r="D215" s="620">
        <v>1394.49657</v>
      </c>
      <c r="E215" s="629" t="s">
        <v>313</v>
      </c>
      <c r="F215" s="619">
        <v>0</v>
      </c>
      <c r="G215" s="620">
        <v>0</v>
      </c>
      <c r="H215" s="622">
        <v>572.07234000000005</v>
      </c>
      <c r="I215" s="619">
        <v>2007.65275</v>
      </c>
      <c r="J215" s="620">
        <v>2007.65275</v>
      </c>
      <c r="K215" s="630" t="s">
        <v>313</v>
      </c>
    </row>
    <row r="216" spans="1:11" ht="14.4" customHeight="1" thickBot="1" x14ac:dyDescent="0.35">
      <c r="A216" s="638" t="s">
        <v>521</v>
      </c>
      <c r="B216" s="619">
        <v>45</v>
      </c>
      <c r="C216" s="619">
        <v>191.38050999999999</v>
      </c>
      <c r="D216" s="620">
        <v>146.38050999999999</v>
      </c>
      <c r="E216" s="621">
        <v>4.2529002222220003</v>
      </c>
      <c r="F216" s="619">
        <v>102.472157584212</v>
      </c>
      <c r="G216" s="620">
        <v>102.472157584212</v>
      </c>
      <c r="H216" s="622">
        <v>0</v>
      </c>
      <c r="I216" s="619">
        <v>101.47297</v>
      </c>
      <c r="J216" s="620">
        <v>-0.99918758421200005</v>
      </c>
      <c r="K216" s="623">
        <v>0.99024917979799998</v>
      </c>
    </row>
    <row r="217" spans="1:11" ht="14.4" customHeight="1" thickBot="1" x14ac:dyDescent="0.35">
      <c r="A217" s="639" t="s">
        <v>522</v>
      </c>
      <c r="B217" s="619">
        <v>0</v>
      </c>
      <c r="C217" s="619">
        <v>14.535</v>
      </c>
      <c r="D217" s="620">
        <v>14.535</v>
      </c>
      <c r="E217" s="629" t="s">
        <v>313</v>
      </c>
      <c r="F217" s="619">
        <v>0</v>
      </c>
      <c r="G217" s="620">
        <v>0</v>
      </c>
      <c r="H217" s="622">
        <v>0</v>
      </c>
      <c r="I217" s="619">
        <v>41.821260000000002</v>
      </c>
      <c r="J217" s="620">
        <v>41.821260000000002</v>
      </c>
      <c r="K217" s="630" t="s">
        <v>313</v>
      </c>
    </row>
    <row r="218" spans="1:11" ht="14.4" customHeight="1" thickBot="1" x14ac:dyDescent="0.35">
      <c r="A218" s="640" t="s">
        <v>523</v>
      </c>
      <c r="B218" s="624">
        <v>0</v>
      </c>
      <c r="C218" s="624">
        <v>14.535</v>
      </c>
      <c r="D218" s="625">
        <v>14.535</v>
      </c>
      <c r="E218" s="626" t="s">
        <v>313</v>
      </c>
      <c r="F218" s="624">
        <v>0</v>
      </c>
      <c r="G218" s="625">
        <v>0</v>
      </c>
      <c r="H218" s="627">
        <v>0</v>
      </c>
      <c r="I218" s="624">
        <v>41.821260000000002</v>
      </c>
      <c r="J218" s="625">
        <v>41.821260000000002</v>
      </c>
      <c r="K218" s="628" t="s">
        <v>313</v>
      </c>
    </row>
    <row r="219" spans="1:11" ht="14.4" customHeight="1" thickBot="1" x14ac:dyDescent="0.35">
      <c r="A219" s="641" t="s">
        <v>524</v>
      </c>
      <c r="B219" s="619">
        <v>0</v>
      </c>
      <c r="C219" s="619">
        <v>14.535</v>
      </c>
      <c r="D219" s="620">
        <v>14.535</v>
      </c>
      <c r="E219" s="629" t="s">
        <v>313</v>
      </c>
      <c r="F219" s="619">
        <v>0</v>
      </c>
      <c r="G219" s="620">
        <v>0</v>
      </c>
      <c r="H219" s="622">
        <v>0</v>
      </c>
      <c r="I219" s="619">
        <v>41.821260000000002</v>
      </c>
      <c r="J219" s="620">
        <v>41.821260000000002</v>
      </c>
      <c r="K219" s="630" t="s">
        <v>313</v>
      </c>
    </row>
    <row r="220" spans="1:11" ht="14.4" customHeight="1" thickBot="1" x14ac:dyDescent="0.35">
      <c r="A220" s="644" t="s">
        <v>525</v>
      </c>
      <c r="B220" s="624">
        <v>45</v>
      </c>
      <c r="C220" s="624">
        <v>176.84550999999999</v>
      </c>
      <c r="D220" s="625">
        <v>131.84550999999999</v>
      </c>
      <c r="E220" s="631">
        <v>3.9299002222219999</v>
      </c>
      <c r="F220" s="624">
        <v>102.472157584212</v>
      </c>
      <c r="G220" s="625">
        <v>102.472157584212</v>
      </c>
      <c r="H220" s="627">
        <v>0</v>
      </c>
      <c r="I220" s="624">
        <v>59.651710000000001</v>
      </c>
      <c r="J220" s="625">
        <v>-42.820447584211998</v>
      </c>
      <c r="K220" s="632">
        <v>0.58212602726700002</v>
      </c>
    </row>
    <row r="221" spans="1:11" ht="14.4" customHeight="1" thickBot="1" x14ac:dyDescent="0.35">
      <c r="A221" s="640" t="s">
        <v>526</v>
      </c>
      <c r="B221" s="624">
        <v>0</v>
      </c>
      <c r="C221" s="624">
        <v>5.9929800000000002</v>
      </c>
      <c r="D221" s="625">
        <v>5.9929800000000002</v>
      </c>
      <c r="E221" s="626" t="s">
        <v>313</v>
      </c>
      <c r="F221" s="624">
        <v>0</v>
      </c>
      <c r="G221" s="625">
        <v>0</v>
      </c>
      <c r="H221" s="627">
        <v>0</v>
      </c>
      <c r="I221" s="624">
        <v>19.540559999999999</v>
      </c>
      <c r="J221" s="625">
        <v>19.540559999999999</v>
      </c>
      <c r="K221" s="628" t="s">
        <v>313</v>
      </c>
    </row>
    <row r="222" spans="1:11" ht="14.4" customHeight="1" thickBot="1" x14ac:dyDescent="0.35">
      <c r="A222" s="641" t="s">
        <v>527</v>
      </c>
      <c r="B222" s="619">
        <v>0</v>
      </c>
      <c r="C222" s="619">
        <v>1.98E-3</v>
      </c>
      <c r="D222" s="620">
        <v>1.98E-3</v>
      </c>
      <c r="E222" s="629" t="s">
        <v>313</v>
      </c>
      <c r="F222" s="619">
        <v>0</v>
      </c>
      <c r="G222" s="620">
        <v>0</v>
      </c>
      <c r="H222" s="622">
        <v>0</v>
      </c>
      <c r="I222" s="619">
        <v>1.56E-3</v>
      </c>
      <c r="J222" s="620">
        <v>1.56E-3</v>
      </c>
      <c r="K222" s="630" t="s">
        <v>313</v>
      </c>
    </row>
    <row r="223" spans="1:11" ht="14.4" customHeight="1" thickBot="1" x14ac:dyDescent="0.35">
      <c r="A223" s="641" t="s">
        <v>528</v>
      </c>
      <c r="B223" s="619">
        <v>0</v>
      </c>
      <c r="C223" s="619">
        <v>5.9909999999999997</v>
      </c>
      <c r="D223" s="620">
        <v>5.9909999999999997</v>
      </c>
      <c r="E223" s="629" t="s">
        <v>328</v>
      </c>
      <c r="F223" s="619">
        <v>0</v>
      </c>
      <c r="G223" s="620">
        <v>0</v>
      </c>
      <c r="H223" s="622">
        <v>0</v>
      </c>
      <c r="I223" s="619">
        <v>19.539000000000001</v>
      </c>
      <c r="J223" s="620">
        <v>19.539000000000001</v>
      </c>
      <c r="K223" s="630" t="s">
        <v>313</v>
      </c>
    </row>
    <row r="224" spans="1:11" ht="14.4" customHeight="1" thickBot="1" x14ac:dyDescent="0.35">
      <c r="A224" s="640" t="s">
        <v>529</v>
      </c>
      <c r="B224" s="624">
        <v>45</v>
      </c>
      <c r="C224" s="624">
        <v>170.85253</v>
      </c>
      <c r="D224" s="625">
        <v>125.85253</v>
      </c>
      <c r="E224" s="631">
        <v>3.796722888888</v>
      </c>
      <c r="F224" s="624">
        <v>102.472157584212</v>
      </c>
      <c r="G224" s="625">
        <v>102.472157584212</v>
      </c>
      <c r="H224" s="627">
        <v>0</v>
      </c>
      <c r="I224" s="624">
        <v>40.111150000000002</v>
      </c>
      <c r="J224" s="625">
        <v>-62.361007584211997</v>
      </c>
      <c r="K224" s="632">
        <v>0.39143461937000001</v>
      </c>
    </row>
    <row r="225" spans="1:11" ht="14.4" customHeight="1" thickBot="1" x14ac:dyDescent="0.35">
      <c r="A225" s="641" t="s">
        <v>530</v>
      </c>
      <c r="B225" s="619">
        <v>18</v>
      </c>
      <c r="C225" s="619">
        <v>125.398</v>
      </c>
      <c r="D225" s="620">
        <v>107.398</v>
      </c>
      <c r="E225" s="621">
        <v>6.9665555555549998</v>
      </c>
      <c r="F225" s="619">
        <v>72.570731140269999</v>
      </c>
      <c r="G225" s="620">
        <v>72.570731140269999</v>
      </c>
      <c r="H225" s="622">
        <v>0</v>
      </c>
      <c r="I225" s="619">
        <v>19.350000000000001</v>
      </c>
      <c r="J225" s="620">
        <v>-53.220731140269997</v>
      </c>
      <c r="K225" s="623">
        <v>0.26663642071600002</v>
      </c>
    </row>
    <row r="226" spans="1:11" ht="14.4" customHeight="1" thickBot="1" x14ac:dyDescent="0.35">
      <c r="A226" s="641" t="s">
        <v>531</v>
      </c>
      <c r="B226" s="619">
        <v>27</v>
      </c>
      <c r="C226" s="619">
        <v>45.454529999999998</v>
      </c>
      <c r="D226" s="620">
        <v>18.454529999999998</v>
      </c>
      <c r="E226" s="621">
        <v>1.6835011111110001</v>
      </c>
      <c r="F226" s="619">
        <v>29.901426443942</v>
      </c>
      <c r="G226" s="620">
        <v>29.901426443942</v>
      </c>
      <c r="H226" s="622">
        <v>0</v>
      </c>
      <c r="I226" s="619">
        <v>20.761150000000001</v>
      </c>
      <c r="J226" s="620">
        <v>-9.1402764439419997</v>
      </c>
      <c r="K226" s="623">
        <v>0.69431971878999998</v>
      </c>
    </row>
    <row r="227" spans="1:11" ht="14.4" customHeight="1" thickBot="1" x14ac:dyDescent="0.35">
      <c r="A227" s="637" t="s">
        <v>532</v>
      </c>
      <c r="B227" s="619">
        <v>6835.6392117268697</v>
      </c>
      <c r="C227" s="619">
        <v>7703.1171400000103</v>
      </c>
      <c r="D227" s="620">
        <v>867.47792827314095</v>
      </c>
      <c r="E227" s="621">
        <v>1.1269051659110001</v>
      </c>
      <c r="F227" s="619">
        <v>6659.2558645003401</v>
      </c>
      <c r="G227" s="620">
        <v>6659.2558645003401</v>
      </c>
      <c r="H227" s="622">
        <v>839.97730999999999</v>
      </c>
      <c r="I227" s="619">
        <v>7905.6488300000001</v>
      </c>
      <c r="J227" s="620">
        <v>1246.39296549966</v>
      </c>
      <c r="K227" s="623">
        <v>1.1871670034699999</v>
      </c>
    </row>
    <row r="228" spans="1:11" ht="14.4" customHeight="1" thickBot="1" x14ac:dyDescent="0.35">
      <c r="A228" s="642" t="s">
        <v>533</v>
      </c>
      <c r="B228" s="624">
        <v>6835.6392117268697</v>
      </c>
      <c r="C228" s="624">
        <v>7703.1171400000103</v>
      </c>
      <c r="D228" s="625">
        <v>867.47792827314095</v>
      </c>
      <c r="E228" s="631">
        <v>1.1269051659110001</v>
      </c>
      <c r="F228" s="624">
        <v>6659.2558645003401</v>
      </c>
      <c r="G228" s="625">
        <v>6659.2558645003401</v>
      </c>
      <c r="H228" s="627">
        <v>839.97730999999999</v>
      </c>
      <c r="I228" s="624">
        <v>7905.6488300000001</v>
      </c>
      <c r="J228" s="625">
        <v>1246.39296549966</v>
      </c>
      <c r="K228" s="632">
        <v>1.1871670034699999</v>
      </c>
    </row>
    <row r="229" spans="1:11" ht="14.4" customHeight="1" thickBot="1" x14ac:dyDescent="0.35">
      <c r="A229" s="644" t="s">
        <v>54</v>
      </c>
      <c r="B229" s="624">
        <v>6835.6392117268697</v>
      </c>
      <c r="C229" s="624">
        <v>7703.1171400000103</v>
      </c>
      <c r="D229" s="625">
        <v>867.47792827314095</v>
      </c>
      <c r="E229" s="631">
        <v>1.1269051659110001</v>
      </c>
      <c r="F229" s="624">
        <v>6659.2558645003401</v>
      </c>
      <c r="G229" s="625">
        <v>6659.2558645003401</v>
      </c>
      <c r="H229" s="627">
        <v>839.97730999999999</v>
      </c>
      <c r="I229" s="624">
        <v>7905.6488300000001</v>
      </c>
      <c r="J229" s="625">
        <v>1246.39296549966</v>
      </c>
      <c r="K229" s="632">
        <v>1.1871670034699999</v>
      </c>
    </row>
    <row r="230" spans="1:11" ht="14.4" customHeight="1" thickBot="1" x14ac:dyDescent="0.35">
      <c r="A230" s="640" t="s">
        <v>534</v>
      </c>
      <c r="B230" s="624">
        <v>104.128121018402</v>
      </c>
      <c r="C230" s="624">
        <v>107.20525000000001</v>
      </c>
      <c r="D230" s="625">
        <v>3.0771289815979999</v>
      </c>
      <c r="E230" s="631">
        <v>1.029551373361</v>
      </c>
      <c r="F230" s="624">
        <v>111.15125249994099</v>
      </c>
      <c r="G230" s="625">
        <v>111.15125249994099</v>
      </c>
      <c r="H230" s="627">
        <v>8.4969999999999999</v>
      </c>
      <c r="I230" s="624">
        <v>102.932</v>
      </c>
      <c r="J230" s="625">
        <v>-8.2192524999399996</v>
      </c>
      <c r="K230" s="632">
        <v>0.92605344235800002</v>
      </c>
    </row>
    <row r="231" spans="1:11" ht="14.4" customHeight="1" thickBot="1" x14ac:dyDescent="0.35">
      <c r="A231" s="641" t="s">
        <v>535</v>
      </c>
      <c r="B231" s="619">
        <v>104.128121018402</v>
      </c>
      <c r="C231" s="619">
        <v>107.20525000000001</v>
      </c>
      <c r="D231" s="620">
        <v>3.0771289815979999</v>
      </c>
      <c r="E231" s="621">
        <v>1.029551373361</v>
      </c>
      <c r="F231" s="619">
        <v>111.15125249994099</v>
      </c>
      <c r="G231" s="620">
        <v>111.15125249994099</v>
      </c>
      <c r="H231" s="622">
        <v>8.4969999999999999</v>
      </c>
      <c r="I231" s="619">
        <v>102.932</v>
      </c>
      <c r="J231" s="620">
        <v>-8.2192524999399996</v>
      </c>
      <c r="K231" s="623">
        <v>0.92605344235800002</v>
      </c>
    </row>
    <row r="232" spans="1:11" ht="14.4" customHeight="1" thickBot="1" x14ac:dyDescent="0.35">
      <c r="A232" s="640" t="s">
        <v>536</v>
      </c>
      <c r="B232" s="624">
        <v>61.243215630708001</v>
      </c>
      <c r="C232" s="624">
        <v>62.331060000000001</v>
      </c>
      <c r="D232" s="625">
        <v>1.087844369291</v>
      </c>
      <c r="E232" s="631">
        <v>1.0177626918839999</v>
      </c>
      <c r="F232" s="624">
        <v>70.975475885592004</v>
      </c>
      <c r="G232" s="625">
        <v>70.975475885592004</v>
      </c>
      <c r="H232" s="627">
        <v>8.0510599999999997</v>
      </c>
      <c r="I232" s="624">
        <v>70.857619999999997</v>
      </c>
      <c r="J232" s="625">
        <v>-0.117855885592</v>
      </c>
      <c r="K232" s="632">
        <v>0.99833948438999998</v>
      </c>
    </row>
    <row r="233" spans="1:11" ht="14.4" customHeight="1" thickBot="1" x14ac:dyDescent="0.35">
      <c r="A233" s="641" t="s">
        <v>537</v>
      </c>
      <c r="B233" s="619">
        <v>44.003897116133999</v>
      </c>
      <c r="C233" s="619">
        <v>44.4</v>
      </c>
      <c r="D233" s="620">
        <v>0.39610288386499998</v>
      </c>
      <c r="E233" s="621">
        <v>1.0090015409949999</v>
      </c>
      <c r="F233" s="619">
        <v>49.490278912242999</v>
      </c>
      <c r="G233" s="620">
        <v>49.490278912242999</v>
      </c>
      <c r="H233" s="622">
        <v>6.29</v>
      </c>
      <c r="I233" s="619">
        <v>51.06</v>
      </c>
      <c r="J233" s="620">
        <v>1.5697210877559999</v>
      </c>
      <c r="K233" s="623">
        <v>1.031717766039</v>
      </c>
    </row>
    <row r="234" spans="1:11" ht="14.4" customHeight="1" thickBot="1" x14ac:dyDescent="0.35">
      <c r="A234" s="641" t="s">
        <v>538</v>
      </c>
      <c r="B234" s="619">
        <v>0</v>
      </c>
      <c r="C234" s="619">
        <v>0</v>
      </c>
      <c r="D234" s="620">
        <v>0</v>
      </c>
      <c r="E234" s="629" t="s">
        <v>313</v>
      </c>
      <c r="F234" s="619">
        <v>0.33885715784199999</v>
      </c>
      <c r="G234" s="620">
        <v>0.33885715784199999</v>
      </c>
      <c r="H234" s="622">
        <v>0</v>
      </c>
      <c r="I234" s="619">
        <v>7.6100000000000001E-2</v>
      </c>
      <c r="J234" s="620">
        <v>-0.26275715784199999</v>
      </c>
      <c r="K234" s="623">
        <v>0.22457840490700001</v>
      </c>
    </row>
    <row r="235" spans="1:11" ht="14.4" customHeight="1" thickBot="1" x14ac:dyDescent="0.35">
      <c r="A235" s="641" t="s">
        <v>539</v>
      </c>
      <c r="B235" s="619">
        <v>17.239318514573998</v>
      </c>
      <c r="C235" s="619">
        <v>17.931059999999999</v>
      </c>
      <c r="D235" s="620">
        <v>0.69174148542500002</v>
      </c>
      <c r="E235" s="621">
        <v>1.0401258022369999</v>
      </c>
      <c r="F235" s="619">
        <v>21.146339815506</v>
      </c>
      <c r="G235" s="620">
        <v>21.146339815506</v>
      </c>
      <c r="H235" s="622">
        <v>1.7610600000000001</v>
      </c>
      <c r="I235" s="619">
        <v>19.721520000000002</v>
      </c>
      <c r="J235" s="620">
        <v>-1.4248198155059999</v>
      </c>
      <c r="K235" s="623">
        <v>0.93262097233100005</v>
      </c>
    </row>
    <row r="236" spans="1:11" ht="14.4" customHeight="1" thickBot="1" x14ac:dyDescent="0.35">
      <c r="A236" s="640" t="s">
        <v>540</v>
      </c>
      <c r="B236" s="624">
        <v>932.49242785899298</v>
      </c>
      <c r="C236" s="624">
        <v>982.08346000000097</v>
      </c>
      <c r="D236" s="625">
        <v>49.591032141008</v>
      </c>
      <c r="E236" s="631">
        <v>1.0531811633629999</v>
      </c>
      <c r="F236" s="624">
        <v>861.21953740777303</v>
      </c>
      <c r="G236" s="625">
        <v>861.21953740777303</v>
      </c>
      <c r="H236" s="627">
        <v>76.694730000000007</v>
      </c>
      <c r="I236" s="624">
        <v>958.26967999999999</v>
      </c>
      <c r="J236" s="625">
        <v>97.050142592225995</v>
      </c>
      <c r="K236" s="632">
        <v>1.1126892022029999</v>
      </c>
    </row>
    <row r="237" spans="1:11" ht="14.4" customHeight="1" thickBot="1" x14ac:dyDescent="0.35">
      <c r="A237" s="641" t="s">
        <v>541</v>
      </c>
      <c r="B237" s="619">
        <v>932.49242785899298</v>
      </c>
      <c r="C237" s="619">
        <v>982.08346000000097</v>
      </c>
      <c r="D237" s="620">
        <v>49.591032141008</v>
      </c>
      <c r="E237" s="621">
        <v>1.0531811633629999</v>
      </c>
      <c r="F237" s="619">
        <v>861.21953740777303</v>
      </c>
      <c r="G237" s="620">
        <v>861.21953740777303</v>
      </c>
      <c r="H237" s="622">
        <v>76.694730000000007</v>
      </c>
      <c r="I237" s="619">
        <v>958.26967999999999</v>
      </c>
      <c r="J237" s="620">
        <v>97.050142592225995</v>
      </c>
      <c r="K237" s="623">
        <v>1.1126892022029999</v>
      </c>
    </row>
    <row r="238" spans="1:11" ht="14.4" customHeight="1" thickBot="1" x14ac:dyDescent="0.35">
      <c r="A238" s="640" t="s">
        <v>542</v>
      </c>
      <c r="B238" s="624">
        <v>0</v>
      </c>
      <c r="C238" s="624">
        <v>2.4590000000000001</v>
      </c>
      <c r="D238" s="625">
        <v>2.4590000000000001</v>
      </c>
      <c r="E238" s="626" t="s">
        <v>313</v>
      </c>
      <c r="F238" s="624">
        <v>0</v>
      </c>
      <c r="G238" s="625">
        <v>0</v>
      </c>
      <c r="H238" s="627">
        <v>0.25</v>
      </c>
      <c r="I238" s="624">
        <v>2.7440000000000002</v>
      </c>
      <c r="J238" s="625">
        <v>2.7440000000000002</v>
      </c>
      <c r="K238" s="628" t="s">
        <v>328</v>
      </c>
    </row>
    <row r="239" spans="1:11" ht="14.4" customHeight="1" thickBot="1" x14ac:dyDescent="0.35">
      <c r="A239" s="641" t="s">
        <v>543</v>
      </c>
      <c r="B239" s="619">
        <v>0</v>
      </c>
      <c r="C239" s="619">
        <v>2.4590000000000001</v>
      </c>
      <c r="D239" s="620">
        <v>2.4590000000000001</v>
      </c>
      <c r="E239" s="629" t="s">
        <v>313</v>
      </c>
      <c r="F239" s="619">
        <v>0</v>
      </c>
      <c r="G239" s="620">
        <v>0</v>
      </c>
      <c r="H239" s="622">
        <v>0.25</v>
      </c>
      <c r="I239" s="619">
        <v>2.7440000000000002</v>
      </c>
      <c r="J239" s="620">
        <v>2.7440000000000002</v>
      </c>
      <c r="K239" s="630" t="s">
        <v>328</v>
      </c>
    </row>
    <row r="240" spans="1:11" ht="14.4" customHeight="1" thickBot="1" x14ac:dyDescent="0.35">
      <c r="A240" s="640" t="s">
        <v>544</v>
      </c>
      <c r="B240" s="624">
        <v>813</v>
      </c>
      <c r="C240" s="624">
        <v>742.93651000000102</v>
      </c>
      <c r="D240" s="625">
        <v>-70.063489999999007</v>
      </c>
      <c r="E240" s="631">
        <v>0.91382104550999999</v>
      </c>
      <c r="F240" s="624">
        <v>775.35354980963496</v>
      </c>
      <c r="G240" s="625">
        <v>775.35354980963496</v>
      </c>
      <c r="H240" s="627">
        <v>77.436229999999995</v>
      </c>
      <c r="I240" s="624">
        <v>741.84888999999998</v>
      </c>
      <c r="J240" s="625">
        <v>-33.504659809635001</v>
      </c>
      <c r="K240" s="632">
        <v>0.95678789396399999</v>
      </c>
    </row>
    <row r="241" spans="1:11" ht="14.4" customHeight="1" thickBot="1" x14ac:dyDescent="0.35">
      <c r="A241" s="641" t="s">
        <v>545</v>
      </c>
      <c r="B241" s="619">
        <v>813</v>
      </c>
      <c r="C241" s="619">
        <v>742.93651000000102</v>
      </c>
      <c r="D241" s="620">
        <v>-70.063489999999007</v>
      </c>
      <c r="E241" s="621">
        <v>0.91382104550999999</v>
      </c>
      <c r="F241" s="619">
        <v>775.35354980963496</v>
      </c>
      <c r="G241" s="620">
        <v>775.35354980963496</v>
      </c>
      <c r="H241" s="622">
        <v>77.436229999999995</v>
      </c>
      <c r="I241" s="619">
        <v>741.84888999999998</v>
      </c>
      <c r="J241" s="620">
        <v>-33.504659809635001</v>
      </c>
      <c r="K241" s="623">
        <v>0.95678789396399999</v>
      </c>
    </row>
    <row r="242" spans="1:11" ht="14.4" customHeight="1" thickBot="1" x14ac:dyDescent="0.35">
      <c r="A242" s="640" t="s">
        <v>546</v>
      </c>
      <c r="B242" s="624">
        <v>0</v>
      </c>
      <c r="C242" s="624">
        <v>1073.3836799999999</v>
      </c>
      <c r="D242" s="625">
        <v>1073.3836799999999</v>
      </c>
      <c r="E242" s="626" t="s">
        <v>313</v>
      </c>
      <c r="F242" s="624">
        <v>0</v>
      </c>
      <c r="G242" s="625">
        <v>0</v>
      </c>
      <c r="H242" s="627">
        <v>85.762600000000006</v>
      </c>
      <c r="I242" s="624">
        <v>1027.4159299999999</v>
      </c>
      <c r="J242" s="625">
        <v>1027.4159299999999</v>
      </c>
      <c r="K242" s="628" t="s">
        <v>328</v>
      </c>
    </row>
    <row r="243" spans="1:11" ht="14.4" customHeight="1" thickBot="1" x14ac:dyDescent="0.35">
      <c r="A243" s="641" t="s">
        <v>547</v>
      </c>
      <c r="B243" s="619">
        <v>0</v>
      </c>
      <c r="C243" s="619">
        <v>1073.3836799999999</v>
      </c>
      <c r="D243" s="620">
        <v>1073.3836799999999</v>
      </c>
      <c r="E243" s="629" t="s">
        <v>313</v>
      </c>
      <c r="F243" s="619">
        <v>0</v>
      </c>
      <c r="G243" s="620">
        <v>0</v>
      </c>
      <c r="H243" s="622">
        <v>85.762600000000006</v>
      </c>
      <c r="I243" s="619">
        <v>1027.4159299999999</v>
      </c>
      <c r="J243" s="620">
        <v>1027.4159299999999</v>
      </c>
      <c r="K243" s="630" t="s">
        <v>328</v>
      </c>
    </row>
    <row r="244" spans="1:11" ht="14.4" customHeight="1" thickBot="1" x14ac:dyDescent="0.35">
      <c r="A244" s="640" t="s">
        <v>548</v>
      </c>
      <c r="B244" s="624">
        <v>4924.7754472187598</v>
      </c>
      <c r="C244" s="624">
        <v>4732.7181800000099</v>
      </c>
      <c r="D244" s="625">
        <v>-192.05726721875899</v>
      </c>
      <c r="E244" s="631">
        <v>0.96100182246300003</v>
      </c>
      <c r="F244" s="624">
        <v>4840.5560488973997</v>
      </c>
      <c r="G244" s="625">
        <v>4840.5560488973997</v>
      </c>
      <c r="H244" s="627">
        <v>583.28569000000005</v>
      </c>
      <c r="I244" s="624">
        <v>5001.5807100000002</v>
      </c>
      <c r="J244" s="625">
        <v>161.02466110259999</v>
      </c>
      <c r="K244" s="632">
        <v>1.0332657363069999</v>
      </c>
    </row>
    <row r="245" spans="1:11" ht="14.4" customHeight="1" thickBot="1" x14ac:dyDescent="0.35">
      <c r="A245" s="641" t="s">
        <v>549</v>
      </c>
      <c r="B245" s="619">
        <v>4924.7754472187598</v>
      </c>
      <c r="C245" s="619">
        <v>4732.7181800000099</v>
      </c>
      <c r="D245" s="620">
        <v>-192.05726721875899</v>
      </c>
      <c r="E245" s="621">
        <v>0.96100182246300003</v>
      </c>
      <c r="F245" s="619">
        <v>4840.5560488973997</v>
      </c>
      <c r="G245" s="620">
        <v>4840.5560488973997</v>
      </c>
      <c r="H245" s="622">
        <v>583.28569000000005</v>
      </c>
      <c r="I245" s="619">
        <v>5001.5807100000002</v>
      </c>
      <c r="J245" s="620">
        <v>161.02466110259999</v>
      </c>
      <c r="K245" s="623">
        <v>1.0332657363069999</v>
      </c>
    </row>
    <row r="246" spans="1:11" ht="14.4" customHeight="1" thickBot="1" x14ac:dyDescent="0.35">
      <c r="A246" s="645" t="s">
        <v>550</v>
      </c>
      <c r="B246" s="624">
        <v>0</v>
      </c>
      <c r="C246" s="624">
        <v>11.819240000000001</v>
      </c>
      <c r="D246" s="625">
        <v>11.819240000000001</v>
      </c>
      <c r="E246" s="626" t="s">
        <v>313</v>
      </c>
      <c r="F246" s="624">
        <v>0</v>
      </c>
      <c r="G246" s="625">
        <v>0</v>
      </c>
      <c r="H246" s="627">
        <v>0</v>
      </c>
      <c r="I246" s="624">
        <v>9.9082899999999992</v>
      </c>
      <c r="J246" s="625">
        <v>9.9082899999999992</v>
      </c>
      <c r="K246" s="628" t="s">
        <v>328</v>
      </c>
    </row>
    <row r="247" spans="1:11" ht="14.4" customHeight="1" thickBot="1" x14ac:dyDescent="0.35">
      <c r="A247" s="642" t="s">
        <v>551</v>
      </c>
      <c r="B247" s="624">
        <v>0</v>
      </c>
      <c r="C247" s="624">
        <v>11.819240000000001</v>
      </c>
      <c r="D247" s="625">
        <v>11.819240000000001</v>
      </c>
      <c r="E247" s="626" t="s">
        <v>313</v>
      </c>
      <c r="F247" s="624">
        <v>0</v>
      </c>
      <c r="G247" s="625">
        <v>0</v>
      </c>
      <c r="H247" s="627">
        <v>0</v>
      </c>
      <c r="I247" s="624">
        <v>9.9082899999999992</v>
      </c>
      <c r="J247" s="625">
        <v>9.9082899999999992</v>
      </c>
      <c r="K247" s="628" t="s">
        <v>328</v>
      </c>
    </row>
    <row r="248" spans="1:11" ht="14.4" customHeight="1" thickBot="1" x14ac:dyDescent="0.35">
      <c r="A248" s="644" t="s">
        <v>552</v>
      </c>
      <c r="B248" s="624">
        <v>0</v>
      </c>
      <c r="C248" s="624">
        <v>11.819240000000001</v>
      </c>
      <c r="D248" s="625">
        <v>11.819240000000001</v>
      </c>
      <c r="E248" s="626" t="s">
        <v>313</v>
      </c>
      <c r="F248" s="624">
        <v>0</v>
      </c>
      <c r="G248" s="625">
        <v>0</v>
      </c>
      <c r="H248" s="627">
        <v>0</v>
      </c>
      <c r="I248" s="624">
        <v>9.9082899999999992</v>
      </c>
      <c r="J248" s="625">
        <v>9.9082899999999992</v>
      </c>
      <c r="K248" s="628" t="s">
        <v>328</v>
      </c>
    </row>
    <row r="249" spans="1:11" ht="14.4" customHeight="1" thickBot="1" x14ac:dyDescent="0.35">
      <c r="A249" s="640" t="s">
        <v>553</v>
      </c>
      <c r="B249" s="624">
        <v>0</v>
      </c>
      <c r="C249" s="624">
        <v>11.819240000000001</v>
      </c>
      <c r="D249" s="625">
        <v>11.819240000000001</v>
      </c>
      <c r="E249" s="626" t="s">
        <v>313</v>
      </c>
      <c r="F249" s="624">
        <v>0</v>
      </c>
      <c r="G249" s="625">
        <v>0</v>
      </c>
      <c r="H249" s="627">
        <v>0</v>
      </c>
      <c r="I249" s="624">
        <v>9.9082899999999992</v>
      </c>
      <c r="J249" s="625">
        <v>9.9082899999999992</v>
      </c>
      <c r="K249" s="628" t="s">
        <v>328</v>
      </c>
    </row>
    <row r="250" spans="1:11" ht="14.4" customHeight="1" thickBot="1" x14ac:dyDescent="0.35">
      <c r="A250" s="641" t="s">
        <v>554</v>
      </c>
      <c r="B250" s="619">
        <v>0</v>
      </c>
      <c r="C250" s="619">
        <v>11.819240000000001</v>
      </c>
      <c r="D250" s="620">
        <v>11.819240000000001</v>
      </c>
      <c r="E250" s="629" t="s">
        <v>313</v>
      </c>
      <c r="F250" s="619">
        <v>0</v>
      </c>
      <c r="G250" s="620">
        <v>0</v>
      </c>
      <c r="H250" s="622">
        <v>0</v>
      </c>
      <c r="I250" s="619">
        <v>9.9082899999999992</v>
      </c>
      <c r="J250" s="620">
        <v>9.9082899999999992</v>
      </c>
      <c r="K250" s="630" t="s">
        <v>328</v>
      </c>
    </row>
    <row r="251" spans="1:11" ht="14.4" customHeight="1" thickBot="1" x14ac:dyDescent="0.35">
      <c r="A251" s="646"/>
      <c r="B251" s="619">
        <v>-21891.7878451461</v>
      </c>
      <c r="C251" s="619">
        <v>-22022.676820000001</v>
      </c>
      <c r="D251" s="620">
        <v>-130.88897485385701</v>
      </c>
      <c r="E251" s="621">
        <v>1.005978907514</v>
      </c>
      <c r="F251" s="619">
        <v>-22031.265738964401</v>
      </c>
      <c r="G251" s="620">
        <v>-22031.265738964401</v>
      </c>
      <c r="H251" s="622">
        <v>-3384.96580000003</v>
      </c>
      <c r="I251" s="619">
        <v>-26124.117579999998</v>
      </c>
      <c r="J251" s="620">
        <v>-4092.8518410356301</v>
      </c>
      <c r="K251" s="623">
        <v>1.1857747026209999</v>
      </c>
    </row>
    <row r="252" spans="1:11" ht="14.4" customHeight="1" thickBot="1" x14ac:dyDescent="0.35">
      <c r="A252" s="647" t="s">
        <v>66</v>
      </c>
      <c r="B252" s="633">
        <v>-21891.7878451461</v>
      </c>
      <c r="C252" s="633">
        <v>-22022.676820000001</v>
      </c>
      <c r="D252" s="634">
        <v>-130.88897485386201</v>
      </c>
      <c r="E252" s="635" t="s">
        <v>313</v>
      </c>
      <c r="F252" s="633">
        <v>-22031.265738964401</v>
      </c>
      <c r="G252" s="634">
        <v>-22031.265738964401</v>
      </c>
      <c r="H252" s="633">
        <v>-3384.96580000003</v>
      </c>
      <c r="I252" s="633">
        <v>-26124.117579999998</v>
      </c>
      <c r="J252" s="634">
        <v>-4092.8518410356501</v>
      </c>
      <c r="K252" s="636">
        <v>1.1857747026209999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555</v>
      </c>
      <c r="B5" s="649" t="s">
        <v>556</v>
      </c>
      <c r="C5" s="650" t="s">
        <v>557</v>
      </c>
      <c r="D5" s="650" t="s">
        <v>557</v>
      </c>
      <c r="E5" s="650"/>
      <c r="F5" s="650" t="s">
        <v>557</v>
      </c>
      <c r="G5" s="650" t="s">
        <v>557</v>
      </c>
      <c r="H5" s="650" t="s">
        <v>557</v>
      </c>
      <c r="I5" s="651" t="s">
        <v>557</v>
      </c>
      <c r="J5" s="652" t="s">
        <v>74</v>
      </c>
    </row>
    <row r="6" spans="1:10" ht="14.4" customHeight="1" x14ac:dyDescent="0.3">
      <c r="A6" s="648" t="s">
        <v>555</v>
      </c>
      <c r="B6" s="649" t="s">
        <v>323</v>
      </c>
      <c r="C6" s="650">
        <v>1148.0625</v>
      </c>
      <c r="D6" s="650">
        <v>1194.46047</v>
      </c>
      <c r="E6" s="650"/>
      <c r="F6" s="650">
        <v>1250.873319999999</v>
      </c>
      <c r="G6" s="650">
        <v>1320.0001191689189</v>
      </c>
      <c r="H6" s="650">
        <v>-69.126799168919888</v>
      </c>
      <c r="I6" s="651">
        <v>0.94763121747864498</v>
      </c>
      <c r="J6" s="652" t="s">
        <v>1</v>
      </c>
    </row>
    <row r="7" spans="1:10" ht="14.4" customHeight="1" x14ac:dyDescent="0.3">
      <c r="A7" s="648" t="s">
        <v>555</v>
      </c>
      <c r="B7" s="649" t="s">
        <v>324</v>
      </c>
      <c r="C7" s="650" t="s">
        <v>557</v>
      </c>
      <c r="D7" s="650">
        <v>64.484020000000001</v>
      </c>
      <c r="E7" s="650"/>
      <c r="F7" s="650">
        <v>52.664470000000001</v>
      </c>
      <c r="G7" s="650">
        <v>85.000007673754993</v>
      </c>
      <c r="H7" s="650">
        <v>-32.335537673754992</v>
      </c>
      <c r="I7" s="651">
        <v>0.6195819440644702</v>
      </c>
      <c r="J7" s="652" t="s">
        <v>1</v>
      </c>
    </row>
    <row r="8" spans="1:10" ht="14.4" customHeight="1" x14ac:dyDescent="0.3">
      <c r="A8" s="648" t="s">
        <v>555</v>
      </c>
      <c r="B8" s="649" t="s">
        <v>325</v>
      </c>
      <c r="C8" s="650">
        <v>51.707299999999989</v>
      </c>
      <c r="D8" s="650">
        <v>2.8198399999999966</v>
      </c>
      <c r="E8" s="650"/>
      <c r="F8" s="650">
        <v>4.730970000000001</v>
      </c>
      <c r="G8" s="650">
        <v>2.0000001805579997</v>
      </c>
      <c r="H8" s="650">
        <v>2.7309698194420013</v>
      </c>
      <c r="I8" s="651">
        <v>2.3654847864463999</v>
      </c>
      <c r="J8" s="652" t="s">
        <v>1</v>
      </c>
    </row>
    <row r="9" spans="1:10" ht="14.4" customHeight="1" x14ac:dyDescent="0.3">
      <c r="A9" s="648" t="s">
        <v>555</v>
      </c>
      <c r="B9" s="649" t="s">
        <v>326</v>
      </c>
      <c r="C9" s="650">
        <v>93.948359999999994</v>
      </c>
      <c r="D9" s="650">
        <v>115.8685</v>
      </c>
      <c r="E9" s="650"/>
      <c r="F9" s="650">
        <v>173.33158000000003</v>
      </c>
      <c r="G9" s="650">
        <v>130.00001173633299</v>
      </c>
      <c r="H9" s="650">
        <v>43.331568263667037</v>
      </c>
      <c r="I9" s="651">
        <v>1.3333197257824287</v>
      </c>
      <c r="J9" s="652" t="s">
        <v>1</v>
      </c>
    </row>
    <row r="10" spans="1:10" ht="14.4" customHeight="1" x14ac:dyDescent="0.3">
      <c r="A10" s="648" t="s">
        <v>555</v>
      </c>
      <c r="B10" s="649" t="s">
        <v>327</v>
      </c>
      <c r="C10" s="650" t="s">
        <v>557</v>
      </c>
      <c r="D10" s="650">
        <v>59.5364</v>
      </c>
      <c r="E10" s="650"/>
      <c r="F10" s="650">
        <v>225.39213000000001</v>
      </c>
      <c r="G10" s="650">
        <v>0</v>
      </c>
      <c r="H10" s="650">
        <v>225.39213000000001</v>
      </c>
      <c r="I10" s="651" t="s">
        <v>557</v>
      </c>
      <c r="J10" s="652" t="s">
        <v>1</v>
      </c>
    </row>
    <row r="11" spans="1:10" ht="14.4" customHeight="1" x14ac:dyDescent="0.3">
      <c r="A11" s="648" t="s">
        <v>555</v>
      </c>
      <c r="B11" s="649" t="s">
        <v>329</v>
      </c>
      <c r="C11" s="650">
        <v>643.37861000000009</v>
      </c>
      <c r="D11" s="650">
        <v>504.55549999999999</v>
      </c>
      <c r="E11" s="650"/>
      <c r="F11" s="650">
        <v>406.01476999999898</v>
      </c>
      <c r="G11" s="650">
        <v>600.00005416769</v>
      </c>
      <c r="H11" s="650">
        <v>-193.98528416769102</v>
      </c>
      <c r="I11" s="651">
        <v>0.67669122224199774</v>
      </c>
      <c r="J11" s="652" t="s">
        <v>1</v>
      </c>
    </row>
    <row r="12" spans="1:10" ht="14.4" customHeight="1" x14ac:dyDescent="0.3">
      <c r="A12" s="648" t="s">
        <v>555</v>
      </c>
      <c r="B12" s="649" t="s">
        <v>330</v>
      </c>
      <c r="C12" s="650">
        <v>5.8068999999999997</v>
      </c>
      <c r="D12" s="650">
        <v>4.6396999999989994</v>
      </c>
      <c r="E12" s="650"/>
      <c r="F12" s="650">
        <v>103.31996000000001</v>
      </c>
      <c r="G12" s="650">
        <v>115.899950378672</v>
      </c>
      <c r="H12" s="650">
        <v>-12.579990378671994</v>
      </c>
      <c r="I12" s="651">
        <v>0.89145819012372096</v>
      </c>
      <c r="J12" s="652" t="s">
        <v>1</v>
      </c>
    </row>
    <row r="13" spans="1:10" ht="14.4" customHeight="1" x14ac:dyDescent="0.3">
      <c r="A13" s="648" t="s">
        <v>555</v>
      </c>
      <c r="B13" s="649" t="s">
        <v>331</v>
      </c>
      <c r="C13" s="650">
        <v>17.077500000000001</v>
      </c>
      <c r="D13" s="650">
        <v>19.457999999999998</v>
      </c>
      <c r="E13" s="650"/>
      <c r="F13" s="650">
        <v>15.732000000000001</v>
      </c>
      <c r="G13" s="650">
        <v>18.000001625029999</v>
      </c>
      <c r="H13" s="650">
        <v>-2.2680016250299975</v>
      </c>
      <c r="I13" s="651">
        <v>0.87399992109577285</v>
      </c>
      <c r="J13" s="652" t="s">
        <v>1</v>
      </c>
    </row>
    <row r="14" spans="1:10" ht="14.4" customHeight="1" x14ac:dyDescent="0.3">
      <c r="A14" s="648" t="s">
        <v>555</v>
      </c>
      <c r="B14" s="649" t="s">
        <v>558</v>
      </c>
      <c r="C14" s="650">
        <v>1959.9811700000002</v>
      </c>
      <c r="D14" s="650">
        <v>1965.822429999999</v>
      </c>
      <c r="E14" s="650"/>
      <c r="F14" s="650">
        <v>2232.0591999999979</v>
      </c>
      <c r="G14" s="650">
        <v>2270.9001449309571</v>
      </c>
      <c r="H14" s="650">
        <v>-38.840944930959267</v>
      </c>
      <c r="I14" s="651">
        <v>0.98289623389312863</v>
      </c>
      <c r="J14" s="652" t="s">
        <v>559</v>
      </c>
    </row>
    <row r="16" spans="1:10" ht="14.4" customHeight="1" x14ac:dyDescent="0.3">
      <c r="A16" s="648" t="s">
        <v>555</v>
      </c>
      <c r="B16" s="649" t="s">
        <v>556</v>
      </c>
      <c r="C16" s="650" t="s">
        <v>557</v>
      </c>
      <c r="D16" s="650" t="s">
        <v>557</v>
      </c>
      <c r="E16" s="650"/>
      <c r="F16" s="650" t="s">
        <v>557</v>
      </c>
      <c r="G16" s="650" t="s">
        <v>557</v>
      </c>
      <c r="H16" s="650" t="s">
        <v>557</v>
      </c>
      <c r="I16" s="651" t="s">
        <v>557</v>
      </c>
      <c r="J16" s="652" t="s">
        <v>74</v>
      </c>
    </row>
    <row r="17" spans="1:10" ht="14.4" customHeight="1" x14ac:dyDescent="0.3">
      <c r="A17" s="648" t="s">
        <v>560</v>
      </c>
      <c r="B17" s="649" t="s">
        <v>561</v>
      </c>
      <c r="C17" s="650" t="s">
        <v>557</v>
      </c>
      <c r="D17" s="650" t="s">
        <v>557</v>
      </c>
      <c r="E17" s="650"/>
      <c r="F17" s="650" t="s">
        <v>557</v>
      </c>
      <c r="G17" s="650" t="s">
        <v>557</v>
      </c>
      <c r="H17" s="650" t="s">
        <v>557</v>
      </c>
      <c r="I17" s="651" t="s">
        <v>557</v>
      </c>
      <c r="J17" s="652" t="s">
        <v>0</v>
      </c>
    </row>
    <row r="18" spans="1:10" ht="14.4" customHeight="1" x14ac:dyDescent="0.3">
      <c r="A18" s="648" t="s">
        <v>560</v>
      </c>
      <c r="B18" s="649" t="s">
        <v>323</v>
      </c>
      <c r="C18" s="650">
        <v>536.86464999999998</v>
      </c>
      <c r="D18" s="650">
        <v>565.52821999999992</v>
      </c>
      <c r="E18" s="650"/>
      <c r="F18" s="650">
        <v>651.41295999999909</v>
      </c>
      <c r="G18" s="650">
        <v>620.40177115611698</v>
      </c>
      <c r="H18" s="650">
        <v>31.01118884388211</v>
      </c>
      <c r="I18" s="651">
        <v>1.0499856549185744</v>
      </c>
      <c r="J18" s="652" t="s">
        <v>1</v>
      </c>
    </row>
    <row r="19" spans="1:10" ht="14.4" customHeight="1" x14ac:dyDescent="0.3">
      <c r="A19" s="648" t="s">
        <v>560</v>
      </c>
      <c r="B19" s="649" t="s">
        <v>324</v>
      </c>
      <c r="C19" s="650" t="s">
        <v>557</v>
      </c>
      <c r="D19" s="650">
        <v>29.446960000000001</v>
      </c>
      <c r="E19" s="650"/>
      <c r="F19" s="650">
        <v>2.3950300000000002</v>
      </c>
      <c r="G19" s="650">
        <v>39.446533633893999</v>
      </c>
      <c r="H19" s="650">
        <v>-37.051503633894001</v>
      </c>
      <c r="I19" s="651">
        <v>6.0715854585055282E-2</v>
      </c>
      <c r="J19" s="652" t="s">
        <v>1</v>
      </c>
    </row>
    <row r="20" spans="1:10" ht="14.4" customHeight="1" x14ac:dyDescent="0.3">
      <c r="A20" s="648" t="s">
        <v>560</v>
      </c>
      <c r="B20" s="649" t="s">
        <v>325</v>
      </c>
      <c r="C20" s="650">
        <v>14.81615</v>
      </c>
      <c r="D20" s="650">
        <v>0.90559999999999619</v>
      </c>
      <c r="E20" s="650"/>
      <c r="F20" s="650">
        <v>1.8469900000000001</v>
      </c>
      <c r="G20" s="650">
        <v>0.76752599320799986</v>
      </c>
      <c r="H20" s="650">
        <v>1.0794640067920003</v>
      </c>
      <c r="I20" s="651">
        <v>2.4064201295388119</v>
      </c>
      <c r="J20" s="652" t="s">
        <v>1</v>
      </c>
    </row>
    <row r="21" spans="1:10" ht="14.4" customHeight="1" x14ac:dyDescent="0.3">
      <c r="A21" s="648" t="s">
        <v>560</v>
      </c>
      <c r="B21" s="649" t="s">
        <v>326</v>
      </c>
      <c r="C21" s="650">
        <v>40.903199999999998</v>
      </c>
      <c r="D21" s="650">
        <v>11.243099999999998</v>
      </c>
      <c r="E21" s="650"/>
      <c r="F21" s="650">
        <v>8.6107999999999993</v>
      </c>
      <c r="G21" s="650">
        <v>13.627022879968001</v>
      </c>
      <c r="H21" s="650">
        <v>-5.0162228799680015</v>
      </c>
      <c r="I21" s="651">
        <v>0.63189150527207594</v>
      </c>
      <c r="J21" s="652" t="s">
        <v>1</v>
      </c>
    </row>
    <row r="22" spans="1:10" ht="14.4" customHeight="1" x14ac:dyDescent="0.3">
      <c r="A22" s="648" t="s">
        <v>560</v>
      </c>
      <c r="B22" s="649" t="s">
        <v>327</v>
      </c>
      <c r="C22" s="650" t="s">
        <v>557</v>
      </c>
      <c r="D22" s="650">
        <v>59.5364</v>
      </c>
      <c r="E22" s="650"/>
      <c r="F22" s="650">
        <v>157.34902</v>
      </c>
      <c r="G22" s="650">
        <v>0</v>
      </c>
      <c r="H22" s="650">
        <v>157.34902</v>
      </c>
      <c r="I22" s="651" t="s">
        <v>557</v>
      </c>
      <c r="J22" s="652" t="s">
        <v>1</v>
      </c>
    </row>
    <row r="23" spans="1:10" ht="14.4" customHeight="1" x14ac:dyDescent="0.3">
      <c r="A23" s="648" t="s">
        <v>560</v>
      </c>
      <c r="B23" s="649" t="s">
        <v>329</v>
      </c>
      <c r="C23" s="650">
        <v>434.35947000000004</v>
      </c>
      <c r="D23" s="650">
        <v>347.82317</v>
      </c>
      <c r="E23" s="650"/>
      <c r="F23" s="650">
        <v>297.79836</v>
      </c>
      <c r="G23" s="650">
        <v>411.586442925406</v>
      </c>
      <c r="H23" s="650">
        <v>-113.788082925406</v>
      </c>
      <c r="I23" s="651">
        <v>0.72353782569551639</v>
      </c>
      <c r="J23" s="652" t="s">
        <v>1</v>
      </c>
    </row>
    <row r="24" spans="1:10" ht="14.4" customHeight="1" x14ac:dyDescent="0.3">
      <c r="A24" s="648" t="s">
        <v>560</v>
      </c>
      <c r="B24" s="649" t="s">
        <v>330</v>
      </c>
      <c r="C24" s="650">
        <v>1.3168</v>
      </c>
      <c r="D24" s="650">
        <v>2.328639999999</v>
      </c>
      <c r="E24" s="650"/>
      <c r="F24" s="650">
        <v>46.062019999999997</v>
      </c>
      <c r="G24" s="650">
        <v>52.784292714430002</v>
      </c>
      <c r="H24" s="650">
        <v>-6.7222727144300052</v>
      </c>
      <c r="I24" s="651">
        <v>0.87264634290359089</v>
      </c>
      <c r="J24" s="652" t="s">
        <v>1</v>
      </c>
    </row>
    <row r="25" spans="1:10" ht="14.4" customHeight="1" x14ac:dyDescent="0.3">
      <c r="A25" s="648" t="s">
        <v>560</v>
      </c>
      <c r="B25" s="649" t="s">
        <v>331</v>
      </c>
      <c r="C25" s="650">
        <v>0</v>
      </c>
      <c r="D25" s="650" t="s">
        <v>557</v>
      </c>
      <c r="E25" s="650"/>
      <c r="F25" s="650" t="s">
        <v>557</v>
      </c>
      <c r="G25" s="650" t="s">
        <v>557</v>
      </c>
      <c r="H25" s="650" t="s">
        <v>557</v>
      </c>
      <c r="I25" s="651" t="s">
        <v>557</v>
      </c>
      <c r="J25" s="652" t="s">
        <v>1</v>
      </c>
    </row>
    <row r="26" spans="1:10" ht="14.4" customHeight="1" x14ac:dyDescent="0.3">
      <c r="A26" s="648" t="s">
        <v>560</v>
      </c>
      <c r="B26" s="649" t="s">
        <v>562</v>
      </c>
      <c r="C26" s="650">
        <v>1028.26027</v>
      </c>
      <c r="D26" s="650">
        <v>1016.812089999999</v>
      </c>
      <c r="E26" s="650"/>
      <c r="F26" s="650">
        <v>1165.4751799999992</v>
      </c>
      <c r="G26" s="650">
        <v>1138.613589303023</v>
      </c>
      <c r="H26" s="650">
        <v>26.861590696976236</v>
      </c>
      <c r="I26" s="651">
        <v>1.0235914896408527</v>
      </c>
      <c r="J26" s="652" t="s">
        <v>563</v>
      </c>
    </row>
    <row r="27" spans="1:10" ht="14.4" customHeight="1" x14ac:dyDescent="0.3">
      <c r="A27" s="648" t="s">
        <v>557</v>
      </c>
      <c r="B27" s="649" t="s">
        <v>557</v>
      </c>
      <c r="C27" s="650" t="s">
        <v>557</v>
      </c>
      <c r="D27" s="650" t="s">
        <v>557</v>
      </c>
      <c r="E27" s="650"/>
      <c r="F27" s="650" t="s">
        <v>557</v>
      </c>
      <c r="G27" s="650" t="s">
        <v>557</v>
      </c>
      <c r="H27" s="650" t="s">
        <v>557</v>
      </c>
      <c r="I27" s="651" t="s">
        <v>557</v>
      </c>
      <c r="J27" s="652" t="s">
        <v>564</v>
      </c>
    </row>
    <row r="28" spans="1:10" ht="14.4" customHeight="1" x14ac:dyDescent="0.3">
      <c r="A28" s="648" t="s">
        <v>565</v>
      </c>
      <c r="B28" s="649" t="s">
        <v>566</v>
      </c>
      <c r="C28" s="650" t="s">
        <v>557</v>
      </c>
      <c r="D28" s="650" t="s">
        <v>557</v>
      </c>
      <c r="E28" s="650"/>
      <c r="F28" s="650" t="s">
        <v>557</v>
      </c>
      <c r="G28" s="650" t="s">
        <v>557</v>
      </c>
      <c r="H28" s="650" t="s">
        <v>557</v>
      </c>
      <c r="I28" s="651" t="s">
        <v>557</v>
      </c>
      <c r="J28" s="652" t="s">
        <v>0</v>
      </c>
    </row>
    <row r="29" spans="1:10" ht="14.4" customHeight="1" x14ac:dyDescent="0.3">
      <c r="A29" s="648" t="s">
        <v>565</v>
      </c>
      <c r="B29" s="649" t="s">
        <v>323</v>
      </c>
      <c r="C29" s="650">
        <v>38.523029999999999</v>
      </c>
      <c r="D29" s="650">
        <v>41.938070000000003</v>
      </c>
      <c r="E29" s="650"/>
      <c r="F29" s="650">
        <v>37.43168</v>
      </c>
      <c r="G29" s="650">
        <v>49.158082666878002</v>
      </c>
      <c r="H29" s="650">
        <v>-11.726402666878002</v>
      </c>
      <c r="I29" s="651">
        <v>0.76145524742406034</v>
      </c>
      <c r="J29" s="652" t="s">
        <v>1</v>
      </c>
    </row>
    <row r="30" spans="1:10" ht="14.4" customHeight="1" x14ac:dyDescent="0.3">
      <c r="A30" s="648" t="s">
        <v>565</v>
      </c>
      <c r="B30" s="649" t="s">
        <v>329</v>
      </c>
      <c r="C30" s="650">
        <v>0</v>
      </c>
      <c r="D30" s="650" t="s">
        <v>557</v>
      </c>
      <c r="E30" s="650"/>
      <c r="F30" s="650" t="s">
        <v>557</v>
      </c>
      <c r="G30" s="650" t="s">
        <v>557</v>
      </c>
      <c r="H30" s="650" t="s">
        <v>557</v>
      </c>
      <c r="I30" s="651" t="s">
        <v>557</v>
      </c>
      <c r="J30" s="652" t="s">
        <v>1</v>
      </c>
    </row>
    <row r="31" spans="1:10" ht="14.4" customHeight="1" x14ac:dyDescent="0.3">
      <c r="A31" s="648" t="s">
        <v>565</v>
      </c>
      <c r="B31" s="649" t="s">
        <v>331</v>
      </c>
      <c r="C31" s="650">
        <v>0</v>
      </c>
      <c r="D31" s="650" t="s">
        <v>557</v>
      </c>
      <c r="E31" s="650"/>
      <c r="F31" s="650">
        <v>0.41399999999999998</v>
      </c>
      <c r="G31" s="650">
        <v>0</v>
      </c>
      <c r="H31" s="650">
        <v>0.41399999999999998</v>
      </c>
      <c r="I31" s="651" t="s">
        <v>557</v>
      </c>
      <c r="J31" s="652" t="s">
        <v>1</v>
      </c>
    </row>
    <row r="32" spans="1:10" ht="14.4" customHeight="1" x14ac:dyDescent="0.3">
      <c r="A32" s="648" t="s">
        <v>565</v>
      </c>
      <c r="B32" s="649" t="s">
        <v>567</v>
      </c>
      <c r="C32" s="650">
        <v>38.523029999999999</v>
      </c>
      <c r="D32" s="650">
        <v>41.938070000000003</v>
      </c>
      <c r="E32" s="650"/>
      <c r="F32" s="650">
        <v>37.845680000000002</v>
      </c>
      <c r="G32" s="650">
        <v>49.158082666878002</v>
      </c>
      <c r="H32" s="650">
        <v>-11.312402666878</v>
      </c>
      <c r="I32" s="651">
        <v>0.76987705676934115</v>
      </c>
      <c r="J32" s="652" t="s">
        <v>563</v>
      </c>
    </row>
    <row r="33" spans="1:10" ht="14.4" customHeight="1" x14ac:dyDescent="0.3">
      <c r="A33" s="648" t="s">
        <v>557</v>
      </c>
      <c r="B33" s="649" t="s">
        <v>557</v>
      </c>
      <c r="C33" s="650" t="s">
        <v>557</v>
      </c>
      <c r="D33" s="650" t="s">
        <v>557</v>
      </c>
      <c r="E33" s="650"/>
      <c r="F33" s="650" t="s">
        <v>557</v>
      </c>
      <c r="G33" s="650" t="s">
        <v>557</v>
      </c>
      <c r="H33" s="650" t="s">
        <v>557</v>
      </c>
      <c r="I33" s="651" t="s">
        <v>557</v>
      </c>
      <c r="J33" s="652" t="s">
        <v>564</v>
      </c>
    </row>
    <row r="34" spans="1:10" ht="14.4" customHeight="1" x14ac:dyDescent="0.3">
      <c r="A34" s="648" t="s">
        <v>568</v>
      </c>
      <c r="B34" s="649" t="s">
        <v>569</v>
      </c>
      <c r="C34" s="650" t="s">
        <v>557</v>
      </c>
      <c r="D34" s="650" t="s">
        <v>557</v>
      </c>
      <c r="E34" s="650"/>
      <c r="F34" s="650" t="s">
        <v>557</v>
      </c>
      <c r="G34" s="650" t="s">
        <v>557</v>
      </c>
      <c r="H34" s="650" t="s">
        <v>557</v>
      </c>
      <c r="I34" s="651" t="s">
        <v>557</v>
      </c>
      <c r="J34" s="652" t="s">
        <v>0</v>
      </c>
    </row>
    <row r="35" spans="1:10" ht="14.4" customHeight="1" x14ac:dyDescent="0.3">
      <c r="A35" s="648" t="s">
        <v>568</v>
      </c>
      <c r="B35" s="649" t="s">
        <v>323</v>
      </c>
      <c r="C35" s="650">
        <v>572.67482000000007</v>
      </c>
      <c r="D35" s="650">
        <v>586.99418000000003</v>
      </c>
      <c r="E35" s="650"/>
      <c r="F35" s="650">
        <v>562.02867999999989</v>
      </c>
      <c r="G35" s="650">
        <v>650.44026534592399</v>
      </c>
      <c r="H35" s="650">
        <v>-88.411585345924095</v>
      </c>
      <c r="I35" s="651">
        <v>0.86407424316066272</v>
      </c>
      <c r="J35" s="652" t="s">
        <v>1</v>
      </c>
    </row>
    <row r="36" spans="1:10" ht="14.4" customHeight="1" x14ac:dyDescent="0.3">
      <c r="A36" s="648" t="s">
        <v>568</v>
      </c>
      <c r="B36" s="649" t="s">
        <v>324</v>
      </c>
      <c r="C36" s="650" t="s">
        <v>557</v>
      </c>
      <c r="D36" s="650">
        <v>35.037059999999997</v>
      </c>
      <c r="E36" s="650"/>
      <c r="F36" s="650">
        <v>50.269440000000003</v>
      </c>
      <c r="G36" s="650">
        <v>45.553474039861001</v>
      </c>
      <c r="H36" s="650">
        <v>4.7159659601390018</v>
      </c>
      <c r="I36" s="651">
        <v>1.1035259342901564</v>
      </c>
      <c r="J36" s="652" t="s">
        <v>1</v>
      </c>
    </row>
    <row r="37" spans="1:10" ht="14.4" customHeight="1" x14ac:dyDescent="0.3">
      <c r="A37" s="648" t="s">
        <v>568</v>
      </c>
      <c r="B37" s="649" t="s">
        <v>325</v>
      </c>
      <c r="C37" s="650">
        <v>36.891149999999989</v>
      </c>
      <c r="D37" s="650">
        <v>1.9142400000000004</v>
      </c>
      <c r="E37" s="650"/>
      <c r="F37" s="650">
        <v>2.8839800000000011</v>
      </c>
      <c r="G37" s="650">
        <v>1.23247418735</v>
      </c>
      <c r="H37" s="650">
        <v>1.6515058126500011</v>
      </c>
      <c r="I37" s="651">
        <v>2.3399922120892289</v>
      </c>
      <c r="J37" s="652" t="s">
        <v>1</v>
      </c>
    </row>
    <row r="38" spans="1:10" ht="14.4" customHeight="1" x14ac:dyDescent="0.3">
      <c r="A38" s="648" t="s">
        <v>568</v>
      </c>
      <c r="B38" s="649" t="s">
        <v>326</v>
      </c>
      <c r="C38" s="650">
        <v>53.045159999999996</v>
      </c>
      <c r="D38" s="650">
        <v>104.6254</v>
      </c>
      <c r="E38" s="650"/>
      <c r="F38" s="650">
        <v>164.72078000000002</v>
      </c>
      <c r="G38" s="650">
        <v>116.372988856365</v>
      </c>
      <c r="H38" s="650">
        <v>48.347791143635021</v>
      </c>
      <c r="I38" s="651">
        <v>1.4154554387471217</v>
      </c>
      <c r="J38" s="652" t="s">
        <v>1</v>
      </c>
    </row>
    <row r="39" spans="1:10" ht="14.4" customHeight="1" x14ac:dyDescent="0.3">
      <c r="A39" s="648" t="s">
        <v>568</v>
      </c>
      <c r="B39" s="649" t="s">
        <v>327</v>
      </c>
      <c r="C39" s="650" t="s">
        <v>557</v>
      </c>
      <c r="D39" s="650" t="s">
        <v>557</v>
      </c>
      <c r="E39" s="650"/>
      <c r="F39" s="650">
        <v>68.043109999999999</v>
      </c>
      <c r="G39" s="650">
        <v>0</v>
      </c>
      <c r="H39" s="650">
        <v>68.043109999999999</v>
      </c>
      <c r="I39" s="651" t="s">
        <v>557</v>
      </c>
      <c r="J39" s="652" t="s">
        <v>1</v>
      </c>
    </row>
    <row r="40" spans="1:10" ht="14.4" customHeight="1" x14ac:dyDescent="0.3">
      <c r="A40" s="648" t="s">
        <v>568</v>
      </c>
      <c r="B40" s="649" t="s">
        <v>329</v>
      </c>
      <c r="C40" s="650">
        <v>209.01914000000002</v>
      </c>
      <c r="D40" s="650">
        <v>156.73232999999999</v>
      </c>
      <c r="E40" s="650"/>
      <c r="F40" s="650">
        <v>108.216409999999</v>
      </c>
      <c r="G40" s="650">
        <v>188.41361124228399</v>
      </c>
      <c r="H40" s="650">
        <v>-80.19720124228499</v>
      </c>
      <c r="I40" s="651">
        <v>0.57435558549345911</v>
      </c>
      <c r="J40" s="652" t="s">
        <v>1</v>
      </c>
    </row>
    <row r="41" spans="1:10" ht="14.4" customHeight="1" x14ac:dyDescent="0.3">
      <c r="A41" s="648" t="s">
        <v>568</v>
      </c>
      <c r="B41" s="649" t="s">
        <v>330</v>
      </c>
      <c r="C41" s="650">
        <v>4.4901</v>
      </c>
      <c r="D41" s="650">
        <v>2.3110599999999999</v>
      </c>
      <c r="E41" s="650"/>
      <c r="F41" s="650">
        <v>57.257940000000005</v>
      </c>
      <c r="G41" s="650">
        <v>63.115657664242001</v>
      </c>
      <c r="H41" s="650">
        <v>-5.8577176642419957</v>
      </c>
      <c r="I41" s="651">
        <v>0.90719073711624065</v>
      </c>
      <c r="J41" s="652" t="s">
        <v>1</v>
      </c>
    </row>
    <row r="42" spans="1:10" ht="14.4" customHeight="1" x14ac:dyDescent="0.3">
      <c r="A42" s="648" t="s">
        <v>568</v>
      </c>
      <c r="B42" s="649" t="s">
        <v>331</v>
      </c>
      <c r="C42" s="650">
        <v>17.077500000000001</v>
      </c>
      <c r="D42" s="650">
        <v>19.457999999999998</v>
      </c>
      <c r="E42" s="650"/>
      <c r="F42" s="650">
        <v>15.318000000000001</v>
      </c>
      <c r="G42" s="650">
        <v>18.000001625029999</v>
      </c>
      <c r="H42" s="650">
        <v>-2.6820016250299972</v>
      </c>
      <c r="I42" s="651">
        <v>0.85099992317219986</v>
      </c>
      <c r="J42" s="652" t="s">
        <v>1</v>
      </c>
    </row>
    <row r="43" spans="1:10" ht="14.4" customHeight="1" x14ac:dyDescent="0.3">
      <c r="A43" s="648" t="s">
        <v>568</v>
      </c>
      <c r="B43" s="649" t="s">
        <v>570</v>
      </c>
      <c r="C43" s="650">
        <v>893.19787000000008</v>
      </c>
      <c r="D43" s="650">
        <v>907.07227</v>
      </c>
      <c r="E43" s="650"/>
      <c r="F43" s="650">
        <v>1028.7383399999987</v>
      </c>
      <c r="G43" s="650">
        <v>1083.1284729610561</v>
      </c>
      <c r="H43" s="650">
        <v>-54.390132961057361</v>
      </c>
      <c r="I43" s="651">
        <v>0.94978422752347591</v>
      </c>
      <c r="J43" s="652" t="s">
        <v>563</v>
      </c>
    </row>
    <row r="44" spans="1:10" ht="14.4" customHeight="1" x14ac:dyDescent="0.3">
      <c r="A44" s="648" t="s">
        <v>557</v>
      </c>
      <c r="B44" s="649" t="s">
        <v>557</v>
      </c>
      <c r="C44" s="650" t="s">
        <v>557</v>
      </c>
      <c r="D44" s="650" t="s">
        <v>557</v>
      </c>
      <c r="E44" s="650"/>
      <c r="F44" s="650" t="s">
        <v>557</v>
      </c>
      <c r="G44" s="650" t="s">
        <v>557</v>
      </c>
      <c r="H44" s="650" t="s">
        <v>557</v>
      </c>
      <c r="I44" s="651" t="s">
        <v>557</v>
      </c>
      <c r="J44" s="652" t="s">
        <v>564</v>
      </c>
    </row>
    <row r="45" spans="1:10" ht="14.4" customHeight="1" x14ac:dyDescent="0.3">
      <c r="A45" s="648" t="s">
        <v>555</v>
      </c>
      <c r="B45" s="649" t="s">
        <v>558</v>
      </c>
      <c r="C45" s="650">
        <v>1959.9811700000002</v>
      </c>
      <c r="D45" s="650">
        <v>1965.822429999999</v>
      </c>
      <c r="E45" s="650"/>
      <c r="F45" s="650">
        <v>2232.0591999999983</v>
      </c>
      <c r="G45" s="650">
        <v>2270.9001449309571</v>
      </c>
      <c r="H45" s="650">
        <v>-38.840944930958813</v>
      </c>
      <c r="I45" s="651">
        <v>0.98289623389312886</v>
      </c>
      <c r="J45" s="652" t="s">
        <v>559</v>
      </c>
    </row>
  </sheetData>
  <mergeCells count="3">
    <mergeCell ref="F3:I3"/>
    <mergeCell ref="C4:D4"/>
    <mergeCell ref="A1:I1"/>
  </mergeCells>
  <conditionalFormatting sqref="F15 F46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5">
    <cfRule type="expression" dxfId="67" priority="5">
      <formula>$H16&gt;0</formula>
    </cfRule>
  </conditionalFormatting>
  <conditionalFormatting sqref="A16:A45">
    <cfRule type="expression" dxfId="66" priority="2">
      <formula>AND($J16&lt;&gt;"mezeraKL",$J16&lt;&gt;"")</formula>
    </cfRule>
  </conditionalFormatting>
  <conditionalFormatting sqref="I16:I45">
    <cfRule type="expression" dxfId="65" priority="6">
      <formula>$I16&gt;1</formula>
    </cfRule>
  </conditionalFormatting>
  <conditionalFormatting sqref="B16:B45">
    <cfRule type="expression" dxfId="64" priority="1">
      <formula>OR($J16="NS",$J16="SumaNS",$J16="Účet")</formula>
    </cfRule>
  </conditionalFormatting>
  <conditionalFormatting sqref="A16:D45 F16:I45">
    <cfRule type="expression" dxfId="63" priority="8">
      <formula>AND($J16&lt;&gt;"",$J16&lt;&gt;"mezeraKL")</formula>
    </cfRule>
  </conditionalFormatting>
  <conditionalFormatting sqref="B16:D45 F16:I45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179.16569932200366</v>
      </c>
      <c r="M3" s="207">
        <f>SUBTOTAL(9,M5:M1048576)</f>
        <v>12439.249999999998</v>
      </c>
      <c r="N3" s="208">
        <f>SUBTOTAL(9,N5:N1048576)</f>
        <v>2228686.9252912337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555</v>
      </c>
      <c r="B5" s="659" t="s">
        <v>556</v>
      </c>
      <c r="C5" s="660" t="s">
        <v>560</v>
      </c>
      <c r="D5" s="661" t="s">
        <v>2691</v>
      </c>
      <c r="E5" s="660" t="s">
        <v>571</v>
      </c>
      <c r="F5" s="661" t="s">
        <v>2694</v>
      </c>
      <c r="G5" s="660"/>
      <c r="H5" s="660" t="s">
        <v>572</v>
      </c>
      <c r="I5" s="660" t="s">
        <v>573</v>
      </c>
      <c r="J5" s="660" t="s">
        <v>574</v>
      </c>
      <c r="K5" s="660" t="s">
        <v>575</v>
      </c>
      <c r="L5" s="662">
        <v>68.780130058411473</v>
      </c>
      <c r="M5" s="662">
        <v>7</v>
      </c>
      <c r="N5" s="663">
        <v>481.4609104088803</v>
      </c>
    </row>
    <row r="6" spans="1:14" ht="14.4" customHeight="1" x14ac:dyDescent="0.3">
      <c r="A6" s="664" t="s">
        <v>555</v>
      </c>
      <c r="B6" s="665" t="s">
        <v>556</v>
      </c>
      <c r="C6" s="666" t="s">
        <v>560</v>
      </c>
      <c r="D6" s="667" t="s">
        <v>2691</v>
      </c>
      <c r="E6" s="666" t="s">
        <v>571</v>
      </c>
      <c r="F6" s="667" t="s">
        <v>2694</v>
      </c>
      <c r="G6" s="666"/>
      <c r="H6" s="666" t="s">
        <v>576</v>
      </c>
      <c r="I6" s="666" t="s">
        <v>577</v>
      </c>
      <c r="J6" s="666" t="s">
        <v>578</v>
      </c>
      <c r="K6" s="666" t="s">
        <v>579</v>
      </c>
      <c r="L6" s="668">
        <v>73.893761209301005</v>
      </c>
      <c r="M6" s="668">
        <v>13</v>
      </c>
      <c r="N6" s="669">
        <v>960.61889572091297</v>
      </c>
    </row>
    <row r="7" spans="1:14" ht="14.4" customHeight="1" x14ac:dyDescent="0.3">
      <c r="A7" s="664" t="s">
        <v>555</v>
      </c>
      <c r="B7" s="665" t="s">
        <v>556</v>
      </c>
      <c r="C7" s="666" t="s">
        <v>560</v>
      </c>
      <c r="D7" s="667" t="s">
        <v>2691</v>
      </c>
      <c r="E7" s="666" t="s">
        <v>571</v>
      </c>
      <c r="F7" s="667" t="s">
        <v>2694</v>
      </c>
      <c r="G7" s="666"/>
      <c r="H7" s="666" t="s">
        <v>580</v>
      </c>
      <c r="I7" s="666" t="s">
        <v>581</v>
      </c>
      <c r="J7" s="666" t="s">
        <v>582</v>
      </c>
      <c r="K7" s="666" t="s">
        <v>583</v>
      </c>
      <c r="L7" s="668">
        <v>56.488946880254325</v>
      </c>
      <c r="M7" s="668">
        <v>1</v>
      </c>
      <c r="N7" s="669">
        <v>56.488946880254325</v>
      </c>
    </row>
    <row r="8" spans="1:14" ht="14.4" customHeight="1" x14ac:dyDescent="0.3">
      <c r="A8" s="664" t="s">
        <v>555</v>
      </c>
      <c r="B8" s="665" t="s">
        <v>556</v>
      </c>
      <c r="C8" s="666" t="s">
        <v>560</v>
      </c>
      <c r="D8" s="667" t="s">
        <v>2691</v>
      </c>
      <c r="E8" s="666" t="s">
        <v>571</v>
      </c>
      <c r="F8" s="667" t="s">
        <v>2694</v>
      </c>
      <c r="G8" s="666"/>
      <c r="H8" s="666" t="s">
        <v>584</v>
      </c>
      <c r="I8" s="666" t="s">
        <v>585</v>
      </c>
      <c r="J8" s="666" t="s">
        <v>586</v>
      </c>
      <c r="K8" s="666" t="s">
        <v>587</v>
      </c>
      <c r="L8" s="668">
        <v>708.60000000000014</v>
      </c>
      <c r="M8" s="668">
        <v>1</v>
      </c>
      <c r="N8" s="669">
        <v>708.60000000000014</v>
      </c>
    </row>
    <row r="9" spans="1:14" ht="14.4" customHeight="1" x14ac:dyDescent="0.3">
      <c r="A9" s="664" t="s">
        <v>555</v>
      </c>
      <c r="B9" s="665" t="s">
        <v>556</v>
      </c>
      <c r="C9" s="666" t="s">
        <v>560</v>
      </c>
      <c r="D9" s="667" t="s">
        <v>2691</v>
      </c>
      <c r="E9" s="666" t="s">
        <v>571</v>
      </c>
      <c r="F9" s="667" t="s">
        <v>2694</v>
      </c>
      <c r="G9" s="666"/>
      <c r="H9" s="666" t="s">
        <v>588</v>
      </c>
      <c r="I9" s="666" t="s">
        <v>589</v>
      </c>
      <c r="J9" s="666" t="s">
        <v>590</v>
      </c>
      <c r="K9" s="666" t="s">
        <v>583</v>
      </c>
      <c r="L9" s="668">
        <v>40.550000000000011</v>
      </c>
      <c r="M9" s="668">
        <v>17</v>
      </c>
      <c r="N9" s="669">
        <v>689.35000000000014</v>
      </c>
    </row>
    <row r="10" spans="1:14" ht="14.4" customHeight="1" x14ac:dyDescent="0.3">
      <c r="A10" s="664" t="s">
        <v>555</v>
      </c>
      <c r="B10" s="665" t="s">
        <v>556</v>
      </c>
      <c r="C10" s="666" t="s">
        <v>560</v>
      </c>
      <c r="D10" s="667" t="s">
        <v>2691</v>
      </c>
      <c r="E10" s="666" t="s">
        <v>571</v>
      </c>
      <c r="F10" s="667" t="s">
        <v>2694</v>
      </c>
      <c r="G10" s="666"/>
      <c r="H10" s="666" t="s">
        <v>591</v>
      </c>
      <c r="I10" s="666" t="s">
        <v>592</v>
      </c>
      <c r="J10" s="666" t="s">
        <v>593</v>
      </c>
      <c r="K10" s="666" t="s">
        <v>594</v>
      </c>
      <c r="L10" s="668">
        <v>239.93999999999997</v>
      </c>
      <c r="M10" s="668">
        <v>1</v>
      </c>
      <c r="N10" s="669">
        <v>239.93999999999997</v>
      </c>
    </row>
    <row r="11" spans="1:14" ht="14.4" customHeight="1" x14ac:dyDescent="0.3">
      <c r="A11" s="664" t="s">
        <v>555</v>
      </c>
      <c r="B11" s="665" t="s">
        <v>556</v>
      </c>
      <c r="C11" s="666" t="s">
        <v>560</v>
      </c>
      <c r="D11" s="667" t="s">
        <v>2691</v>
      </c>
      <c r="E11" s="666" t="s">
        <v>571</v>
      </c>
      <c r="F11" s="667" t="s">
        <v>2694</v>
      </c>
      <c r="G11" s="666"/>
      <c r="H11" s="666" t="s">
        <v>595</v>
      </c>
      <c r="I11" s="666" t="s">
        <v>596</v>
      </c>
      <c r="J11" s="666" t="s">
        <v>597</v>
      </c>
      <c r="K11" s="666" t="s">
        <v>598</v>
      </c>
      <c r="L11" s="668">
        <v>94.899828104178084</v>
      </c>
      <c r="M11" s="668">
        <v>9</v>
      </c>
      <c r="N11" s="669">
        <v>854.0984529376027</v>
      </c>
    </row>
    <row r="12" spans="1:14" ht="14.4" customHeight="1" x14ac:dyDescent="0.3">
      <c r="A12" s="664" t="s">
        <v>555</v>
      </c>
      <c r="B12" s="665" t="s">
        <v>556</v>
      </c>
      <c r="C12" s="666" t="s">
        <v>560</v>
      </c>
      <c r="D12" s="667" t="s">
        <v>2691</v>
      </c>
      <c r="E12" s="666" t="s">
        <v>571</v>
      </c>
      <c r="F12" s="667" t="s">
        <v>2694</v>
      </c>
      <c r="G12" s="666"/>
      <c r="H12" s="666" t="s">
        <v>599</v>
      </c>
      <c r="I12" s="666" t="s">
        <v>599</v>
      </c>
      <c r="J12" s="666" t="s">
        <v>600</v>
      </c>
      <c r="K12" s="666" t="s">
        <v>601</v>
      </c>
      <c r="L12" s="668">
        <v>103.32003931654052</v>
      </c>
      <c r="M12" s="668">
        <v>46</v>
      </c>
      <c r="N12" s="669">
        <v>4752.7218085608638</v>
      </c>
    </row>
    <row r="13" spans="1:14" ht="14.4" customHeight="1" x14ac:dyDescent="0.3">
      <c r="A13" s="664" t="s">
        <v>555</v>
      </c>
      <c r="B13" s="665" t="s">
        <v>556</v>
      </c>
      <c r="C13" s="666" t="s">
        <v>560</v>
      </c>
      <c r="D13" s="667" t="s">
        <v>2691</v>
      </c>
      <c r="E13" s="666" t="s">
        <v>571</v>
      </c>
      <c r="F13" s="667" t="s">
        <v>2694</v>
      </c>
      <c r="G13" s="666" t="s">
        <v>602</v>
      </c>
      <c r="H13" s="666" t="s">
        <v>603</v>
      </c>
      <c r="I13" s="666" t="s">
        <v>603</v>
      </c>
      <c r="J13" s="666" t="s">
        <v>604</v>
      </c>
      <c r="K13" s="666" t="s">
        <v>605</v>
      </c>
      <c r="L13" s="668">
        <v>171.59984314455235</v>
      </c>
      <c r="M13" s="668">
        <v>237</v>
      </c>
      <c r="N13" s="669">
        <v>40669.162825258907</v>
      </c>
    </row>
    <row r="14" spans="1:14" ht="14.4" customHeight="1" x14ac:dyDescent="0.3">
      <c r="A14" s="664" t="s">
        <v>555</v>
      </c>
      <c r="B14" s="665" t="s">
        <v>556</v>
      </c>
      <c r="C14" s="666" t="s">
        <v>560</v>
      </c>
      <c r="D14" s="667" t="s">
        <v>2691</v>
      </c>
      <c r="E14" s="666" t="s">
        <v>571</v>
      </c>
      <c r="F14" s="667" t="s">
        <v>2694</v>
      </c>
      <c r="G14" s="666" t="s">
        <v>602</v>
      </c>
      <c r="H14" s="666" t="s">
        <v>606</v>
      </c>
      <c r="I14" s="666" t="s">
        <v>606</v>
      </c>
      <c r="J14" s="666" t="s">
        <v>607</v>
      </c>
      <c r="K14" s="666" t="s">
        <v>608</v>
      </c>
      <c r="L14" s="668">
        <v>173.69000099350987</v>
      </c>
      <c r="M14" s="668">
        <v>15</v>
      </c>
      <c r="N14" s="669">
        <v>2605.3500149026481</v>
      </c>
    </row>
    <row r="15" spans="1:14" ht="14.4" customHeight="1" x14ac:dyDescent="0.3">
      <c r="A15" s="664" t="s">
        <v>555</v>
      </c>
      <c r="B15" s="665" t="s">
        <v>556</v>
      </c>
      <c r="C15" s="666" t="s">
        <v>560</v>
      </c>
      <c r="D15" s="667" t="s">
        <v>2691</v>
      </c>
      <c r="E15" s="666" t="s">
        <v>571</v>
      </c>
      <c r="F15" s="667" t="s">
        <v>2694</v>
      </c>
      <c r="G15" s="666" t="s">
        <v>602</v>
      </c>
      <c r="H15" s="666" t="s">
        <v>609</v>
      </c>
      <c r="I15" s="666" t="s">
        <v>609</v>
      </c>
      <c r="J15" s="666" t="s">
        <v>610</v>
      </c>
      <c r="K15" s="666" t="s">
        <v>608</v>
      </c>
      <c r="L15" s="668">
        <v>143</v>
      </c>
      <c r="M15" s="668">
        <v>4</v>
      </c>
      <c r="N15" s="669">
        <v>572</v>
      </c>
    </row>
    <row r="16" spans="1:14" ht="14.4" customHeight="1" x14ac:dyDescent="0.3">
      <c r="A16" s="664" t="s">
        <v>555</v>
      </c>
      <c r="B16" s="665" t="s">
        <v>556</v>
      </c>
      <c r="C16" s="666" t="s">
        <v>560</v>
      </c>
      <c r="D16" s="667" t="s">
        <v>2691</v>
      </c>
      <c r="E16" s="666" t="s">
        <v>571</v>
      </c>
      <c r="F16" s="667" t="s">
        <v>2694</v>
      </c>
      <c r="G16" s="666" t="s">
        <v>602</v>
      </c>
      <c r="H16" s="666" t="s">
        <v>611</v>
      </c>
      <c r="I16" s="666" t="s">
        <v>611</v>
      </c>
      <c r="J16" s="666" t="s">
        <v>604</v>
      </c>
      <c r="K16" s="666" t="s">
        <v>612</v>
      </c>
      <c r="L16" s="668">
        <v>92.950000167780644</v>
      </c>
      <c r="M16" s="668">
        <v>67</v>
      </c>
      <c r="N16" s="669">
        <v>6227.6500112413032</v>
      </c>
    </row>
    <row r="17" spans="1:14" ht="14.4" customHeight="1" x14ac:dyDescent="0.3">
      <c r="A17" s="664" t="s">
        <v>555</v>
      </c>
      <c r="B17" s="665" t="s">
        <v>556</v>
      </c>
      <c r="C17" s="666" t="s">
        <v>560</v>
      </c>
      <c r="D17" s="667" t="s">
        <v>2691</v>
      </c>
      <c r="E17" s="666" t="s">
        <v>571</v>
      </c>
      <c r="F17" s="667" t="s">
        <v>2694</v>
      </c>
      <c r="G17" s="666" t="s">
        <v>602</v>
      </c>
      <c r="H17" s="666" t="s">
        <v>613</v>
      </c>
      <c r="I17" s="666" t="s">
        <v>613</v>
      </c>
      <c r="J17" s="666" t="s">
        <v>604</v>
      </c>
      <c r="K17" s="666" t="s">
        <v>614</v>
      </c>
      <c r="L17" s="668">
        <v>93.498166933405471</v>
      </c>
      <c r="M17" s="668">
        <v>18</v>
      </c>
      <c r="N17" s="669">
        <v>1682.9670048012986</v>
      </c>
    </row>
    <row r="18" spans="1:14" ht="14.4" customHeight="1" x14ac:dyDescent="0.3">
      <c r="A18" s="664" t="s">
        <v>555</v>
      </c>
      <c r="B18" s="665" t="s">
        <v>556</v>
      </c>
      <c r="C18" s="666" t="s">
        <v>560</v>
      </c>
      <c r="D18" s="667" t="s">
        <v>2691</v>
      </c>
      <c r="E18" s="666" t="s">
        <v>571</v>
      </c>
      <c r="F18" s="667" t="s">
        <v>2694</v>
      </c>
      <c r="G18" s="666" t="s">
        <v>602</v>
      </c>
      <c r="H18" s="666" t="s">
        <v>615</v>
      </c>
      <c r="I18" s="666" t="s">
        <v>616</v>
      </c>
      <c r="J18" s="666" t="s">
        <v>617</v>
      </c>
      <c r="K18" s="666" t="s">
        <v>618</v>
      </c>
      <c r="L18" s="668">
        <v>87.030000000000015</v>
      </c>
      <c r="M18" s="668">
        <v>82</v>
      </c>
      <c r="N18" s="669">
        <v>7136.4600000000009</v>
      </c>
    </row>
    <row r="19" spans="1:14" ht="14.4" customHeight="1" x14ac:dyDescent="0.3">
      <c r="A19" s="664" t="s">
        <v>555</v>
      </c>
      <c r="B19" s="665" t="s">
        <v>556</v>
      </c>
      <c r="C19" s="666" t="s">
        <v>560</v>
      </c>
      <c r="D19" s="667" t="s">
        <v>2691</v>
      </c>
      <c r="E19" s="666" t="s">
        <v>571</v>
      </c>
      <c r="F19" s="667" t="s">
        <v>2694</v>
      </c>
      <c r="G19" s="666" t="s">
        <v>602</v>
      </c>
      <c r="H19" s="666" t="s">
        <v>619</v>
      </c>
      <c r="I19" s="666" t="s">
        <v>620</v>
      </c>
      <c r="J19" s="666" t="s">
        <v>621</v>
      </c>
      <c r="K19" s="666" t="s">
        <v>622</v>
      </c>
      <c r="L19" s="668">
        <v>96.819999870802462</v>
      </c>
      <c r="M19" s="668">
        <v>17</v>
      </c>
      <c r="N19" s="669">
        <v>1645.9399978036417</v>
      </c>
    </row>
    <row r="20" spans="1:14" ht="14.4" customHeight="1" x14ac:dyDescent="0.3">
      <c r="A20" s="664" t="s">
        <v>555</v>
      </c>
      <c r="B20" s="665" t="s">
        <v>556</v>
      </c>
      <c r="C20" s="666" t="s">
        <v>560</v>
      </c>
      <c r="D20" s="667" t="s">
        <v>2691</v>
      </c>
      <c r="E20" s="666" t="s">
        <v>571</v>
      </c>
      <c r="F20" s="667" t="s">
        <v>2694</v>
      </c>
      <c r="G20" s="666" t="s">
        <v>602</v>
      </c>
      <c r="H20" s="666" t="s">
        <v>623</v>
      </c>
      <c r="I20" s="666" t="s">
        <v>624</v>
      </c>
      <c r="J20" s="666" t="s">
        <v>625</v>
      </c>
      <c r="K20" s="666" t="s">
        <v>626</v>
      </c>
      <c r="L20" s="668">
        <v>167.60999999999999</v>
      </c>
      <c r="M20" s="668">
        <v>3</v>
      </c>
      <c r="N20" s="669">
        <v>502.82999999999993</v>
      </c>
    </row>
    <row r="21" spans="1:14" ht="14.4" customHeight="1" x14ac:dyDescent="0.3">
      <c r="A21" s="664" t="s">
        <v>555</v>
      </c>
      <c r="B21" s="665" t="s">
        <v>556</v>
      </c>
      <c r="C21" s="666" t="s">
        <v>560</v>
      </c>
      <c r="D21" s="667" t="s">
        <v>2691</v>
      </c>
      <c r="E21" s="666" t="s">
        <v>571</v>
      </c>
      <c r="F21" s="667" t="s">
        <v>2694</v>
      </c>
      <c r="G21" s="666" t="s">
        <v>602</v>
      </c>
      <c r="H21" s="666" t="s">
        <v>627</v>
      </c>
      <c r="I21" s="666" t="s">
        <v>628</v>
      </c>
      <c r="J21" s="666" t="s">
        <v>629</v>
      </c>
      <c r="K21" s="666" t="s">
        <v>630</v>
      </c>
      <c r="L21" s="668">
        <v>64.539999870815791</v>
      </c>
      <c r="M21" s="668">
        <v>17</v>
      </c>
      <c r="N21" s="669">
        <v>1097.1799978038684</v>
      </c>
    </row>
    <row r="22" spans="1:14" ht="14.4" customHeight="1" x14ac:dyDescent="0.3">
      <c r="A22" s="664" t="s">
        <v>555</v>
      </c>
      <c r="B22" s="665" t="s">
        <v>556</v>
      </c>
      <c r="C22" s="666" t="s">
        <v>560</v>
      </c>
      <c r="D22" s="667" t="s">
        <v>2691</v>
      </c>
      <c r="E22" s="666" t="s">
        <v>571</v>
      </c>
      <c r="F22" s="667" t="s">
        <v>2694</v>
      </c>
      <c r="G22" s="666" t="s">
        <v>602</v>
      </c>
      <c r="H22" s="666" t="s">
        <v>631</v>
      </c>
      <c r="I22" s="666" t="s">
        <v>632</v>
      </c>
      <c r="J22" s="666" t="s">
        <v>633</v>
      </c>
      <c r="K22" s="666" t="s">
        <v>634</v>
      </c>
      <c r="L22" s="668">
        <v>43.620000000000005</v>
      </c>
      <c r="M22" s="668">
        <v>4</v>
      </c>
      <c r="N22" s="669">
        <v>174.48000000000002</v>
      </c>
    </row>
    <row r="23" spans="1:14" ht="14.4" customHeight="1" x14ac:dyDescent="0.3">
      <c r="A23" s="664" t="s">
        <v>555</v>
      </c>
      <c r="B23" s="665" t="s">
        <v>556</v>
      </c>
      <c r="C23" s="666" t="s">
        <v>560</v>
      </c>
      <c r="D23" s="667" t="s">
        <v>2691</v>
      </c>
      <c r="E23" s="666" t="s">
        <v>571</v>
      </c>
      <c r="F23" s="667" t="s">
        <v>2694</v>
      </c>
      <c r="G23" s="666" t="s">
        <v>602</v>
      </c>
      <c r="H23" s="666" t="s">
        <v>635</v>
      </c>
      <c r="I23" s="666" t="s">
        <v>636</v>
      </c>
      <c r="J23" s="666" t="s">
        <v>637</v>
      </c>
      <c r="K23" s="666" t="s">
        <v>638</v>
      </c>
      <c r="L23" s="668">
        <v>79.352500000000006</v>
      </c>
      <c r="M23" s="668">
        <v>12</v>
      </c>
      <c r="N23" s="669">
        <v>952.23</v>
      </c>
    </row>
    <row r="24" spans="1:14" ht="14.4" customHeight="1" x14ac:dyDescent="0.3">
      <c r="A24" s="664" t="s">
        <v>555</v>
      </c>
      <c r="B24" s="665" t="s">
        <v>556</v>
      </c>
      <c r="C24" s="666" t="s">
        <v>560</v>
      </c>
      <c r="D24" s="667" t="s">
        <v>2691</v>
      </c>
      <c r="E24" s="666" t="s">
        <v>571</v>
      </c>
      <c r="F24" s="667" t="s">
        <v>2694</v>
      </c>
      <c r="G24" s="666" t="s">
        <v>602</v>
      </c>
      <c r="H24" s="666" t="s">
        <v>639</v>
      </c>
      <c r="I24" s="666" t="s">
        <v>640</v>
      </c>
      <c r="J24" s="666" t="s">
        <v>641</v>
      </c>
      <c r="K24" s="666" t="s">
        <v>642</v>
      </c>
      <c r="L24" s="668">
        <v>75.142371267896323</v>
      </c>
      <c r="M24" s="668">
        <v>13</v>
      </c>
      <c r="N24" s="669">
        <v>976.85082648265211</v>
      </c>
    </row>
    <row r="25" spans="1:14" ht="14.4" customHeight="1" x14ac:dyDescent="0.3">
      <c r="A25" s="664" t="s">
        <v>555</v>
      </c>
      <c r="B25" s="665" t="s">
        <v>556</v>
      </c>
      <c r="C25" s="666" t="s">
        <v>560</v>
      </c>
      <c r="D25" s="667" t="s">
        <v>2691</v>
      </c>
      <c r="E25" s="666" t="s">
        <v>571</v>
      </c>
      <c r="F25" s="667" t="s">
        <v>2694</v>
      </c>
      <c r="G25" s="666" t="s">
        <v>602</v>
      </c>
      <c r="H25" s="666" t="s">
        <v>643</v>
      </c>
      <c r="I25" s="666" t="s">
        <v>644</v>
      </c>
      <c r="J25" s="666" t="s">
        <v>645</v>
      </c>
      <c r="K25" s="666" t="s">
        <v>646</v>
      </c>
      <c r="L25" s="668">
        <v>66.72</v>
      </c>
      <c r="M25" s="668">
        <v>1</v>
      </c>
      <c r="N25" s="669">
        <v>66.72</v>
      </c>
    </row>
    <row r="26" spans="1:14" ht="14.4" customHeight="1" x14ac:dyDescent="0.3">
      <c r="A26" s="664" t="s">
        <v>555</v>
      </c>
      <c r="B26" s="665" t="s">
        <v>556</v>
      </c>
      <c r="C26" s="666" t="s">
        <v>560</v>
      </c>
      <c r="D26" s="667" t="s">
        <v>2691</v>
      </c>
      <c r="E26" s="666" t="s">
        <v>571</v>
      </c>
      <c r="F26" s="667" t="s">
        <v>2694</v>
      </c>
      <c r="G26" s="666" t="s">
        <v>602</v>
      </c>
      <c r="H26" s="666" t="s">
        <v>647</v>
      </c>
      <c r="I26" s="666" t="s">
        <v>648</v>
      </c>
      <c r="J26" s="666" t="s">
        <v>649</v>
      </c>
      <c r="K26" s="666" t="s">
        <v>650</v>
      </c>
      <c r="L26" s="668">
        <v>79.789999999999992</v>
      </c>
      <c r="M26" s="668">
        <v>2</v>
      </c>
      <c r="N26" s="669">
        <v>159.57999999999998</v>
      </c>
    </row>
    <row r="27" spans="1:14" ht="14.4" customHeight="1" x14ac:dyDescent="0.3">
      <c r="A27" s="664" t="s">
        <v>555</v>
      </c>
      <c r="B27" s="665" t="s">
        <v>556</v>
      </c>
      <c r="C27" s="666" t="s">
        <v>560</v>
      </c>
      <c r="D27" s="667" t="s">
        <v>2691</v>
      </c>
      <c r="E27" s="666" t="s">
        <v>571</v>
      </c>
      <c r="F27" s="667" t="s">
        <v>2694</v>
      </c>
      <c r="G27" s="666" t="s">
        <v>602</v>
      </c>
      <c r="H27" s="666" t="s">
        <v>651</v>
      </c>
      <c r="I27" s="666" t="s">
        <v>652</v>
      </c>
      <c r="J27" s="666" t="s">
        <v>653</v>
      </c>
      <c r="K27" s="666" t="s">
        <v>654</v>
      </c>
      <c r="L27" s="668">
        <v>135.12</v>
      </c>
      <c r="M27" s="668">
        <v>1</v>
      </c>
      <c r="N27" s="669">
        <v>135.12</v>
      </c>
    </row>
    <row r="28" spans="1:14" ht="14.4" customHeight="1" x14ac:dyDescent="0.3">
      <c r="A28" s="664" t="s">
        <v>555</v>
      </c>
      <c r="B28" s="665" t="s">
        <v>556</v>
      </c>
      <c r="C28" s="666" t="s">
        <v>560</v>
      </c>
      <c r="D28" s="667" t="s">
        <v>2691</v>
      </c>
      <c r="E28" s="666" t="s">
        <v>571</v>
      </c>
      <c r="F28" s="667" t="s">
        <v>2694</v>
      </c>
      <c r="G28" s="666" t="s">
        <v>602</v>
      </c>
      <c r="H28" s="666" t="s">
        <v>655</v>
      </c>
      <c r="I28" s="666" t="s">
        <v>656</v>
      </c>
      <c r="J28" s="666" t="s">
        <v>657</v>
      </c>
      <c r="K28" s="666" t="s">
        <v>658</v>
      </c>
      <c r="L28" s="668">
        <v>65.909999999999954</v>
      </c>
      <c r="M28" s="668">
        <v>1</v>
      </c>
      <c r="N28" s="669">
        <v>65.909999999999954</v>
      </c>
    </row>
    <row r="29" spans="1:14" ht="14.4" customHeight="1" x14ac:dyDescent="0.3">
      <c r="A29" s="664" t="s">
        <v>555</v>
      </c>
      <c r="B29" s="665" t="s">
        <v>556</v>
      </c>
      <c r="C29" s="666" t="s">
        <v>560</v>
      </c>
      <c r="D29" s="667" t="s">
        <v>2691</v>
      </c>
      <c r="E29" s="666" t="s">
        <v>571</v>
      </c>
      <c r="F29" s="667" t="s">
        <v>2694</v>
      </c>
      <c r="G29" s="666" t="s">
        <v>602</v>
      </c>
      <c r="H29" s="666" t="s">
        <v>659</v>
      </c>
      <c r="I29" s="666" t="s">
        <v>660</v>
      </c>
      <c r="J29" s="666" t="s">
        <v>661</v>
      </c>
      <c r="K29" s="666" t="s">
        <v>662</v>
      </c>
      <c r="L29" s="668">
        <v>27.749999943359693</v>
      </c>
      <c r="M29" s="668">
        <v>20</v>
      </c>
      <c r="N29" s="669">
        <v>554.99999886719388</v>
      </c>
    </row>
    <row r="30" spans="1:14" ht="14.4" customHeight="1" x14ac:dyDescent="0.3">
      <c r="A30" s="664" t="s">
        <v>555</v>
      </c>
      <c r="B30" s="665" t="s">
        <v>556</v>
      </c>
      <c r="C30" s="666" t="s">
        <v>560</v>
      </c>
      <c r="D30" s="667" t="s">
        <v>2691</v>
      </c>
      <c r="E30" s="666" t="s">
        <v>571</v>
      </c>
      <c r="F30" s="667" t="s">
        <v>2694</v>
      </c>
      <c r="G30" s="666" t="s">
        <v>602</v>
      </c>
      <c r="H30" s="666" t="s">
        <v>663</v>
      </c>
      <c r="I30" s="666" t="s">
        <v>664</v>
      </c>
      <c r="J30" s="666" t="s">
        <v>665</v>
      </c>
      <c r="K30" s="666" t="s">
        <v>666</v>
      </c>
      <c r="L30" s="668">
        <v>93.07</v>
      </c>
      <c r="M30" s="668">
        <v>1</v>
      </c>
      <c r="N30" s="669">
        <v>93.07</v>
      </c>
    </row>
    <row r="31" spans="1:14" ht="14.4" customHeight="1" x14ac:dyDescent="0.3">
      <c r="A31" s="664" t="s">
        <v>555</v>
      </c>
      <c r="B31" s="665" t="s">
        <v>556</v>
      </c>
      <c r="C31" s="666" t="s">
        <v>560</v>
      </c>
      <c r="D31" s="667" t="s">
        <v>2691</v>
      </c>
      <c r="E31" s="666" t="s">
        <v>571</v>
      </c>
      <c r="F31" s="667" t="s">
        <v>2694</v>
      </c>
      <c r="G31" s="666" t="s">
        <v>602</v>
      </c>
      <c r="H31" s="666" t="s">
        <v>667</v>
      </c>
      <c r="I31" s="666" t="s">
        <v>668</v>
      </c>
      <c r="J31" s="666" t="s">
        <v>669</v>
      </c>
      <c r="K31" s="666" t="s">
        <v>670</v>
      </c>
      <c r="L31" s="668">
        <v>77.609971791170352</v>
      </c>
      <c r="M31" s="668">
        <v>193</v>
      </c>
      <c r="N31" s="669">
        <v>14978.724555695877</v>
      </c>
    </row>
    <row r="32" spans="1:14" ht="14.4" customHeight="1" x14ac:dyDescent="0.3">
      <c r="A32" s="664" t="s">
        <v>555</v>
      </c>
      <c r="B32" s="665" t="s">
        <v>556</v>
      </c>
      <c r="C32" s="666" t="s">
        <v>560</v>
      </c>
      <c r="D32" s="667" t="s">
        <v>2691</v>
      </c>
      <c r="E32" s="666" t="s">
        <v>571</v>
      </c>
      <c r="F32" s="667" t="s">
        <v>2694</v>
      </c>
      <c r="G32" s="666" t="s">
        <v>602</v>
      </c>
      <c r="H32" s="666" t="s">
        <v>671</v>
      </c>
      <c r="I32" s="666" t="s">
        <v>672</v>
      </c>
      <c r="J32" s="666" t="s">
        <v>673</v>
      </c>
      <c r="K32" s="666" t="s">
        <v>674</v>
      </c>
      <c r="L32" s="668">
        <v>59.390000000000008</v>
      </c>
      <c r="M32" s="668">
        <v>10</v>
      </c>
      <c r="N32" s="669">
        <v>593.90000000000009</v>
      </c>
    </row>
    <row r="33" spans="1:14" ht="14.4" customHeight="1" x14ac:dyDescent="0.3">
      <c r="A33" s="664" t="s">
        <v>555</v>
      </c>
      <c r="B33" s="665" t="s">
        <v>556</v>
      </c>
      <c r="C33" s="666" t="s">
        <v>560</v>
      </c>
      <c r="D33" s="667" t="s">
        <v>2691</v>
      </c>
      <c r="E33" s="666" t="s">
        <v>571</v>
      </c>
      <c r="F33" s="667" t="s">
        <v>2694</v>
      </c>
      <c r="G33" s="666" t="s">
        <v>602</v>
      </c>
      <c r="H33" s="666" t="s">
        <v>675</v>
      </c>
      <c r="I33" s="666" t="s">
        <v>676</v>
      </c>
      <c r="J33" s="666" t="s">
        <v>677</v>
      </c>
      <c r="K33" s="666" t="s">
        <v>678</v>
      </c>
      <c r="L33" s="668">
        <v>55.890000000000022</v>
      </c>
      <c r="M33" s="668">
        <v>3</v>
      </c>
      <c r="N33" s="669">
        <v>167.67000000000007</v>
      </c>
    </row>
    <row r="34" spans="1:14" ht="14.4" customHeight="1" x14ac:dyDescent="0.3">
      <c r="A34" s="664" t="s">
        <v>555</v>
      </c>
      <c r="B34" s="665" t="s">
        <v>556</v>
      </c>
      <c r="C34" s="666" t="s">
        <v>560</v>
      </c>
      <c r="D34" s="667" t="s">
        <v>2691</v>
      </c>
      <c r="E34" s="666" t="s">
        <v>571</v>
      </c>
      <c r="F34" s="667" t="s">
        <v>2694</v>
      </c>
      <c r="G34" s="666" t="s">
        <v>602</v>
      </c>
      <c r="H34" s="666" t="s">
        <v>679</v>
      </c>
      <c r="I34" s="666" t="s">
        <v>680</v>
      </c>
      <c r="J34" s="666" t="s">
        <v>681</v>
      </c>
      <c r="K34" s="666" t="s">
        <v>682</v>
      </c>
      <c r="L34" s="668">
        <v>63.050000000000011</v>
      </c>
      <c r="M34" s="668">
        <v>1</v>
      </c>
      <c r="N34" s="669">
        <v>63.050000000000011</v>
      </c>
    </row>
    <row r="35" spans="1:14" ht="14.4" customHeight="1" x14ac:dyDescent="0.3">
      <c r="A35" s="664" t="s">
        <v>555</v>
      </c>
      <c r="B35" s="665" t="s">
        <v>556</v>
      </c>
      <c r="C35" s="666" t="s">
        <v>560</v>
      </c>
      <c r="D35" s="667" t="s">
        <v>2691</v>
      </c>
      <c r="E35" s="666" t="s">
        <v>571</v>
      </c>
      <c r="F35" s="667" t="s">
        <v>2694</v>
      </c>
      <c r="G35" s="666" t="s">
        <v>602</v>
      </c>
      <c r="H35" s="666" t="s">
        <v>683</v>
      </c>
      <c r="I35" s="666" t="s">
        <v>684</v>
      </c>
      <c r="J35" s="666" t="s">
        <v>685</v>
      </c>
      <c r="K35" s="666" t="s">
        <v>686</v>
      </c>
      <c r="L35" s="668">
        <v>164.48</v>
      </c>
      <c r="M35" s="668">
        <v>1</v>
      </c>
      <c r="N35" s="669">
        <v>164.48</v>
      </c>
    </row>
    <row r="36" spans="1:14" ht="14.4" customHeight="1" x14ac:dyDescent="0.3">
      <c r="A36" s="664" t="s">
        <v>555</v>
      </c>
      <c r="B36" s="665" t="s">
        <v>556</v>
      </c>
      <c r="C36" s="666" t="s">
        <v>560</v>
      </c>
      <c r="D36" s="667" t="s">
        <v>2691</v>
      </c>
      <c r="E36" s="666" t="s">
        <v>571</v>
      </c>
      <c r="F36" s="667" t="s">
        <v>2694</v>
      </c>
      <c r="G36" s="666" t="s">
        <v>602</v>
      </c>
      <c r="H36" s="666" t="s">
        <v>687</v>
      </c>
      <c r="I36" s="666" t="s">
        <v>688</v>
      </c>
      <c r="J36" s="666" t="s">
        <v>689</v>
      </c>
      <c r="K36" s="666" t="s">
        <v>690</v>
      </c>
      <c r="L36" s="668">
        <v>40.193333333333328</v>
      </c>
      <c r="M36" s="668">
        <v>3</v>
      </c>
      <c r="N36" s="669">
        <v>120.57999999999998</v>
      </c>
    </row>
    <row r="37" spans="1:14" ht="14.4" customHeight="1" x14ac:dyDescent="0.3">
      <c r="A37" s="664" t="s">
        <v>555</v>
      </c>
      <c r="B37" s="665" t="s">
        <v>556</v>
      </c>
      <c r="C37" s="666" t="s">
        <v>560</v>
      </c>
      <c r="D37" s="667" t="s">
        <v>2691</v>
      </c>
      <c r="E37" s="666" t="s">
        <v>571</v>
      </c>
      <c r="F37" s="667" t="s">
        <v>2694</v>
      </c>
      <c r="G37" s="666" t="s">
        <v>602</v>
      </c>
      <c r="H37" s="666" t="s">
        <v>691</v>
      </c>
      <c r="I37" s="666" t="s">
        <v>692</v>
      </c>
      <c r="J37" s="666" t="s">
        <v>693</v>
      </c>
      <c r="K37" s="666" t="s">
        <v>694</v>
      </c>
      <c r="L37" s="668">
        <v>66.246995254411459</v>
      </c>
      <c r="M37" s="668">
        <v>10</v>
      </c>
      <c r="N37" s="669">
        <v>662.46995254411456</v>
      </c>
    </row>
    <row r="38" spans="1:14" ht="14.4" customHeight="1" x14ac:dyDescent="0.3">
      <c r="A38" s="664" t="s">
        <v>555</v>
      </c>
      <c r="B38" s="665" t="s">
        <v>556</v>
      </c>
      <c r="C38" s="666" t="s">
        <v>560</v>
      </c>
      <c r="D38" s="667" t="s">
        <v>2691</v>
      </c>
      <c r="E38" s="666" t="s">
        <v>571</v>
      </c>
      <c r="F38" s="667" t="s">
        <v>2694</v>
      </c>
      <c r="G38" s="666" t="s">
        <v>602</v>
      </c>
      <c r="H38" s="666" t="s">
        <v>695</v>
      </c>
      <c r="I38" s="666" t="s">
        <v>696</v>
      </c>
      <c r="J38" s="666" t="s">
        <v>697</v>
      </c>
      <c r="K38" s="666" t="s">
        <v>698</v>
      </c>
      <c r="L38" s="668">
        <v>58.319585474178083</v>
      </c>
      <c r="M38" s="668">
        <v>8</v>
      </c>
      <c r="N38" s="669">
        <v>466.55668379342467</v>
      </c>
    </row>
    <row r="39" spans="1:14" ht="14.4" customHeight="1" x14ac:dyDescent="0.3">
      <c r="A39" s="664" t="s">
        <v>555</v>
      </c>
      <c r="B39" s="665" t="s">
        <v>556</v>
      </c>
      <c r="C39" s="666" t="s">
        <v>560</v>
      </c>
      <c r="D39" s="667" t="s">
        <v>2691</v>
      </c>
      <c r="E39" s="666" t="s">
        <v>571</v>
      </c>
      <c r="F39" s="667" t="s">
        <v>2694</v>
      </c>
      <c r="G39" s="666" t="s">
        <v>602</v>
      </c>
      <c r="H39" s="666" t="s">
        <v>699</v>
      </c>
      <c r="I39" s="666" t="s">
        <v>700</v>
      </c>
      <c r="J39" s="666" t="s">
        <v>701</v>
      </c>
      <c r="K39" s="666" t="s">
        <v>702</v>
      </c>
      <c r="L39" s="668">
        <v>101.70000000000002</v>
      </c>
      <c r="M39" s="668">
        <v>2</v>
      </c>
      <c r="N39" s="669">
        <v>203.40000000000003</v>
      </c>
    </row>
    <row r="40" spans="1:14" ht="14.4" customHeight="1" x14ac:dyDescent="0.3">
      <c r="A40" s="664" t="s">
        <v>555</v>
      </c>
      <c r="B40" s="665" t="s">
        <v>556</v>
      </c>
      <c r="C40" s="666" t="s">
        <v>560</v>
      </c>
      <c r="D40" s="667" t="s">
        <v>2691</v>
      </c>
      <c r="E40" s="666" t="s">
        <v>571</v>
      </c>
      <c r="F40" s="667" t="s">
        <v>2694</v>
      </c>
      <c r="G40" s="666" t="s">
        <v>602</v>
      </c>
      <c r="H40" s="666" t="s">
        <v>703</v>
      </c>
      <c r="I40" s="666" t="s">
        <v>704</v>
      </c>
      <c r="J40" s="666" t="s">
        <v>705</v>
      </c>
      <c r="K40" s="666" t="s">
        <v>706</v>
      </c>
      <c r="L40" s="668">
        <v>41.35</v>
      </c>
      <c r="M40" s="668">
        <v>4</v>
      </c>
      <c r="N40" s="669">
        <v>165.4</v>
      </c>
    </row>
    <row r="41" spans="1:14" ht="14.4" customHeight="1" x14ac:dyDescent="0.3">
      <c r="A41" s="664" t="s">
        <v>555</v>
      </c>
      <c r="B41" s="665" t="s">
        <v>556</v>
      </c>
      <c r="C41" s="666" t="s">
        <v>560</v>
      </c>
      <c r="D41" s="667" t="s">
        <v>2691</v>
      </c>
      <c r="E41" s="666" t="s">
        <v>571</v>
      </c>
      <c r="F41" s="667" t="s">
        <v>2694</v>
      </c>
      <c r="G41" s="666" t="s">
        <v>602</v>
      </c>
      <c r="H41" s="666" t="s">
        <v>707</v>
      </c>
      <c r="I41" s="666" t="s">
        <v>708</v>
      </c>
      <c r="J41" s="666" t="s">
        <v>709</v>
      </c>
      <c r="K41" s="666" t="s">
        <v>710</v>
      </c>
      <c r="L41" s="668">
        <v>90.38000000000001</v>
      </c>
      <c r="M41" s="668">
        <v>1</v>
      </c>
      <c r="N41" s="669">
        <v>90.38000000000001</v>
      </c>
    </row>
    <row r="42" spans="1:14" ht="14.4" customHeight="1" x14ac:dyDescent="0.3">
      <c r="A42" s="664" t="s">
        <v>555</v>
      </c>
      <c r="B42" s="665" t="s">
        <v>556</v>
      </c>
      <c r="C42" s="666" t="s">
        <v>560</v>
      </c>
      <c r="D42" s="667" t="s">
        <v>2691</v>
      </c>
      <c r="E42" s="666" t="s">
        <v>571</v>
      </c>
      <c r="F42" s="667" t="s">
        <v>2694</v>
      </c>
      <c r="G42" s="666" t="s">
        <v>602</v>
      </c>
      <c r="H42" s="666" t="s">
        <v>711</v>
      </c>
      <c r="I42" s="666" t="s">
        <v>712</v>
      </c>
      <c r="J42" s="666" t="s">
        <v>713</v>
      </c>
      <c r="K42" s="666" t="s">
        <v>714</v>
      </c>
      <c r="L42" s="668">
        <v>104.86970580536601</v>
      </c>
      <c r="M42" s="668">
        <v>5</v>
      </c>
      <c r="N42" s="669">
        <v>524.34852902683008</v>
      </c>
    </row>
    <row r="43" spans="1:14" ht="14.4" customHeight="1" x14ac:dyDescent="0.3">
      <c r="A43" s="664" t="s">
        <v>555</v>
      </c>
      <c r="B43" s="665" t="s">
        <v>556</v>
      </c>
      <c r="C43" s="666" t="s">
        <v>560</v>
      </c>
      <c r="D43" s="667" t="s">
        <v>2691</v>
      </c>
      <c r="E43" s="666" t="s">
        <v>571</v>
      </c>
      <c r="F43" s="667" t="s">
        <v>2694</v>
      </c>
      <c r="G43" s="666" t="s">
        <v>602</v>
      </c>
      <c r="H43" s="666" t="s">
        <v>715</v>
      </c>
      <c r="I43" s="666" t="s">
        <v>716</v>
      </c>
      <c r="J43" s="666" t="s">
        <v>600</v>
      </c>
      <c r="K43" s="666" t="s">
        <v>717</v>
      </c>
      <c r="L43" s="668">
        <v>60.640000000000022</v>
      </c>
      <c r="M43" s="668">
        <v>3</v>
      </c>
      <c r="N43" s="669">
        <v>181.92000000000007</v>
      </c>
    </row>
    <row r="44" spans="1:14" ht="14.4" customHeight="1" x14ac:dyDescent="0.3">
      <c r="A44" s="664" t="s">
        <v>555</v>
      </c>
      <c r="B44" s="665" t="s">
        <v>556</v>
      </c>
      <c r="C44" s="666" t="s">
        <v>560</v>
      </c>
      <c r="D44" s="667" t="s">
        <v>2691</v>
      </c>
      <c r="E44" s="666" t="s">
        <v>571</v>
      </c>
      <c r="F44" s="667" t="s">
        <v>2694</v>
      </c>
      <c r="G44" s="666" t="s">
        <v>602</v>
      </c>
      <c r="H44" s="666" t="s">
        <v>718</v>
      </c>
      <c r="I44" s="666" t="s">
        <v>719</v>
      </c>
      <c r="J44" s="666" t="s">
        <v>720</v>
      </c>
      <c r="K44" s="666" t="s">
        <v>721</v>
      </c>
      <c r="L44" s="668">
        <v>283.56000000000017</v>
      </c>
      <c r="M44" s="668">
        <v>2</v>
      </c>
      <c r="N44" s="669">
        <v>567.12000000000035</v>
      </c>
    </row>
    <row r="45" spans="1:14" ht="14.4" customHeight="1" x14ac:dyDescent="0.3">
      <c r="A45" s="664" t="s">
        <v>555</v>
      </c>
      <c r="B45" s="665" t="s">
        <v>556</v>
      </c>
      <c r="C45" s="666" t="s">
        <v>560</v>
      </c>
      <c r="D45" s="667" t="s">
        <v>2691</v>
      </c>
      <c r="E45" s="666" t="s">
        <v>571</v>
      </c>
      <c r="F45" s="667" t="s">
        <v>2694</v>
      </c>
      <c r="G45" s="666" t="s">
        <v>602</v>
      </c>
      <c r="H45" s="666" t="s">
        <v>722</v>
      </c>
      <c r="I45" s="666" t="s">
        <v>723</v>
      </c>
      <c r="J45" s="666" t="s">
        <v>724</v>
      </c>
      <c r="K45" s="666" t="s">
        <v>725</v>
      </c>
      <c r="L45" s="668">
        <v>135.96990245537802</v>
      </c>
      <c r="M45" s="668">
        <v>1</v>
      </c>
      <c r="N45" s="669">
        <v>135.96990245537802</v>
      </c>
    </row>
    <row r="46" spans="1:14" ht="14.4" customHeight="1" x14ac:dyDescent="0.3">
      <c r="A46" s="664" t="s">
        <v>555</v>
      </c>
      <c r="B46" s="665" t="s">
        <v>556</v>
      </c>
      <c r="C46" s="666" t="s">
        <v>560</v>
      </c>
      <c r="D46" s="667" t="s">
        <v>2691</v>
      </c>
      <c r="E46" s="666" t="s">
        <v>571</v>
      </c>
      <c r="F46" s="667" t="s">
        <v>2694</v>
      </c>
      <c r="G46" s="666" t="s">
        <v>602</v>
      </c>
      <c r="H46" s="666" t="s">
        <v>726</v>
      </c>
      <c r="I46" s="666" t="s">
        <v>727</v>
      </c>
      <c r="J46" s="666" t="s">
        <v>728</v>
      </c>
      <c r="K46" s="666" t="s">
        <v>729</v>
      </c>
      <c r="L46" s="668">
        <v>80.22999999999999</v>
      </c>
      <c r="M46" s="668">
        <v>1</v>
      </c>
      <c r="N46" s="669">
        <v>80.22999999999999</v>
      </c>
    </row>
    <row r="47" spans="1:14" ht="14.4" customHeight="1" x14ac:dyDescent="0.3">
      <c r="A47" s="664" t="s">
        <v>555</v>
      </c>
      <c r="B47" s="665" t="s">
        <v>556</v>
      </c>
      <c r="C47" s="666" t="s">
        <v>560</v>
      </c>
      <c r="D47" s="667" t="s">
        <v>2691</v>
      </c>
      <c r="E47" s="666" t="s">
        <v>571</v>
      </c>
      <c r="F47" s="667" t="s">
        <v>2694</v>
      </c>
      <c r="G47" s="666" t="s">
        <v>602</v>
      </c>
      <c r="H47" s="666" t="s">
        <v>730</v>
      </c>
      <c r="I47" s="666" t="s">
        <v>731</v>
      </c>
      <c r="J47" s="666" t="s">
        <v>732</v>
      </c>
      <c r="K47" s="666" t="s">
        <v>733</v>
      </c>
      <c r="L47" s="668">
        <v>40.34999999999998</v>
      </c>
      <c r="M47" s="668">
        <v>1</v>
      </c>
      <c r="N47" s="669">
        <v>40.34999999999998</v>
      </c>
    </row>
    <row r="48" spans="1:14" ht="14.4" customHeight="1" x14ac:dyDescent="0.3">
      <c r="A48" s="664" t="s">
        <v>555</v>
      </c>
      <c r="B48" s="665" t="s">
        <v>556</v>
      </c>
      <c r="C48" s="666" t="s">
        <v>560</v>
      </c>
      <c r="D48" s="667" t="s">
        <v>2691</v>
      </c>
      <c r="E48" s="666" t="s">
        <v>571</v>
      </c>
      <c r="F48" s="667" t="s">
        <v>2694</v>
      </c>
      <c r="G48" s="666" t="s">
        <v>602</v>
      </c>
      <c r="H48" s="666" t="s">
        <v>734</v>
      </c>
      <c r="I48" s="666" t="s">
        <v>735</v>
      </c>
      <c r="J48" s="666" t="s">
        <v>736</v>
      </c>
      <c r="K48" s="666" t="s">
        <v>737</v>
      </c>
      <c r="L48" s="668">
        <v>130.46</v>
      </c>
      <c r="M48" s="668">
        <v>1</v>
      </c>
      <c r="N48" s="669">
        <v>130.46</v>
      </c>
    </row>
    <row r="49" spans="1:14" ht="14.4" customHeight="1" x14ac:dyDescent="0.3">
      <c r="A49" s="664" t="s">
        <v>555</v>
      </c>
      <c r="B49" s="665" t="s">
        <v>556</v>
      </c>
      <c r="C49" s="666" t="s">
        <v>560</v>
      </c>
      <c r="D49" s="667" t="s">
        <v>2691</v>
      </c>
      <c r="E49" s="666" t="s">
        <v>571</v>
      </c>
      <c r="F49" s="667" t="s">
        <v>2694</v>
      </c>
      <c r="G49" s="666" t="s">
        <v>602</v>
      </c>
      <c r="H49" s="666" t="s">
        <v>738</v>
      </c>
      <c r="I49" s="666" t="s">
        <v>739</v>
      </c>
      <c r="J49" s="666" t="s">
        <v>740</v>
      </c>
      <c r="K49" s="666" t="s">
        <v>741</v>
      </c>
      <c r="L49" s="668">
        <v>41.139999999999993</v>
      </c>
      <c r="M49" s="668">
        <v>3</v>
      </c>
      <c r="N49" s="669">
        <v>123.41999999999999</v>
      </c>
    </row>
    <row r="50" spans="1:14" ht="14.4" customHeight="1" x14ac:dyDescent="0.3">
      <c r="A50" s="664" t="s">
        <v>555</v>
      </c>
      <c r="B50" s="665" t="s">
        <v>556</v>
      </c>
      <c r="C50" s="666" t="s">
        <v>560</v>
      </c>
      <c r="D50" s="667" t="s">
        <v>2691</v>
      </c>
      <c r="E50" s="666" t="s">
        <v>571</v>
      </c>
      <c r="F50" s="667" t="s">
        <v>2694</v>
      </c>
      <c r="G50" s="666" t="s">
        <v>602</v>
      </c>
      <c r="H50" s="666" t="s">
        <v>742</v>
      </c>
      <c r="I50" s="666" t="s">
        <v>743</v>
      </c>
      <c r="J50" s="666" t="s">
        <v>744</v>
      </c>
      <c r="K50" s="666" t="s">
        <v>745</v>
      </c>
      <c r="L50" s="668">
        <v>93.614260035960797</v>
      </c>
      <c r="M50" s="668">
        <v>28</v>
      </c>
      <c r="N50" s="669">
        <v>2621.1992810069023</v>
      </c>
    </row>
    <row r="51" spans="1:14" ht="14.4" customHeight="1" x14ac:dyDescent="0.3">
      <c r="A51" s="664" t="s">
        <v>555</v>
      </c>
      <c r="B51" s="665" t="s">
        <v>556</v>
      </c>
      <c r="C51" s="666" t="s">
        <v>560</v>
      </c>
      <c r="D51" s="667" t="s">
        <v>2691</v>
      </c>
      <c r="E51" s="666" t="s">
        <v>571</v>
      </c>
      <c r="F51" s="667" t="s">
        <v>2694</v>
      </c>
      <c r="G51" s="666" t="s">
        <v>602</v>
      </c>
      <c r="H51" s="666" t="s">
        <v>746</v>
      </c>
      <c r="I51" s="666" t="s">
        <v>746</v>
      </c>
      <c r="J51" s="666" t="s">
        <v>747</v>
      </c>
      <c r="K51" s="666" t="s">
        <v>748</v>
      </c>
      <c r="L51" s="668">
        <v>36.536700953592842</v>
      </c>
      <c r="M51" s="668">
        <v>120</v>
      </c>
      <c r="N51" s="669">
        <v>4384.4041144311414</v>
      </c>
    </row>
    <row r="52" spans="1:14" ht="14.4" customHeight="1" x14ac:dyDescent="0.3">
      <c r="A52" s="664" t="s">
        <v>555</v>
      </c>
      <c r="B52" s="665" t="s">
        <v>556</v>
      </c>
      <c r="C52" s="666" t="s">
        <v>560</v>
      </c>
      <c r="D52" s="667" t="s">
        <v>2691</v>
      </c>
      <c r="E52" s="666" t="s">
        <v>571</v>
      </c>
      <c r="F52" s="667" t="s">
        <v>2694</v>
      </c>
      <c r="G52" s="666" t="s">
        <v>602</v>
      </c>
      <c r="H52" s="666" t="s">
        <v>749</v>
      </c>
      <c r="I52" s="666" t="s">
        <v>750</v>
      </c>
      <c r="J52" s="666" t="s">
        <v>751</v>
      </c>
      <c r="K52" s="666" t="s">
        <v>752</v>
      </c>
      <c r="L52" s="668">
        <v>33.929709552902501</v>
      </c>
      <c r="M52" s="668">
        <v>68</v>
      </c>
      <c r="N52" s="669">
        <v>2307.2202495973702</v>
      </c>
    </row>
    <row r="53" spans="1:14" ht="14.4" customHeight="1" x14ac:dyDescent="0.3">
      <c r="A53" s="664" t="s">
        <v>555</v>
      </c>
      <c r="B53" s="665" t="s">
        <v>556</v>
      </c>
      <c r="C53" s="666" t="s">
        <v>560</v>
      </c>
      <c r="D53" s="667" t="s">
        <v>2691</v>
      </c>
      <c r="E53" s="666" t="s">
        <v>571</v>
      </c>
      <c r="F53" s="667" t="s">
        <v>2694</v>
      </c>
      <c r="G53" s="666" t="s">
        <v>602</v>
      </c>
      <c r="H53" s="666" t="s">
        <v>753</v>
      </c>
      <c r="I53" s="666" t="s">
        <v>754</v>
      </c>
      <c r="J53" s="666" t="s">
        <v>755</v>
      </c>
      <c r="K53" s="666" t="s">
        <v>756</v>
      </c>
      <c r="L53" s="668">
        <v>231.69999999999996</v>
      </c>
      <c r="M53" s="668">
        <v>1</v>
      </c>
      <c r="N53" s="669">
        <v>231.69999999999996</v>
      </c>
    </row>
    <row r="54" spans="1:14" ht="14.4" customHeight="1" x14ac:dyDescent="0.3">
      <c r="A54" s="664" t="s">
        <v>555</v>
      </c>
      <c r="B54" s="665" t="s">
        <v>556</v>
      </c>
      <c r="C54" s="666" t="s">
        <v>560</v>
      </c>
      <c r="D54" s="667" t="s">
        <v>2691</v>
      </c>
      <c r="E54" s="666" t="s">
        <v>571</v>
      </c>
      <c r="F54" s="667" t="s">
        <v>2694</v>
      </c>
      <c r="G54" s="666" t="s">
        <v>602</v>
      </c>
      <c r="H54" s="666" t="s">
        <v>757</v>
      </c>
      <c r="I54" s="666" t="s">
        <v>758</v>
      </c>
      <c r="J54" s="666" t="s">
        <v>689</v>
      </c>
      <c r="K54" s="666" t="s">
        <v>759</v>
      </c>
      <c r="L54" s="668">
        <v>157.70917308620494</v>
      </c>
      <c r="M54" s="668">
        <v>2</v>
      </c>
      <c r="N54" s="669">
        <v>315.41834617240988</v>
      </c>
    </row>
    <row r="55" spans="1:14" ht="14.4" customHeight="1" x14ac:dyDescent="0.3">
      <c r="A55" s="664" t="s">
        <v>555</v>
      </c>
      <c r="B55" s="665" t="s">
        <v>556</v>
      </c>
      <c r="C55" s="666" t="s">
        <v>560</v>
      </c>
      <c r="D55" s="667" t="s">
        <v>2691</v>
      </c>
      <c r="E55" s="666" t="s">
        <v>571</v>
      </c>
      <c r="F55" s="667" t="s">
        <v>2694</v>
      </c>
      <c r="G55" s="666" t="s">
        <v>602</v>
      </c>
      <c r="H55" s="666" t="s">
        <v>760</v>
      </c>
      <c r="I55" s="666" t="s">
        <v>761</v>
      </c>
      <c r="J55" s="666" t="s">
        <v>762</v>
      </c>
      <c r="K55" s="666" t="s">
        <v>763</v>
      </c>
      <c r="L55" s="668">
        <v>20.130015843280358</v>
      </c>
      <c r="M55" s="668">
        <v>14</v>
      </c>
      <c r="N55" s="669">
        <v>281.82022180592503</v>
      </c>
    </row>
    <row r="56" spans="1:14" ht="14.4" customHeight="1" x14ac:dyDescent="0.3">
      <c r="A56" s="664" t="s">
        <v>555</v>
      </c>
      <c r="B56" s="665" t="s">
        <v>556</v>
      </c>
      <c r="C56" s="666" t="s">
        <v>560</v>
      </c>
      <c r="D56" s="667" t="s">
        <v>2691</v>
      </c>
      <c r="E56" s="666" t="s">
        <v>571</v>
      </c>
      <c r="F56" s="667" t="s">
        <v>2694</v>
      </c>
      <c r="G56" s="666" t="s">
        <v>602</v>
      </c>
      <c r="H56" s="666" t="s">
        <v>764</v>
      </c>
      <c r="I56" s="666" t="s">
        <v>765</v>
      </c>
      <c r="J56" s="666" t="s">
        <v>766</v>
      </c>
      <c r="K56" s="666" t="s">
        <v>767</v>
      </c>
      <c r="L56" s="668">
        <v>32.259999999999991</v>
      </c>
      <c r="M56" s="668">
        <v>2</v>
      </c>
      <c r="N56" s="669">
        <v>64.519999999999982</v>
      </c>
    </row>
    <row r="57" spans="1:14" ht="14.4" customHeight="1" x14ac:dyDescent="0.3">
      <c r="A57" s="664" t="s">
        <v>555</v>
      </c>
      <c r="B57" s="665" t="s">
        <v>556</v>
      </c>
      <c r="C57" s="666" t="s">
        <v>560</v>
      </c>
      <c r="D57" s="667" t="s">
        <v>2691</v>
      </c>
      <c r="E57" s="666" t="s">
        <v>571</v>
      </c>
      <c r="F57" s="667" t="s">
        <v>2694</v>
      </c>
      <c r="G57" s="666" t="s">
        <v>602</v>
      </c>
      <c r="H57" s="666" t="s">
        <v>768</v>
      </c>
      <c r="I57" s="666" t="s">
        <v>769</v>
      </c>
      <c r="J57" s="666" t="s">
        <v>770</v>
      </c>
      <c r="K57" s="666" t="s">
        <v>771</v>
      </c>
      <c r="L57" s="668">
        <v>30.000000000000011</v>
      </c>
      <c r="M57" s="668">
        <v>3</v>
      </c>
      <c r="N57" s="669">
        <v>90.000000000000028</v>
      </c>
    </row>
    <row r="58" spans="1:14" ht="14.4" customHeight="1" x14ac:dyDescent="0.3">
      <c r="A58" s="664" t="s">
        <v>555</v>
      </c>
      <c r="B58" s="665" t="s">
        <v>556</v>
      </c>
      <c r="C58" s="666" t="s">
        <v>560</v>
      </c>
      <c r="D58" s="667" t="s">
        <v>2691</v>
      </c>
      <c r="E58" s="666" t="s">
        <v>571</v>
      </c>
      <c r="F58" s="667" t="s">
        <v>2694</v>
      </c>
      <c r="G58" s="666" t="s">
        <v>602</v>
      </c>
      <c r="H58" s="666" t="s">
        <v>772</v>
      </c>
      <c r="I58" s="666" t="s">
        <v>773</v>
      </c>
      <c r="J58" s="666" t="s">
        <v>774</v>
      </c>
      <c r="K58" s="666" t="s">
        <v>775</v>
      </c>
      <c r="L58" s="668">
        <v>73.790000000000006</v>
      </c>
      <c r="M58" s="668">
        <v>1</v>
      </c>
      <c r="N58" s="669">
        <v>73.790000000000006</v>
      </c>
    </row>
    <row r="59" spans="1:14" ht="14.4" customHeight="1" x14ac:dyDescent="0.3">
      <c r="A59" s="664" t="s">
        <v>555</v>
      </c>
      <c r="B59" s="665" t="s">
        <v>556</v>
      </c>
      <c r="C59" s="666" t="s">
        <v>560</v>
      </c>
      <c r="D59" s="667" t="s">
        <v>2691</v>
      </c>
      <c r="E59" s="666" t="s">
        <v>571</v>
      </c>
      <c r="F59" s="667" t="s">
        <v>2694</v>
      </c>
      <c r="G59" s="666" t="s">
        <v>602</v>
      </c>
      <c r="H59" s="666" t="s">
        <v>776</v>
      </c>
      <c r="I59" s="666" t="s">
        <v>777</v>
      </c>
      <c r="J59" s="666" t="s">
        <v>778</v>
      </c>
      <c r="K59" s="666" t="s">
        <v>779</v>
      </c>
      <c r="L59" s="668">
        <v>84.24</v>
      </c>
      <c r="M59" s="668">
        <v>1</v>
      </c>
      <c r="N59" s="669">
        <v>84.24</v>
      </c>
    </row>
    <row r="60" spans="1:14" ht="14.4" customHeight="1" x14ac:dyDescent="0.3">
      <c r="A60" s="664" t="s">
        <v>555</v>
      </c>
      <c r="B60" s="665" t="s">
        <v>556</v>
      </c>
      <c r="C60" s="666" t="s">
        <v>560</v>
      </c>
      <c r="D60" s="667" t="s">
        <v>2691</v>
      </c>
      <c r="E60" s="666" t="s">
        <v>571</v>
      </c>
      <c r="F60" s="667" t="s">
        <v>2694</v>
      </c>
      <c r="G60" s="666" t="s">
        <v>602</v>
      </c>
      <c r="H60" s="666" t="s">
        <v>780</v>
      </c>
      <c r="I60" s="666" t="s">
        <v>781</v>
      </c>
      <c r="J60" s="666" t="s">
        <v>782</v>
      </c>
      <c r="K60" s="666" t="s">
        <v>783</v>
      </c>
      <c r="L60" s="668">
        <v>255.90176435848983</v>
      </c>
      <c r="M60" s="668">
        <v>11</v>
      </c>
      <c r="N60" s="669">
        <v>2814.9194079433883</v>
      </c>
    </row>
    <row r="61" spans="1:14" ht="14.4" customHeight="1" x14ac:dyDescent="0.3">
      <c r="A61" s="664" t="s">
        <v>555</v>
      </c>
      <c r="B61" s="665" t="s">
        <v>556</v>
      </c>
      <c r="C61" s="666" t="s">
        <v>560</v>
      </c>
      <c r="D61" s="667" t="s">
        <v>2691</v>
      </c>
      <c r="E61" s="666" t="s">
        <v>571</v>
      </c>
      <c r="F61" s="667" t="s">
        <v>2694</v>
      </c>
      <c r="G61" s="666" t="s">
        <v>602</v>
      </c>
      <c r="H61" s="666" t="s">
        <v>784</v>
      </c>
      <c r="I61" s="666" t="s">
        <v>785</v>
      </c>
      <c r="J61" s="666" t="s">
        <v>786</v>
      </c>
      <c r="K61" s="666" t="s">
        <v>783</v>
      </c>
      <c r="L61" s="668">
        <v>270.61066048673098</v>
      </c>
      <c r="M61" s="668">
        <v>3</v>
      </c>
      <c r="N61" s="669">
        <v>811.83198146019288</v>
      </c>
    </row>
    <row r="62" spans="1:14" ht="14.4" customHeight="1" x14ac:dyDescent="0.3">
      <c r="A62" s="664" t="s">
        <v>555</v>
      </c>
      <c r="B62" s="665" t="s">
        <v>556</v>
      </c>
      <c r="C62" s="666" t="s">
        <v>560</v>
      </c>
      <c r="D62" s="667" t="s">
        <v>2691</v>
      </c>
      <c r="E62" s="666" t="s">
        <v>571</v>
      </c>
      <c r="F62" s="667" t="s">
        <v>2694</v>
      </c>
      <c r="G62" s="666" t="s">
        <v>602</v>
      </c>
      <c r="H62" s="666" t="s">
        <v>787</v>
      </c>
      <c r="I62" s="666" t="s">
        <v>788</v>
      </c>
      <c r="J62" s="666" t="s">
        <v>789</v>
      </c>
      <c r="K62" s="666" t="s">
        <v>790</v>
      </c>
      <c r="L62" s="668">
        <v>55.3</v>
      </c>
      <c r="M62" s="668">
        <v>9</v>
      </c>
      <c r="N62" s="669">
        <v>497.7</v>
      </c>
    </row>
    <row r="63" spans="1:14" ht="14.4" customHeight="1" x14ac:dyDescent="0.3">
      <c r="A63" s="664" t="s">
        <v>555</v>
      </c>
      <c r="B63" s="665" t="s">
        <v>556</v>
      </c>
      <c r="C63" s="666" t="s">
        <v>560</v>
      </c>
      <c r="D63" s="667" t="s">
        <v>2691</v>
      </c>
      <c r="E63" s="666" t="s">
        <v>571</v>
      </c>
      <c r="F63" s="667" t="s">
        <v>2694</v>
      </c>
      <c r="G63" s="666" t="s">
        <v>602</v>
      </c>
      <c r="H63" s="666" t="s">
        <v>791</v>
      </c>
      <c r="I63" s="666" t="s">
        <v>792</v>
      </c>
      <c r="J63" s="666" t="s">
        <v>793</v>
      </c>
      <c r="K63" s="666" t="s">
        <v>794</v>
      </c>
      <c r="L63" s="668">
        <v>71.17</v>
      </c>
      <c r="M63" s="668">
        <v>2</v>
      </c>
      <c r="N63" s="669">
        <v>142.34</v>
      </c>
    </row>
    <row r="64" spans="1:14" ht="14.4" customHeight="1" x14ac:dyDescent="0.3">
      <c r="A64" s="664" t="s">
        <v>555</v>
      </c>
      <c r="B64" s="665" t="s">
        <v>556</v>
      </c>
      <c r="C64" s="666" t="s">
        <v>560</v>
      </c>
      <c r="D64" s="667" t="s">
        <v>2691</v>
      </c>
      <c r="E64" s="666" t="s">
        <v>571</v>
      </c>
      <c r="F64" s="667" t="s">
        <v>2694</v>
      </c>
      <c r="G64" s="666" t="s">
        <v>602</v>
      </c>
      <c r="H64" s="666" t="s">
        <v>795</v>
      </c>
      <c r="I64" s="666" t="s">
        <v>796</v>
      </c>
      <c r="J64" s="666" t="s">
        <v>797</v>
      </c>
      <c r="K64" s="666" t="s">
        <v>798</v>
      </c>
      <c r="L64" s="668">
        <v>45.037992071167032</v>
      </c>
      <c r="M64" s="668">
        <v>570</v>
      </c>
      <c r="N64" s="669">
        <v>25671.655480565209</v>
      </c>
    </row>
    <row r="65" spans="1:14" ht="14.4" customHeight="1" x14ac:dyDescent="0.3">
      <c r="A65" s="664" t="s">
        <v>555</v>
      </c>
      <c r="B65" s="665" t="s">
        <v>556</v>
      </c>
      <c r="C65" s="666" t="s">
        <v>560</v>
      </c>
      <c r="D65" s="667" t="s">
        <v>2691</v>
      </c>
      <c r="E65" s="666" t="s">
        <v>571</v>
      </c>
      <c r="F65" s="667" t="s">
        <v>2694</v>
      </c>
      <c r="G65" s="666" t="s">
        <v>602</v>
      </c>
      <c r="H65" s="666" t="s">
        <v>799</v>
      </c>
      <c r="I65" s="666" t="s">
        <v>800</v>
      </c>
      <c r="J65" s="666" t="s">
        <v>801</v>
      </c>
      <c r="K65" s="666" t="s">
        <v>802</v>
      </c>
      <c r="L65" s="668">
        <v>73.450000000000045</v>
      </c>
      <c r="M65" s="668">
        <v>1</v>
      </c>
      <c r="N65" s="669">
        <v>73.450000000000045</v>
      </c>
    </row>
    <row r="66" spans="1:14" ht="14.4" customHeight="1" x14ac:dyDescent="0.3">
      <c r="A66" s="664" t="s">
        <v>555</v>
      </c>
      <c r="B66" s="665" t="s">
        <v>556</v>
      </c>
      <c r="C66" s="666" t="s">
        <v>560</v>
      </c>
      <c r="D66" s="667" t="s">
        <v>2691</v>
      </c>
      <c r="E66" s="666" t="s">
        <v>571</v>
      </c>
      <c r="F66" s="667" t="s">
        <v>2694</v>
      </c>
      <c r="G66" s="666" t="s">
        <v>602</v>
      </c>
      <c r="H66" s="666" t="s">
        <v>803</v>
      </c>
      <c r="I66" s="666" t="s">
        <v>804</v>
      </c>
      <c r="J66" s="666" t="s">
        <v>805</v>
      </c>
      <c r="K66" s="666" t="s">
        <v>806</v>
      </c>
      <c r="L66" s="668">
        <v>73.659495535599632</v>
      </c>
      <c r="M66" s="668">
        <v>5</v>
      </c>
      <c r="N66" s="669">
        <v>368.29747767799819</v>
      </c>
    </row>
    <row r="67" spans="1:14" ht="14.4" customHeight="1" x14ac:dyDescent="0.3">
      <c r="A67" s="664" t="s">
        <v>555</v>
      </c>
      <c r="B67" s="665" t="s">
        <v>556</v>
      </c>
      <c r="C67" s="666" t="s">
        <v>560</v>
      </c>
      <c r="D67" s="667" t="s">
        <v>2691</v>
      </c>
      <c r="E67" s="666" t="s">
        <v>571</v>
      </c>
      <c r="F67" s="667" t="s">
        <v>2694</v>
      </c>
      <c r="G67" s="666" t="s">
        <v>602</v>
      </c>
      <c r="H67" s="666" t="s">
        <v>807</v>
      </c>
      <c r="I67" s="666" t="s">
        <v>808</v>
      </c>
      <c r="J67" s="666" t="s">
        <v>809</v>
      </c>
      <c r="K67" s="666" t="s">
        <v>810</v>
      </c>
      <c r="L67" s="668">
        <v>98.21</v>
      </c>
      <c r="M67" s="668">
        <v>7</v>
      </c>
      <c r="N67" s="669">
        <v>687.46999999999991</v>
      </c>
    </row>
    <row r="68" spans="1:14" ht="14.4" customHeight="1" x14ac:dyDescent="0.3">
      <c r="A68" s="664" t="s">
        <v>555</v>
      </c>
      <c r="B68" s="665" t="s">
        <v>556</v>
      </c>
      <c r="C68" s="666" t="s">
        <v>560</v>
      </c>
      <c r="D68" s="667" t="s">
        <v>2691</v>
      </c>
      <c r="E68" s="666" t="s">
        <v>571</v>
      </c>
      <c r="F68" s="667" t="s">
        <v>2694</v>
      </c>
      <c r="G68" s="666" t="s">
        <v>602</v>
      </c>
      <c r="H68" s="666" t="s">
        <v>811</v>
      </c>
      <c r="I68" s="666" t="s">
        <v>812</v>
      </c>
      <c r="J68" s="666" t="s">
        <v>813</v>
      </c>
      <c r="K68" s="666"/>
      <c r="L68" s="668">
        <v>203.83000000000015</v>
      </c>
      <c r="M68" s="668">
        <v>1</v>
      </c>
      <c r="N68" s="669">
        <v>203.83000000000015</v>
      </c>
    </row>
    <row r="69" spans="1:14" ht="14.4" customHeight="1" x14ac:dyDescent="0.3">
      <c r="A69" s="664" t="s">
        <v>555</v>
      </c>
      <c r="B69" s="665" t="s">
        <v>556</v>
      </c>
      <c r="C69" s="666" t="s">
        <v>560</v>
      </c>
      <c r="D69" s="667" t="s">
        <v>2691</v>
      </c>
      <c r="E69" s="666" t="s">
        <v>571</v>
      </c>
      <c r="F69" s="667" t="s">
        <v>2694</v>
      </c>
      <c r="G69" s="666" t="s">
        <v>602</v>
      </c>
      <c r="H69" s="666" t="s">
        <v>814</v>
      </c>
      <c r="I69" s="666" t="s">
        <v>815</v>
      </c>
      <c r="J69" s="666" t="s">
        <v>816</v>
      </c>
      <c r="K69" s="666" t="s">
        <v>817</v>
      </c>
      <c r="L69" s="668">
        <v>82.570000000000007</v>
      </c>
      <c r="M69" s="668">
        <v>2</v>
      </c>
      <c r="N69" s="669">
        <v>165.14000000000001</v>
      </c>
    </row>
    <row r="70" spans="1:14" ht="14.4" customHeight="1" x14ac:dyDescent="0.3">
      <c r="A70" s="664" t="s">
        <v>555</v>
      </c>
      <c r="B70" s="665" t="s">
        <v>556</v>
      </c>
      <c r="C70" s="666" t="s">
        <v>560</v>
      </c>
      <c r="D70" s="667" t="s">
        <v>2691</v>
      </c>
      <c r="E70" s="666" t="s">
        <v>571</v>
      </c>
      <c r="F70" s="667" t="s">
        <v>2694</v>
      </c>
      <c r="G70" s="666" t="s">
        <v>602</v>
      </c>
      <c r="H70" s="666" t="s">
        <v>818</v>
      </c>
      <c r="I70" s="666" t="s">
        <v>819</v>
      </c>
      <c r="J70" s="666" t="s">
        <v>820</v>
      </c>
      <c r="K70" s="666" t="s">
        <v>821</v>
      </c>
      <c r="L70" s="668">
        <v>21.100007840032582</v>
      </c>
      <c r="M70" s="668">
        <v>11</v>
      </c>
      <c r="N70" s="669">
        <v>232.10008624035839</v>
      </c>
    </row>
    <row r="71" spans="1:14" ht="14.4" customHeight="1" x14ac:dyDescent="0.3">
      <c r="A71" s="664" t="s">
        <v>555</v>
      </c>
      <c r="B71" s="665" t="s">
        <v>556</v>
      </c>
      <c r="C71" s="666" t="s">
        <v>560</v>
      </c>
      <c r="D71" s="667" t="s">
        <v>2691</v>
      </c>
      <c r="E71" s="666" t="s">
        <v>571</v>
      </c>
      <c r="F71" s="667" t="s">
        <v>2694</v>
      </c>
      <c r="G71" s="666" t="s">
        <v>602</v>
      </c>
      <c r="H71" s="666" t="s">
        <v>822</v>
      </c>
      <c r="I71" s="666" t="s">
        <v>823</v>
      </c>
      <c r="J71" s="666" t="s">
        <v>820</v>
      </c>
      <c r="K71" s="666" t="s">
        <v>824</v>
      </c>
      <c r="L71" s="668">
        <v>58.930000000000007</v>
      </c>
      <c r="M71" s="668">
        <v>8</v>
      </c>
      <c r="N71" s="669">
        <v>471.44000000000005</v>
      </c>
    </row>
    <row r="72" spans="1:14" ht="14.4" customHeight="1" x14ac:dyDescent="0.3">
      <c r="A72" s="664" t="s">
        <v>555</v>
      </c>
      <c r="B72" s="665" t="s">
        <v>556</v>
      </c>
      <c r="C72" s="666" t="s">
        <v>560</v>
      </c>
      <c r="D72" s="667" t="s">
        <v>2691</v>
      </c>
      <c r="E72" s="666" t="s">
        <v>571</v>
      </c>
      <c r="F72" s="667" t="s">
        <v>2694</v>
      </c>
      <c r="G72" s="666" t="s">
        <v>602</v>
      </c>
      <c r="H72" s="666" t="s">
        <v>825</v>
      </c>
      <c r="I72" s="666" t="s">
        <v>826</v>
      </c>
      <c r="J72" s="666" t="s">
        <v>820</v>
      </c>
      <c r="K72" s="666" t="s">
        <v>827</v>
      </c>
      <c r="L72" s="668">
        <v>68.400000000000006</v>
      </c>
      <c r="M72" s="668">
        <v>1</v>
      </c>
      <c r="N72" s="669">
        <v>68.400000000000006</v>
      </c>
    </row>
    <row r="73" spans="1:14" ht="14.4" customHeight="1" x14ac:dyDescent="0.3">
      <c r="A73" s="664" t="s">
        <v>555</v>
      </c>
      <c r="B73" s="665" t="s">
        <v>556</v>
      </c>
      <c r="C73" s="666" t="s">
        <v>560</v>
      </c>
      <c r="D73" s="667" t="s">
        <v>2691</v>
      </c>
      <c r="E73" s="666" t="s">
        <v>571</v>
      </c>
      <c r="F73" s="667" t="s">
        <v>2694</v>
      </c>
      <c r="G73" s="666" t="s">
        <v>602</v>
      </c>
      <c r="H73" s="666" t="s">
        <v>828</v>
      </c>
      <c r="I73" s="666" t="s">
        <v>829</v>
      </c>
      <c r="J73" s="666" t="s">
        <v>830</v>
      </c>
      <c r="K73" s="666" t="s">
        <v>831</v>
      </c>
      <c r="L73" s="668">
        <v>229.55999999999997</v>
      </c>
      <c r="M73" s="668">
        <v>2</v>
      </c>
      <c r="N73" s="669">
        <v>459.11999999999995</v>
      </c>
    </row>
    <row r="74" spans="1:14" ht="14.4" customHeight="1" x14ac:dyDescent="0.3">
      <c r="A74" s="664" t="s">
        <v>555</v>
      </c>
      <c r="B74" s="665" t="s">
        <v>556</v>
      </c>
      <c r="C74" s="666" t="s">
        <v>560</v>
      </c>
      <c r="D74" s="667" t="s">
        <v>2691</v>
      </c>
      <c r="E74" s="666" t="s">
        <v>571</v>
      </c>
      <c r="F74" s="667" t="s">
        <v>2694</v>
      </c>
      <c r="G74" s="666" t="s">
        <v>602</v>
      </c>
      <c r="H74" s="666" t="s">
        <v>832</v>
      </c>
      <c r="I74" s="666" t="s">
        <v>833</v>
      </c>
      <c r="J74" s="666" t="s">
        <v>834</v>
      </c>
      <c r="K74" s="666" t="s">
        <v>835</v>
      </c>
      <c r="L74" s="668">
        <v>150.49</v>
      </c>
      <c r="M74" s="668">
        <v>10</v>
      </c>
      <c r="N74" s="669">
        <v>1504.9</v>
      </c>
    </row>
    <row r="75" spans="1:14" ht="14.4" customHeight="1" x14ac:dyDescent="0.3">
      <c r="A75" s="664" t="s">
        <v>555</v>
      </c>
      <c r="B75" s="665" t="s">
        <v>556</v>
      </c>
      <c r="C75" s="666" t="s">
        <v>560</v>
      </c>
      <c r="D75" s="667" t="s">
        <v>2691</v>
      </c>
      <c r="E75" s="666" t="s">
        <v>571</v>
      </c>
      <c r="F75" s="667" t="s">
        <v>2694</v>
      </c>
      <c r="G75" s="666" t="s">
        <v>602</v>
      </c>
      <c r="H75" s="666" t="s">
        <v>836</v>
      </c>
      <c r="I75" s="666" t="s">
        <v>837</v>
      </c>
      <c r="J75" s="666" t="s">
        <v>838</v>
      </c>
      <c r="K75" s="666" t="s">
        <v>839</v>
      </c>
      <c r="L75" s="668">
        <v>75.278750233021924</v>
      </c>
      <c r="M75" s="668">
        <v>16</v>
      </c>
      <c r="N75" s="669">
        <v>1204.4600037283508</v>
      </c>
    </row>
    <row r="76" spans="1:14" ht="14.4" customHeight="1" x14ac:dyDescent="0.3">
      <c r="A76" s="664" t="s">
        <v>555</v>
      </c>
      <c r="B76" s="665" t="s">
        <v>556</v>
      </c>
      <c r="C76" s="666" t="s">
        <v>560</v>
      </c>
      <c r="D76" s="667" t="s">
        <v>2691</v>
      </c>
      <c r="E76" s="666" t="s">
        <v>571</v>
      </c>
      <c r="F76" s="667" t="s">
        <v>2694</v>
      </c>
      <c r="G76" s="666" t="s">
        <v>602</v>
      </c>
      <c r="H76" s="666" t="s">
        <v>840</v>
      </c>
      <c r="I76" s="666" t="s">
        <v>841</v>
      </c>
      <c r="J76" s="666" t="s">
        <v>842</v>
      </c>
      <c r="K76" s="666" t="s">
        <v>843</v>
      </c>
      <c r="L76" s="668">
        <v>117.28875000000001</v>
      </c>
      <c r="M76" s="668">
        <v>16</v>
      </c>
      <c r="N76" s="669">
        <v>1876.6200000000001</v>
      </c>
    </row>
    <row r="77" spans="1:14" ht="14.4" customHeight="1" x14ac:dyDescent="0.3">
      <c r="A77" s="664" t="s">
        <v>555</v>
      </c>
      <c r="B77" s="665" t="s">
        <v>556</v>
      </c>
      <c r="C77" s="666" t="s">
        <v>560</v>
      </c>
      <c r="D77" s="667" t="s">
        <v>2691</v>
      </c>
      <c r="E77" s="666" t="s">
        <v>571</v>
      </c>
      <c r="F77" s="667" t="s">
        <v>2694</v>
      </c>
      <c r="G77" s="666" t="s">
        <v>602</v>
      </c>
      <c r="H77" s="666" t="s">
        <v>844</v>
      </c>
      <c r="I77" s="666" t="s">
        <v>845</v>
      </c>
      <c r="J77" s="666" t="s">
        <v>846</v>
      </c>
      <c r="K77" s="666" t="s">
        <v>847</v>
      </c>
      <c r="L77" s="668">
        <v>71.294918314343164</v>
      </c>
      <c r="M77" s="668">
        <v>8</v>
      </c>
      <c r="N77" s="669">
        <v>570.35934651474531</v>
      </c>
    </row>
    <row r="78" spans="1:14" ht="14.4" customHeight="1" x14ac:dyDescent="0.3">
      <c r="A78" s="664" t="s">
        <v>555</v>
      </c>
      <c r="B78" s="665" t="s">
        <v>556</v>
      </c>
      <c r="C78" s="666" t="s">
        <v>560</v>
      </c>
      <c r="D78" s="667" t="s">
        <v>2691</v>
      </c>
      <c r="E78" s="666" t="s">
        <v>571</v>
      </c>
      <c r="F78" s="667" t="s">
        <v>2694</v>
      </c>
      <c r="G78" s="666" t="s">
        <v>602</v>
      </c>
      <c r="H78" s="666" t="s">
        <v>848</v>
      </c>
      <c r="I78" s="666" t="s">
        <v>849</v>
      </c>
      <c r="J78" s="666" t="s">
        <v>850</v>
      </c>
      <c r="K78" s="666" t="s">
        <v>851</v>
      </c>
      <c r="L78" s="668">
        <v>176.24</v>
      </c>
      <c r="M78" s="668">
        <v>1</v>
      </c>
      <c r="N78" s="669">
        <v>176.24</v>
      </c>
    </row>
    <row r="79" spans="1:14" ht="14.4" customHeight="1" x14ac:dyDescent="0.3">
      <c r="A79" s="664" t="s">
        <v>555</v>
      </c>
      <c r="B79" s="665" t="s">
        <v>556</v>
      </c>
      <c r="C79" s="666" t="s">
        <v>560</v>
      </c>
      <c r="D79" s="667" t="s">
        <v>2691</v>
      </c>
      <c r="E79" s="666" t="s">
        <v>571</v>
      </c>
      <c r="F79" s="667" t="s">
        <v>2694</v>
      </c>
      <c r="G79" s="666" t="s">
        <v>602</v>
      </c>
      <c r="H79" s="666" t="s">
        <v>852</v>
      </c>
      <c r="I79" s="666" t="s">
        <v>853</v>
      </c>
      <c r="J79" s="666" t="s">
        <v>854</v>
      </c>
      <c r="K79" s="666" t="s">
        <v>855</v>
      </c>
      <c r="L79" s="668">
        <v>23.51</v>
      </c>
      <c r="M79" s="668">
        <v>1</v>
      </c>
      <c r="N79" s="669">
        <v>23.51</v>
      </c>
    </row>
    <row r="80" spans="1:14" ht="14.4" customHeight="1" x14ac:dyDescent="0.3">
      <c r="A80" s="664" t="s">
        <v>555</v>
      </c>
      <c r="B80" s="665" t="s">
        <v>556</v>
      </c>
      <c r="C80" s="666" t="s">
        <v>560</v>
      </c>
      <c r="D80" s="667" t="s">
        <v>2691</v>
      </c>
      <c r="E80" s="666" t="s">
        <v>571</v>
      </c>
      <c r="F80" s="667" t="s">
        <v>2694</v>
      </c>
      <c r="G80" s="666" t="s">
        <v>602</v>
      </c>
      <c r="H80" s="666" t="s">
        <v>856</v>
      </c>
      <c r="I80" s="666" t="s">
        <v>857</v>
      </c>
      <c r="J80" s="666" t="s">
        <v>858</v>
      </c>
      <c r="K80" s="666" t="s">
        <v>859</v>
      </c>
      <c r="L80" s="668">
        <v>60.457480396826362</v>
      </c>
      <c r="M80" s="668">
        <v>5</v>
      </c>
      <c r="N80" s="669">
        <v>302.2874019841318</v>
      </c>
    </row>
    <row r="81" spans="1:14" ht="14.4" customHeight="1" x14ac:dyDescent="0.3">
      <c r="A81" s="664" t="s">
        <v>555</v>
      </c>
      <c r="B81" s="665" t="s">
        <v>556</v>
      </c>
      <c r="C81" s="666" t="s">
        <v>560</v>
      </c>
      <c r="D81" s="667" t="s">
        <v>2691</v>
      </c>
      <c r="E81" s="666" t="s">
        <v>571</v>
      </c>
      <c r="F81" s="667" t="s">
        <v>2694</v>
      </c>
      <c r="G81" s="666" t="s">
        <v>602</v>
      </c>
      <c r="H81" s="666" t="s">
        <v>860</v>
      </c>
      <c r="I81" s="666" t="s">
        <v>860</v>
      </c>
      <c r="J81" s="666" t="s">
        <v>861</v>
      </c>
      <c r="K81" s="666" t="s">
        <v>862</v>
      </c>
      <c r="L81" s="668">
        <v>147.49999999999991</v>
      </c>
      <c r="M81" s="668">
        <v>1</v>
      </c>
      <c r="N81" s="669">
        <v>147.49999999999991</v>
      </c>
    </row>
    <row r="82" spans="1:14" ht="14.4" customHeight="1" x14ac:dyDescent="0.3">
      <c r="A82" s="664" t="s">
        <v>555</v>
      </c>
      <c r="B82" s="665" t="s">
        <v>556</v>
      </c>
      <c r="C82" s="666" t="s">
        <v>560</v>
      </c>
      <c r="D82" s="667" t="s">
        <v>2691</v>
      </c>
      <c r="E82" s="666" t="s">
        <v>571</v>
      </c>
      <c r="F82" s="667" t="s">
        <v>2694</v>
      </c>
      <c r="G82" s="666" t="s">
        <v>602</v>
      </c>
      <c r="H82" s="666" t="s">
        <v>863</v>
      </c>
      <c r="I82" s="666" t="s">
        <v>864</v>
      </c>
      <c r="J82" s="666" t="s">
        <v>865</v>
      </c>
      <c r="K82" s="666" t="s">
        <v>866</v>
      </c>
      <c r="L82" s="668">
        <v>131.16000000000003</v>
      </c>
      <c r="M82" s="668">
        <v>2</v>
      </c>
      <c r="N82" s="669">
        <v>262.32000000000005</v>
      </c>
    </row>
    <row r="83" spans="1:14" ht="14.4" customHeight="1" x14ac:dyDescent="0.3">
      <c r="A83" s="664" t="s">
        <v>555</v>
      </c>
      <c r="B83" s="665" t="s">
        <v>556</v>
      </c>
      <c r="C83" s="666" t="s">
        <v>560</v>
      </c>
      <c r="D83" s="667" t="s">
        <v>2691</v>
      </c>
      <c r="E83" s="666" t="s">
        <v>571</v>
      </c>
      <c r="F83" s="667" t="s">
        <v>2694</v>
      </c>
      <c r="G83" s="666" t="s">
        <v>602</v>
      </c>
      <c r="H83" s="666" t="s">
        <v>867</v>
      </c>
      <c r="I83" s="666" t="s">
        <v>868</v>
      </c>
      <c r="J83" s="666" t="s">
        <v>869</v>
      </c>
      <c r="K83" s="666" t="s">
        <v>870</v>
      </c>
      <c r="L83" s="668">
        <v>126.36000000000004</v>
      </c>
      <c r="M83" s="668">
        <v>1</v>
      </c>
      <c r="N83" s="669">
        <v>126.36000000000004</v>
      </c>
    </row>
    <row r="84" spans="1:14" ht="14.4" customHeight="1" x14ac:dyDescent="0.3">
      <c r="A84" s="664" t="s">
        <v>555</v>
      </c>
      <c r="B84" s="665" t="s">
        <v>556</v>
      </c>
      <c r="C84" s="666" t="s">
        <v>560</v>
      </c>
      <c r="D84" s="667" t="s">
        <v>2691</v>
      </c>
      <c r="E84" s="666" t="s">
        <v>571</v>
      </c>
      <c r="F84" s="667" t="s">
        <v>2694</v>
      </c>
      <c r="G84" s="666" t="s">
        <v>602</v>
      </c>
      <c r="H84" s="666" t="s">
        <v>871</v>
      </c>
      <c r="I84" s="666" t="s">
        <v>872</v>
      </c>
      <c r="J84" s="666" t="s">
        <v>873</v>
      </c>
      <c r="K84" s="666" t="s">
        <v>874</v>
      </c>
      <c r="L84" s="668">
        <v>126.68385664459956</v>
      </c>
      <c r="M84" s="668">
        <v>15</v>
      </c>
      <c r="N84" s="669">
        <v>1900.2578496689935</v>
      </c>
    </row>
    <row r="85" spans="1:14" ht="14.4" customHeight="1" x14ac:dyDescent="0.3">
      <c r="A85" s="664" t="s">
        <v>555</v>
      </c>
      <c r="B85" s="665" t="s">
        <v>556</v>
      </c>
      <c r="C85" s="666" t="s">
        <v>560</v>
      </c>
      <c r="D85" s="667" t="s">
        <v>2691</v>
      </c>
      <c r="E85" s="666" t="s">
        <v>571</v>
      </c>
      <c r="F85" s="667" t="s">
        <v>2694</v>
      </c>
      <c r="G85" s="666" t="s">
        <v>602</v>
      </c>
      <c r="H85" s="666" t="s">
        <v>875</v>
      </c>
      <c r="I85" s="666" t="s">
        <v>876</v>
      </c>
      <c r="J85" s="666" t="s">
        <v>877</v>
      </c>
      <c r="K85" s="666" t="s">
        <v>878</v>
      </c>
      <c r="L85" s="668">
        <v>141.46731122981762</v>
      </c>
      <c r="M85" s="668">
        <v>8</v>
      </c>
      <c r="N85" s="669">
        <v>1131.738489838541</v>
      </c>
    </row>
    <row r="86" spans="1:14" ht="14.4" customHeight="1" x14ac:dyDescent="0.3">
      <c r="A86" s="664" t="s">
        <v>555</v>
      </c>
      <c r="B86" s="665" t="s">
        <v>556</v>
      </c>
      <c r="C86" s="666" t="s">
        <v>560</v>
      </c>
      <c r="D86" s="667" t="s">
        <v>2691</v>
      </c>
      <c r="E86" s="666" t="s">
        <v>571</v>
      </c>
      <c r="F86" s="667" t="s">
        <v>2694</v>
      </c>
      <c r="G86" s="666" t="s">
        <v>602</v>
      </c>
      <c r="H86" s="666" t="s">
        <v>879</v>
      </c>
      <c r="I86" s="666" t="s">
        <v>880</v>
      </c>
      <c r="J86" s="666" t="s">
        <v>881</v>
      </c>
      <c r="K86" s="666" t="s">
        <v>882</v>
      </c>
      <c r="L86" s="668">
        <v>96.700000000000074</v>
      </c>
      <c r="M86" s="668">
        <v>1</v>
      </c>
      <c r="N86" s="669">
        <v>96.700000000000074</v>
      </c>
    </row>
    <row r="87" spans="1:14" ht="14.4" customHeight="1" x14ac:dyDescent="0.3">
      <c r="A87" s="664" t="s">
        <v>555</v>
      </c>
      <c r="B87" s="665" t="s">
        <v>556</v>
      </c>
      <c r="C87" s="666" t="s">
        <v>560</v>
      </c>
      <c r="D87" s="667" t="s">
        <v>2691</v>
      </c>
      <c r="E87" s="666" t="s">
        <v>571</v>
      </c>
      <c r="F87" s="667" t="s">
        <v>2694</v>
      </c>
      <c r="G87" s="666" t="s">
        <v>602</v>
      </c>
      <c r="H87" s="666" t="s">
        <v>883</v>
      </c>
      <c r="I87" s="666" t="s">
        <v>884</v>
      </c>
      <c r="J87" s="666" t="s">
        <v>705</v>
      </c>
      <c r="K87" s="666" t="s">
        <v>885</v>
      </c>
      <c r="L87" s="668">
        <v>44.23</v>
      </c>
      <c r="M87" s="668">
        <v>8</v>
      </c>
      <c r="N87" s="669">
        <v>353.84</v>
      </c>
    </row>
    <row r="88" spans="1:14" ht="14.4" customHeight="1" x14ac:dyDescent="0.3">
      <c r="A88" s="664" t="s">
        <v>555</v>
      </c>
      <c r="B88" s="665" t="s">
        <v>556</v>
      </c>
      <c r="C88" s="666" t="s">
        <v>560</v>
      </c>
      <c r="D88" s="667" t="s">
        <v>2691</v>
      </c>
      <c r="E88" s="666" t="s">
        <v>571</v>
      </c>
      <c r="F88" s="667" t="s">
        <v>2694</v>
      </c>
      <c r="G88" s="666" t="s">
        <v>602</v>
      </c>
      <c r="H88" s="666" t="s">
        <v>886</v>
      </c>
      <c r="I88" s="666" t="s">
        <v>887</v>
      </c>
      <c r="J88" s="666" t="s">
        <v>888</v>
      </c>
      <c r="K88" s="666" t="s">
        <v>889</v>
      </c>
      <c r="L88" s="668">
        <v>48.679999999999986</v>
      </c>
      <c r="M88" s="668">
        <v>2</v>
      </c>
      <c r="N88" s="669">
        <v>97.359999999999971</v>
      </c>
    </row>
    <row r="89" spans="1:14" ht="14.4" customHeight="1" x14ac:dyDescent="0.3">
      <c r="A89" s="664" t="s">
        <v>555</v>
      </c>
      <c r="B89" s="665" t="s">
        <v>556</v>
      </c>
      <c r="C89" s="666" t="s">
        <v>560</v>
      </c>
      <c r="D89" s="667" t="s">
        <v>2691</v>
      </c>
      <c r="E89" s="666" t="s">
        <v>571</v>
      </c>
      <c r="F89" s="667" t="s">
        <v>2694</v>
      </c>
      <c r="G89" s="666" t="s">
        <v>602</v>
      </c>
      <c r="H89" s="666" t="s">
        <v>890</v>
      </c>
      <c r="I89" s="666" t="s">
        <v>890</v>
      </c>
      <c r="J89" s="666" t="s">
        <v>891</v>
      </c>
      <c r="K89" s="666" t="s">
        <v>892</v>
      </c>
      <c r="L89" s="668">
        <v>108.70005063214242</v>
      </c>
      <c r="M89" s="668">
        <v>7</v>
      </c>
      <c r="N89" s="669">
        <v>760.90035442499698</v>
      </c>
    </row>
    <row r="90" spans="1:14" ht="14.4" customHeight="1" x14ac:dyDescent="0.3">
      <c r="A90" s="664" t="s">
        <v>555</v>
      </c>
      <c r="B90" s="665" t="s">
        <v>556</v>
      </c>
      <c r="C90" s="666" t="s">
        <v>560</v>
      </c>
      <c r="D90" s="667" t="s">
        <v>2691</v>
      </c>
      <c r="E90" s="666" t="s">
        <v>571</v>
      </c>
      <c r="F90" s="667" t="s">
        <v>2694</v>
      </c>
      <c r="G90" s="666" t="s">
        <v>602</v>
      </c>
      <c r="H90" s="666" t="s">
        <v>893</v>
      </c>
      <c r="I90" s="666" t="s">
        <v>894</v>
      </c>
      <c r="J90" s="666" t="s">
        <v>895</v>
      </c>
      <c r="K90" s="666" t="s">
        <v>896</v>
      </c>
      <c r="L90" s="668">
        <v>47.649999864882659</v>
      </c>
      <c r="M90" s="668">
        <v>4</v>
      </c>
      <c r="N90" s="669">
        <v>190.59999945953064</v>
      </c>
    </row>
    <row r="91" spans="1:14" ht="14.4" customHeight="1" x14ac:dyDescent="0.3">
      <c r="A91" s="664" t="s">
        <v>555</v>
      </c>
      <c r="B91" s="665" t="s">
        <v>556</v>
      </c>
      <c r="C91" s="666" t="s">
        <v>560</v>
      </c>
      <c r="D91" s="667" t="s">
        <v>2691</v>
      </c>
      <c r="E91" s="666" t="s">
        <v>571</v>
      </c>
      <c r="F91" s="667" t="s">
        <v>2694</v>
      </c>
      <c r="G91" s="666" t="s">
        <v>602</v>
      </c>
      <c r="H91" s="666" t="s">
        <v>897</v>
      </c>
      <c r="I91" s="666" t="s">
        <v>898</v>
      </c>
      <c r="J91" s="666" t="s">
        <v>895</v>
      </c>
      <c r="K91" s="666" t="s">
        <v>899</v>
      </c>
      <c r="L91" s="668">
        <v>210.02005112089918</v>
      </c>
      <c r="M91" s="668">
        <v>3</v>
      </c>
      <c r="N91" s="669">
        <v>630.06015336269752</v>
      </c>
    </row>
    <row r="92" spans="1:14" ht="14.4" customHeight="1" x14ac:dyDescent="0.3">
      <c r="A92" s="664" t="s">
        <v>555</v>
      </c>
      <c r="B92" s="665" t="s">
        <v>556</v>
      </c>
      <c r="C92" s="666" t="s">
        <v>560</v>
      </c>
      <c r="D92" s="667" t="s">
        <v>2691</v>
      </c>
      <c r="E92" s="666" t="s">
        <v>571</v>
      </c>
      <c r="F92" s="667" t="s">
        <v>2694</v>
      </c>
      <c r="G92" s="666" t="s">
        <v>602</v>
      </c>
      <c r="H92" s="666" t="s">
        <v>900</v>
      </c>
      <c r="I92" s="666" t="s">
        <v>901</v>
      </c>
      <c r="J92" s="666" t="s">
        <v>902</v>
      </c>
      <c r="K92" s="666" t="s">
        <v>903</v>
      </c>
      <c r="L92" s="668">
        <v>375.79921851323707</v>
      </c>
      <c r="M92" s="668">
        <v>2</v>
      </c>
      <c r="N92" s="669">
        <v>751.59843702647413</v>
      </c>
    </row>
    <row r="93" spans="1:14" ht="14.4" customHeight="1" x14ac:dyDescent="0.3">
      <c r="A93" s="664" t="s">
        <v>555</v>
      </c>
      <c r="B93" s="665" t="s">
        <v>556</v>
      </c>
      <c r="C93" s="666" t="s">
        <v>560</v>
      </c>
      <c r="D93" s="667" t="s">
        <v>2691</v>
      </c>
      <c r="E93" s="666" t="s">
        <v>571</v>
      </c>
      <c r="F93" s="667" t="s">
        <v>2694</v>
      </c>
      <c r="G93" s="666" t="s">
        <v>602</v>
      </c>
      <c r="H93" s="666" t="s">
        <v>904</v>
      </c>
      <c r="I93" s="666" t="s">
        <v>905</v>
      </c>
      <c r="J93" s="666" t="s">
        <v>906</v>
      </c>
      <c r="K93" s="666" t="s">
        <v>862</v>
      </c>
      <c r="L93" s="668">
        <v>39.289999999999985</v>
      </c>
      <c r="M93" s="668">
        <v>1</v>
      </c>
      <c r="N93" s="669">
        <v>39.289999999999985</v>
      </c>
    </row>
    <row r="94" spans="1:14" ht="14.4" customHeight="1" x14ac:dyDescent="0.3">
      <c r="A94" s="664" t="s">
        <v>555</v>
      </c>
      <c r="B94" s="665" t="s">
        <v>556</v>
      </c>
      <c r="C94" s="666" t="s">
        <v>560</v>
      </c>
      <c r="D94" s="667" t="s">
        <v>2691</v>
      </c>
      <c r="E94" s="666" t="s">
        <v>571</v>
      </c>
      <c r="F94" s="667" t="s">
        <v>2694</v>
      </c>
      <c r="G94" s="666" t="s">
        <v>602</v>
      </c>
      <c r="H94" s="666" t="s">
        <v>907</v>
      </c>
      <c r="I94" s="666" t="s">
        <v>908</v>
      </c>
      <c r="J94" s="666" t="s">
        <v>909</v>
      </c>
      <c r="K94" s="666" t="s">
        <v>910</v>
      </c>
      <c r="L94" s="668">
        <v>48.86</v>
      </c>
      <c r="M94" s="668">
        <v>1</v>
      </c>
      <c r="N94" s="669">
        <v>48.86</v>
      </c>
    </row>
    <row r="95" spans="1:14" ht="14.4" customHeight="1" x14ac:dyDescent="0.3">
      <c r="A95" s="664" t="s">
        <v>555</v>
      </c>
      <c r="B95" s="665" t="s">
        <v>556</v>
      </c>
      <c r="C95" s="666" t="s">
        <v>560</v>
      </c>
      <c r="D95" s="667" t="s">
        <v>2691</v>
      </c>
      <c r="E95" s="666" t="s">
        <v>571</v>
      </c>
      <c r="F95" s="667" t="s">
        <v>2694</v>
      </c>
      <c r="G95" s="666" t="s">
        <v>602</v>
      </c>
      <c r="H95" s="666" t="s">
        <v>911</v>
      </c>
      <c r="I95" s="666" t="s">
        <v>912</v>
      </c>
      <c r="J95" s="666" t="s">
        <v>913</v>
      </c>
      <c r="K95" s="666" t="s">
        <v>914</v>
      </c>
      <c r="L95" s="668">
        <v>514.6399778631037</v>
      </c>
      <c r="M95" s="668">
        <v>1</v>
      </c>
      <c r="N95" s="669">
        <v>514.6399778631037</v>
      </c>
    </row>
    <row r="96" spans="1:14" ht="14.4" customHeight="1" x14ac:dyDescent="0.3">
      <c r="A96" s="664" t="s">
        <v>555</v>
      </c>
      <c r="B96" s="665" t="s">
        <v>556</v>
      </c>
      <c r="C96" s="666" t="s">
        <v>560</v>
      </c>
      <c r="D96" s="667" t="s">
        <v>2691</v>
      </c>
      <c r="E96" s="666" t="s">
        <v>571</v>
      </c>
      <c r="F96" s="667" t="s">
        <v>2694</v>
      </c>
      <c r="G96" s="666" t="s">
        <v>602</v>
      </c>
      <c r="H96" s="666" t="s">
        <v>915</v>
      </c>
      <c r="I96" s="666" t="s">
        <v>916</v>
      </c>
      <c r="J96" s="666" t="s">
        <v>917</v>
      </c>
      <c r="K96" s="666" t="s">
        <v>918</v>
      </c>
      <c r="L96" s="668">
        <v>53.04</v>
      </c>
      <c r="M96" s="668">
        <v>1</v>
      </c>
      <c r="N96" s="669">
        <v>53.04</v>
      </c>
    </row>
    <row r="97" spans="1:14" ht="14.4" customHeight="1" x14ac:dyDescent="0.3">
      <c r="A97" s="664" t="s">
        <v>555</v>
      </c>
      <c r="B97" s="665" t="s">
        <v>556</v>
      </c>
      <c r="C97" s="666" t="s">
        <v>560</v>
      </c>
      <c r="D97" s="667" t="s">
        <v>2691</v>
      </c>
      <c r="E97" s="666" t="s">
        <v>571</v>
      </c>
      <c r="F97" s="667" t="s">
        <v>2694</v>
      </c>
      <c r="G97" s="666" t="s">
        <v>602</v>
      </c>
      <c r="H97" s="666" t="s">
        <v>919</v>
      </c>
      <c r="I97" s="666" t="s">
        <v>920</v>
      </c>
      <c r="J97" s="666" t="s">
        <v>921</v>
      </c>
      <c r="K97" s="666" t="s">
        <v>922</v>
      </c>
      <c r="L97" s="668">
        <v>38.120000000000005</v>
      </c>
      <c r="M97" s="668">
        <v>2</v>
      </c>
      <c r="N97" s="669">
        <v>76.240000000000009</v>
      </c>
    </row>
    <row r="98" spans="1:14" ht="14.4" customHeight="1" x14ac:dyDescent="0.3">
      <c r="A98" s="664" t="s">
        <v>555</v>
      </c>
      <c r="B98" s="665" t="s">
        <v>556</v>
      </c>
      <c r="C98" s="666" t="s">
        <v>560</v>
      </c>
      <c r="D98" s="667" t="s">
        <v>2691</v>
      </c>
      <c r="E98" s="666" t="s">
        <v>571</v>
      </c>
      <c r="F98" s="667" t="s">
        <v>2694</v>
      </c>
      <c r="G98" s="666" t="s">
        <v>602</v>
      </c>
      <c r="H98" s="666" t="s">
        <v>923</v>
      </c>
      <c r="I98" s="666" t="s">
        <v>924</v>
      </c>
      <c r="J98" s="666" t="s">
        <v>720</v>
      </c>
      <c r="K98" s="666" t="s">
        <v>925</v>
      </c>
      <c r="L98" s="668">
        <v>159.91633427485135</v>
      </c>
      <c r="M98" s="668">
        <v>6</v>
      </c>
      <c r="N98" s="669">
        <v>959.49800564910811</v>
      </c>
    </row>
    <row r="99" spans="1:14" ht="14.4" customHeight="1" x14ac:dyDescent="0.3">
      <c r="A99" s="664" t="s">
        <v>555</v>
      </c>
      <c r="B99" s="665" t="s">
        <v>556</v>
      </c>
      <c r="C99" s="666" t="s">
        <v>560</v>
      </c>
      <c r="D99" s="667" t="s">
        <v>2691</v>
      </c>
      <c r="E99" s="666" t="s">
        <v>571</v>
      </c>
      <c r="F99" s="667" t="s">
        <v>2694</v>
      </c>
      <c r="G99" s="666" t="s">
        <v>602</v>
      </c>
      <c r="H99" s="666" t="s">
        <v>926</v>
      </c>
      <c r="I99" s="666" t="s">
        <v>927</v>
      </c>
      <c r="J99" s="666" t="s">
        <v>928</v>
      </c>
      <c r="K99" s="666" t="s">
        <v>929</v>
      </c>
      <c r="L99" s="668">
        <v>60.16005011683081</v>
      </c>
      <c r="M99" s="668">
        <v>8</v>
      </c>
      <c r="N99" s="669">
        <v>481.28040093464648</v>
      </c>
    </row>
    <row r="100" spans="1:14" ht="14.4" customHeight="1" x14ac:dyDescent="0.3">
      <c r="A100" s="664" t="s">
        <v>555</v>
      </c>
      <c r="B100" s="665" t="s">
        <v>556</v>
      </c>
      <c r="C100" s="666" t="s">
        <v>560</v>
      </c>
      <c r="D100" s="667" t="s">
        <v>2691</v>
      </c>
      <c r="E100" s="666" t="s">
        <v>571</v>
      </c>
      <c r="F100" s="667" t="s">
        <v>2694</v>
      </c>
      <c r="G100" s="666" t="s">
        <v>602</v>
      </c>
      <c r="H100" s="666" t="s">
        <v>930</v>
      </c>
      <c r="I100" s="666" t="s">
        <v>931</v>
      </c>
      <c r="J100" s="666" t="s">
        <v>932</v>
      </c>
      <c r="K100" s="666" t="s">
        <v>933</v>
      </c>
      <c r="L100" s="668">
        <v>26.280000000000012</v>
      </c>
      <c r="M100" s="668">
        <v>3</v>
      </c>
      <c r="N100" s="669">
        <v>78.840000000000032</v>
      </c>
    </row>
    <row r="101" spans="1:14" ht="14.4" customHeight="1" x14ac:dyDescent="0.3">
      <c r="A101" s="664" t="s">
        <v>555</v>
      </c>
      <c r="B101" s="665" t="s">
        <v>556</v>
      </c>
      <c r="C101" s="666" t="s">
        <v>560</v>
      </c>
      <c r="D101" s="667" t="s">
        <v>2691</v>
      </c>
      <c r="E101" s="666" t="s">
        <v>571</v>
      </c>
      <c r="F101" s="667" t="s">
        <v>2694</v>
      </c>
      <c r="G101" s="666" t="s">
        <v>602</v>
      </c>
      <c r="H101" s="666" t="s">
        <v>934</v>
      </c>
      <c r="I101" s="666" t="s">
        <v>935</v>
      </c>
      <c r="J101" s="666" t="s">
        <v>936</v>
      </c>
      <c r="K101" s="666"/>
      <c r="L101" s="668">
        <v>639.01008496174131</v>
      </c>
      <c r="M101" s="668">
        <v>5</v>
      </c>
      <c r="N101" s="669">
        <v>3195.0504248087063</v>
      </c>
    </row>
    <row r="102" spans="1:14" ht="14.4" customHeight="1" x14ac:dyDescent="0.3">
      <c r="A102" s="664" t="s">
        <v>555</v>
      </c>
      <c r="B102" s="665" t="s">
        <v>556</v>
      </c>
      <c r="C102" s="666" t="s">
        <v>560</v>
      </c>
      <c r="D102" s="667" t="s">
        <v>2691</v>
      </c>
      <c r="E102" s="666" t="s">
        <v>571</v>
      </c>
      <c r="F102" s="667" t="s">
        <v>2694</v>
      </c>
      <c r="G102" s="666" t="s">
        <v>602</v>
      </c>
      <c r="H102" s="666" t="s">
        <v>937</v>
      </c>
      <c r="I102" s="666" t="s">
        <v>938</v>
      </c>
      <c r="J102" s="666" t="s">
        <v>939</v>
      </c>
      <c r="K102" s="666" t="s">
        <v>940</v>
      </c>
      <c r="L102" s="668">
        <v>171.70999999999998</v>
      </c>
      <c r="M102" s="668">
        <v>1</v>
      </c>
      <c r="N102" s="669">
        <v>171.70999999999998</v>
      </c>
    </row>
    <row r="103" spans="1:14" ht="14.4" customHeight="1" x14ac:dyDescent="0.3">
      <c r="A103" s="664" t="s">
        <v>555</v>
      </c>
      <c r="B103" s="665" t="s">
        <v>556</v>
      </c>
      <c r="C103" s="666" t="s">
        <v>560</v>
      </c>
      <c r="D103" s="667" t="s">
        <v>2691</v>
      </c>
      <c r="E103" s="666" t="s">
        <v>571</v>
      </c>
      <c r="F103" s="667" t="s">
        <v>2694</v>
      </c>
      <c r="G103" s="666" t="s">
        <v>602</v>
      </c>
      <c r="H103" s="666" t="s">
        <v>941</v>
      </c>
      <c r="I103" s="666" t="s">
        <v>935</v>
      </c>
      <c r="J103" s="666" t="s">
        <v>942</v>
      </c>
      <c r="K103" s="666"/>
      <c r="L103" s="668">
        <v>147.49968310163359</v>
      </c>
      <c r="M103" s="668">
        <v>8</v>
      </c>
      <c r="N103" s="669">
        <v>1179.9974648130687</v>
      </c>
    </row>
    <row r="104" spans="1:14" ht="14.4" customHeight="1" x14ac:dyDescent="0.3">
      <c r="A104" s="664" t="s">
        <v>555</v>
      </c>
      <c r="B104" s="665" t="s">
        <v>556</v>
      </c>
      <c r="C104" s="666" t="s">
        <v>560</v>
      </c>
      <c r="D104" s="667" t="s">
        <v>2691</v>
      </c>
      <c r="E104" s="666" t="s">
        <v>571</v>
      </c>
      <c r="F104" s="667" t="s">
        <v>2694</v>
      </c>
      <c r="G104" s="666" t="s">
        <v>602</v>
      </c>
      <c r="H104" s="666" t="s">
        <v>943</v>
      </c>
      <c r="I104" s="666" t="s">
        <v>935</v>
      </c>
      <c r="J104" s="666" t="s">
        <v>944</v>
      </c>
      <c r="K104" s="666"/>
      <c r="L104" s="668">
        <v>98.323248669645693</v>
      </c>
      <c r="M104" s="668">
        <v>161</v>
      </c>
      <c r="N104" s="669">
        <v>15830.043035812956</v>
      </c>
    </row>
    <row r="105" spans="1:14" ht="14.4" customHeight="1" x14ac:dyDescent="0.3">
      <c r="A105" s="664" t="s">
        <v>555</v>
      </c>
      <c r="B105" s="665" t="s">
        <v>556</v>
      </c>
      <c r="C105" s="666" t="s">
        <v>560</v>
      </c>
      <c r="D105" s="667" t="s">
        <v>2691</v>
      </c>
      <c r="E105" s="666" t="s">
        <v>571</v>
      </c>
      <c r="F105" s="667" t="s">
        <v>2694</v>
      </c>
      <c r="G105" s="666" t="s">
        <v>602</v>
      </c>
      <c r="H105" s="666" t="s">
        <v>945</v>
      </c>
      <c r="I105" s="666" t="s">
        <v>935</v>
      </c>
      <c r="J105" s="666" t="s">
        <v>946</v>
      </c>
      <c r="K105" s="666"/>
      <c r="L105" s="668">
        <v>39.760000000000005</v>
      </c>
      <c r="M105" s="668">
        <v>4</v>
      </c>
      <c r="N105" s="669">
        <v>159.04000000000002</v>
      </c>
    </row>
    <row r="106" spans="1:14" ht="14.4" customHeight="1" x14ac:dyDescent="0.3">
      <c r="A106" s="664" t="s">
        <v>555</v>
      </c>
      <c r="B106" s="665" t="s">
        <v>556</v>
      </c>
      <c r="C106" s="666" t="s">
        <v>560</v>
      </c>
      <c r="D106" s="667" t="s">
        <v>2691</v>
      </c>
      <c r="E106" s="666" t="s">
        <v>571</v>
      </c>
      <c r="F106" s="667" t="s">
        <v>2694</v>
      </c>
      <c r="G106" s="666" t="s">
        <v>602</v>
      </c>
      <c r="H106" s="666" t="s">
        <v>947</v>
      </c>
      <c r="I106" s="666" t="s">
        <v>948</v>
      </c>
      <c r="J106" s="666" t="s">
        <v>582</v>
      </c>
      <c r="K106" s="666" t="s">
        <v>949</v>
      </c>
      <c r="L106" s="668">
        <v>66.759047619047621</v>
      </c>
      <c r="M106" s="668">
        <v>1</v>
      </c>
      <c r="N106" s="669">
        <v>66.759047619047621</v>
      </c>
    </row>
    <row r="107" spans="1:14" ht="14.4" customHeight="1" x14ac:dyDescent="0.3">
      <c r="A107" s="664" t="s">
        <v>555</v>
      </c>
      <c r="B107" s="665" t="s">
        <v>556</v>
      </c>
      <c r="C107" s="666" t="s">
        <v>560</v>
      </c>
      <c r="D107" s="667" t="s">
        <v>2691</v>
      </c>
      <c r="E107" s="666" t="s">
        <v>571</v>
      </c>
      <c r="F107" s="667" t="s">
        <v>2694</v>
      </c>
      <c r="G107" s="666" t="s">
        <v>602</v>
      </c>
      <c r="H107" s="666" t="s">
        <v>950</v>
      </c>
      <c r="I107" s="666" t="s">
        <v>951</v>
      </c>
      <c r="J107" s="666" t="s">
        <v>932</v>
      </c>
      <c r="K107" s="666" t="s">
        <v>952</v>
      </c>
      <c r="L107" s="668">
        <v>58.250024669979894</v>
      </c>
      <c r="M107" s="668">
        <v>10</v>
      </c>
      <c r="N107" s="669">
        <v>582.50024669979894</v>
      </c>
    </row>
    <row r="108" spans="1:14" ht="14.4" customHeight="1" x14ac:dyDescent="0.3">
      <c r="A108" s="664" t="s">
        <v>555</v>
      </c>
      <c r="B108" s="665" t="s">
        <v>556</v>
      </c>
      <c r="C108" s="666" t="s">
        <v>560</v>
      </c>
      <c r="D108" s="667" t="s">
        <v>2691</v>
      </c>
      <c r="E108" s="666" t="s">
        <v>571</v>
      </c>
      <c r="F108" s="667" t="s">
        <v>2694</v>
      </c>
      <c r="G108" s="666" t="s">
        <v>602</v>
      </c>
      <c r="H108" s="666" t="s">
        <v>953</v>
      </c>
      <c r="I108" s="666" t="s">
        <v>954</v>
      </c>
      <c r="J108" s="666" t="s">
        <v>955</v>
      </c>
      <c r="K108" s="666" t="s">
        <v>956</v>
      </c>
      <c r="L108" s="668">
        <v>67.165229227015715</v>
      </c>
      <c r="M108" s="668">
        <v>96</v>
      </c>
      <c r="N108" s="669">
        <v>6447.8620057935086</v>
      </c>
    </row>
    <row r="109" spans="1:14" ht="14.4" customHeight="1" x14ac:dyDescent="0.3">
      <c r="A109" s="664" t="s">
        <v>555</v>
      </c>
      <c r="B109" s="665" t="s">
        <v>556</v>
      </c>
      <c r="C109" s="666" t="s">
        <v>560</v>
      </c>
      <c r="D109" s="667" t="s">
        <v>2691</v>
      </c>
      <c r="E109" s="666" t="s">
        <v>571</v>
      </c>
      <c r="F109" s="667" t="s">
        <v>2694</v>
      </c>
      <c r="G109" s="666" t="s">
        <v>602</v>
      </c>
      <c r="H109" s="666" t="s">
        <v>957</v>
      </c>
      <c r="I109" s="666" t="s">
        <v>958</v>
      </c>
      <c r="J109" s="666" t="s">
        <v>959</v>
      </c>
      <c r="K109" s="666" t="s">
        <v>960</v>
      </c>
      <c r="L109" s="668">
        <v>134.20999999999995</v>
      </c>
      <c r="M109" s="668">
        <v>2</v>
      </c>
      <c r="N109" s="669">
        <v>268.4199999999999</v>
      </c>
    </row>
    <row r="110" spans="1:14" ht="14.4" customHeight="1" x14ac:dyDescent="0.3">
      <c r="A110" s="664" t="s">
        <v>555</v>
      </c>
      <c r="B110" s="665" t="s">
        <v>556</v>
      </c>
      <c r="C110" s="666" t="s">
        <v>560</v>
      </c>
      <c r="D110" s="667" t="s">
        <v>2691</v>
      </c>
      <c r="E110" s="666" t="s">
        <v>571</v>
      </c>
      <c r="F110" s="667" t="s">
        <v>2694</v>
      </c>
      <c r="G110" s="666" t="s">
        <v>602</v>
      </c>
      <c r="H110" s="666" t="s">
        <v>961</v>
      </c>
      <c r="I110" s="666" t="s">
        <v>962</v>
      </c>
      <c r="J110" s="666" t="s">
        <v>963</v>
      </c>
      <c r="K110" s="666" t="s">
        <v>964</v>
      </c>
      <c r="L110" s="668">
        <v>73.47</v>
      </c>
      <c r="M110" s="668">
        <v>1</v>
      </c>
      <c r="N110" s="669">
        <v>73.47</v>
      </c>
    </row>
    <row r="111" spans="1:14" ht="14.4" customHeight="1" x14ac:dyDescent="0.3">
      <c r="A111" s="664" t="s">
        <v>555</v>
      </c>
      <c r="B111" s="665" t="s">
        <v>556</v>
      </c>
      <c r="C111" s="666" t="s">
        <v>560</v>
      </c>
      <c r="D111" s="667" t="s">
        <v>2691</v>
      </c>
      <c r="E111" s="666" t="s">
        <v>571</v>
      </c>
      <c r="F111" s="667" t="s">
        <v>2694</v>
      </c>
      <c r="G111" s="666" t="s">
        <v>602</v>
      </c>
      <c r="H111" s="666" t="s">
        <v>965</v>
      </c>
      <c r="I111" s="666" t="s">
        <v>966</v>
      </c>
      <c r="J111" s="666" t="s">
        <v>967</v>
      </c>
      <c r="K111" s="666" t="s">
        <v>968</v>
      </c>
      <c r="L111" s="668">
        <v>39.034872223243582</v>
      </c>
      <c r="M111" s="668">
        <v>52</v>
      </c>
      <c r="N111" s="669">
        <v>2029.8133556086664</v>
      </c>
    </row>
    <row r="112" spans="1:14" ht="14.4" customHeight="1" x14ac:dyDescent="0.3">
      <c r="A112" s="664" t="s">
        <v>555</v>
      </c>
      <c r="B112" s="665" t="s">
        <v>556</v>
      </c>
      <c r="C112" s="666" t="s">
        <v>560</v>
      </c>
      <c r="D112" s="667" t="s">
        <v>2691</v>
      </c>
      <c r="E112" s="666" t="s">
        <v>571</v>
      </c>
      <c r="F112" s="667" t="s">
        <v>2694</v>
      </c>
      <c r="G112" s="666" t="s">
        <v>602</v>
      </c>
      <c r="H112" s="666" t="s">
        <v>969</v>
      </c>
      <c r="I112" s="666" t="s">
        <v>970</v>
      </c>
      <c r="J112" s="666" t="s">
        <v>789</v>
      </c>
      <c r="K112" s="666" t="s">
        <v>971</v>
      </c>
      <c r="L112" s="668">
        <v>58.418602075292938</v>
      </c>
      <c r="M112" s="668">
        <v>7</v>
      </c>
      <c r="N112" s="669">
        <v>408.93021452705057</v>
      </c>
    </row>
    <row r="113" spans="1:14" ht="14.4" customHeight="1" x14ac:dyDescent="0.3">
      <c r="A113" s="664" t="s">
        <v>555</v>
      </c>
      <c r="B113" s="665" t="s">
        <v>556</v>
      </c>
      <c r="C113" s="666" t="s">
        <v>560</v>
      </c>
      <c r="D113" s="667" t="s">
        <v>2691</v>
      </c>
      <c r="E113" s="666" t="s">
        <v>571</v>
      </c>
      <c r="F113" s="667" t="s">
        <v>2694</v>
      </c>
      <c r="G113" s="666" t="s">
        <v>602</v>
      </c>
      <c r="H113" s="666" t="s">
        <v>972</v>
      </c>
      <c r="I113" s="666" t="s">
        <v>973</v>
      </c>
      <c r="J113" s="666" t="s">
        <v>974</v>
      </c>
      <c r="K113" s="666" t="s">
        <v>975</v>
      </c>
      <c r="L113" s="668">
        <v>197.54631840565798</v>
      </c>
      <c r="M113" s="668">
        <v>10</v>
      </c>
      <c r="N113" s="669">
        <v>1975.4631840565798</v>
      </c>
    </row>
    <row r="114" spans="1:14" ht="14.4" customHeight="1" x14ac:dyDescent="0.3">
      <c r="A114" s="664" t="s">
        <v>555</v>
      </c>
      <c r="B114" s="665" t="s">
        <v>556</v>
      </c>
      <c r="C114" s="666" t="s">
        <v>560</v>
      </c>
      <c r="D114" s="667" t="s">
        <v>2691</v>
      </c>
      <c r="E114" s="666" t="s">
        <v>571</v>
      </c>
      <c r="F114" s="667" t="s">
        <v>2694</v>
      </c>
      <c r="G114" s="666" t="s">
        <v>602</v>
      </c>
      <c r="H114" s="666" t="s">
        <v>976</v>
      </c>
      <c r="I114" s="666" t="s">
        <v>977</v>
      </c>
      <c r="J114" s="666" t="s">
        <v>978</v>
      </c>
      <c r="K114" s="666" t="s">
        <v>979</v>
      </c>
      <c r="L114" s="668">
        <v>34.670047643066091</v>
      </c>
      <c r="M114" s="668">
        <v>4</v>
      </c>
      <c r="N114" s="669">
        <v>138.68019057226437</v>
      </c>
    </row>
    <row r="115" spans="1:14" ht="14.4" customHeight="1" x14ac:dyDescent="0.3">
      <c r="A115" s="664" t="s">
        <v>555</v>
      </c>
      <c r="B115" s="665" t="s">
        <v>556</v>
      </c>
      <c r="C115" s="666" t="s">
        <v>560</v>
      </c>
      <c r="D115" s="667" t="s">
        <v>2691</v>
      </c>
      <c r="E115" s="666" t="s">
        <v>571</v>
      </c>
      <c r="F115" s="667" t="s">
        <v>2694</v>
      </c>
      <c r="G115" s="666" t="s">
        <v>602</v>
      </c>
      <c r="H115" s="666" t="s">
        <v>980</v>
      </c>
      <c r="I115" s="666" t="s">
        <v>981</v>
      </c>
      <c r="J115" s="666" t="s">
        <v>982</v>
      </c>
      <c r="K115" s="666" t="s">
        <v>710</v>
      </c>
      <c r="L115" s="668">
        <v>61.730000000000004</v>
      </c>
      <c r="M115" s="668">
        <v>1</v>
      </c>
      <c r="N115" s="669">
        <v>61.730000000000004</v>
      </c>
    </row>
    <row r="116" spans="1:14" ht="14.4" customHeight="1" x14ac:dyDescent="0.3">
      <c r="A116" s="664" t="s">
        <v>555</v>
      </c>
      <c r="B116" s="665" t="s">
        <v>556</v>
      </c>
      <c r="C116" s="666" t="s">
        <v>560</v>
      </c>
      <c r="D116" s="667" t="s">
        <v>2691</v>
      </c>
      <c r="E116" s="666" t="s">
        <v>571</v>
      </c>
      <c r="F116" s="667" t="s">
        <v>2694</v>
      </c>
      <c r="G116" s="666" t="s">
        <v>602</v>
      </c>
      <c r="H116" s="666" t="s">
        <v>983</v>
      </c>
      <c r="I116" s="666" t="s">
        <v>984</v>
      </c>
      <c r="J116" s="666" t="s">
        <v>985</v>
      </c>
      <c r="K116" s="666" t="s">
        <v>986</v>
      </c>
      <c r="L116" s="668">
        <v>27.548507686129614</v>
      </c>
      <c r="M116" s="668">
        <v>27</v>
      </c>
      <c r="N116" s="669">
        <v>743.80970752549956</v>
      </c>
    </row>
    <row r="117" spans="1:14" ht="14.4" customHeight="1" x14ac:dyDescent="0.3">
      <c r="A117" s="664" t="s">
        <v>555</v>
      </c>
      <c r="B117" s="665" t="s">
        <v>556</v>
      </c>
      <c r="C117" s="666" t="s">
        <v>560</v>
      </c>
      <c r="D117" s="667" t="s">
        <v>2691</v>
      </c>
      <c r="E117" s="666" t="s">
        <v>571</v>
      </c>
      <c r="F117" s="667" t="s">
        <v>2694</v>
      </c>
      <c r="G117" s="666" t="s">
        <v>602</v>
      </c>
      <c r="H117" s="666" t="s">
        <v>987</v>
      </c>
      <c r="I117" s="666" t="s">
        <v>988</v>
      </c>
      <c r="J117" s="666" t="s">
        <v>989</v>
      </c>
      <c r="K117" s="666" t="s">
        <v>990</v>
      </c>
      <c r="L117" s="668">
        <v>229.08999999999997</v>
      </c>
      <c r="M117" s="668">
        <v>1</v>
      </c>
      <c r="N117" s="669">
        <v>229.08999999999997</v>
      </c>
    </row>
    <row r="118" spans="1:14" ht="14.4" customHeight="1" x14ac:dyDescent="0.3">
      <c r="A118" s="664" t="s">
        <v>555</v>
      </c>
      <c r="B118" s="665" t="s">
        <v>556</v>
      </c>
      <c r="C118" s="666" t="s">
        <v>560</v>
      </c>
      <c r="D118" s="667" t="s">
        <v>2691</v>
      </c>
      <c r="E118" s="666" t="s">
        <v>571</v>
      </c>
      <c r="F118" s="667" t="s">
        <v>2694</v>
      </c>
      <c r="G118" s="666" t="s">
        <v>602</v>
      </c>
      <c r="H118" s="666" t="s">
        <v>991</v>
      </c>
      <c r="I118" s="666" t="s">
        <v>992</v>
      </c>
      <c r="J118" s="666" t="s">
        <v>993</v>
      </c>
      <c r="K118" s="666" t="s">
        <v>756</v>
      </c>
      <c r="L118" s="668">
        <v>265.46999999999997</v>
      </c>
      <c r="M118" s="668">
        <v>1</v>
      </c>
      <c r="N118" s="669">
        <v>265.46999999999997</v>
      </c>
    </row>
    <row r="119" spans="1:14" ht="14.4" customHeight="1" x14ac:dyDescent="0.3">
      <c r="A119" s="664" t="s">
        <v>555</v>
      </c>
      <c r="B119" s="665" t="s">
        <v>556</v>
      </c>
      <c r="C119" s="666" t="s">
        <v>560</v>
      </c>
      <c r="D119" s="667" t="s">
        <v>2691</v>
      </c>
      <c r="E119" s="666" t="s">
        <v>571</v>
      </c>
      <c r="F119" s="667" t="s">
        <v>2694</v>
      </c>
      <c r="G119" s="666" t="s">
        <v>602</v>
      </c>
      <c r="H119" s="666" t="s">
        <v>994</v>
      </c>
      <c r="I119" s="666" t="s">
        <v>995</v>
      </c>
      <c r="J119" s="666" t="s">
        <v>996</v>
      </c>
      <c r="K119" s="666" t="s">
        <v>997</v>
      </c>
      <c r="L119" s="668">
        <v>126.41025361103816</v>
      </c>
      <c r="M119" s="668">
        <v>1</v>
      </c>
      <c r="N119" s="669">
        <v>126.41025361103816</v>
      </c>
    </row>
    <row r="120" spans="1:14" ht="14.4" customHeight="1" x14ac:dyDescent="0.3">
      <c r="A120" s="664" t="s">
        <v>555</v>
      </c>
      <c r="B120" s="665" t="s">
        <v>556</v>
      </c>
      <c r="C120" s="666" t="s">
        <v>560</v>
      </c>
      <c r="D120" s="667" t="s">
        <v>2691</v>
      </c>
      <c r="E120" s="666" t="s">
        <v>571</v>
      </c>
      <c r="F120" s="667" t="s">
        <v>2694</v>
      </c>
      <c r="G120" s="666" t="s">
        <v>602</v>
      </c>
      <c r="H120" s="666" t="s">
        <v>998</v>
      </c>
      <c r="I120" s="666" t="s">
        <v>999</v>
      </c>
      <c r="J120" s="666" t="s">
        <v>1000</v>
      </c>
      <c r="K120" s="666" t="s">
        <v>1001</v>
      </c>
      <c r="L120" s="668">
        <v>175.02987566813692</v>
      </c>
      <c r="M120" s="668">
        <v>2</v>
      </c>
      <c r="N120" s="669">
        <v>350.05975133627385</v>
      </c>
    </row>
    <row r="121" spans="1:14" ht="14.4" customHeight="1" x14ac:dyDescent="0.3">
      <c r="A121" s="664" t="s">
        <v>555</v>
      </c>
      <c r="B121" s="665" t="s">
        <v>556</v>
      </c>
      <c r="C121" s="666" t="s">
        <v>560</v>
      </c>
      <c r="D121" s="667" t="s">
        <v>2691</v>
      </c>
      <c r="E121" s="666" t="s">
        <v>571</v>
      </c>
      <c r="F121" s="667" t="s">
        <v>2694</v>
      </c>
      <c r="G121" s="666" t="s">
        <v>602</v>
      </c>
      <c r="H121" s="666" t="s">
        <v>1002</v>
      </c>
      <c r="I121" s="666" t="s">
        <v>935</v>
      </c>
      <c r="J121" s="666" t="s">
        <v>1003</v>
      </c>
      <c r="K121" s="666"/>
      <c r="L121" s="668">
        <v>191.13188966925659</v>
      </c>
      <c r="M121" s="668">
        <v>104</v>
      </c>
      <c r="N121" s="669">
        <v>19877.716525602686</v>
      </c>
    </row>
    <row r="122" spans="1:14" ht="14.4" customHeight="1" x14ac:dyDescent="0.3">
      <c r="A122" s="664" t="s">
        <v>555</v>
      </c>
      <c r="B122" s="665" t="s">
        <v>556</v>
      </c>
      <c r="C122" s="666" t="s">
        <v>560</v>
      </c>
      <c r="D122" s="667" t="s">
        <v>2691</v>
      </c>
      <c r="E122" s="666" t="s">
        <v>571</v>
      </c>
      <c r="F122" s="667" t="s">
        <v>2694</v>
      </c>
      <c r="G122" s="666" t="s">
        <v>602</v>
      </c>
      <c r="H122" s="666" t="s">
        <v>1004</v>
      </c>
      <c r="I122" s="666" t="s">
        <v>935</v>
      </c>
      <c r="J122" s="666" t="s">
        <v>1005</v>
      </c>
      <c r="K122" s="666"/>
      <c r="L122" s="668">
        <v>159.98124999999999</v>
      </c>
      <c r="M122" s="668">
        <v>8</v>
      </c>
      <c r="N122" s="669">
        <v>1279.8499999999999</v>
      </c>
    </row>
    <row r="123" spans="1:14" ht="14.4" customHeight="1" x14ac:dyDescent="0.3">
      <c r="A123" s="664" t="s">
        <v>555</v>
      </c>
      <c r="B123" s="665" t="s">
        <v>556</v>
      </c>
      <c r="C123" s="666" t="s">
        <v>560</v>
      </c>
      <c r="D123" s="667" t="s">
        <v>2691</v>
      </c>
      <c r="E123" s="666" t="s">
        <v>571</v>
      </c>
      <c r="F123" s="667" t="s">
        <v>2694</v>
      </c>
      <c r="G123" s="666" t="s">
        <v>602</v>
      </c>
      <c r="H123" s="666" t="s">
        <v>1006</v>
      </c>
      <c r="I123" s="666" t="s">
        <v>886</v>
      </c>
      <c r="J123" s="666" t="s">
        <v>1007</v>
      </c>
      <c r="K123" s="666" t="s">
        <v>1008</v>
      </c>
      <c r="L123" s="668">
        <v>54.469999999999978</v>
      </c>
      <c r="M123" s="668">
        <v>6</v>
      </c>
      <c r="N123" s="669">
        <v>326.81999999999988</v>
      </c>
    </row>
    <row r="124" spans="1:14" ht="14.4" customHeight="1" x14ac:dyDescent="0.3">
      <c r="A124" s="664" t="s">
        <v>555</v>
      </c>
      <c r="B124" s="665" t="s">
        <v>556</v>
      </c>
      <c r="C124" s="666" t="s">
        <v>560</v>
      </c>
      <c r="D124" s="667" t="s">
        <v>2691</v>
      </c>
      <c r="E124" s="666" t="s">
        <v>571</v>
      </c>
      <c r="F124" s="667" t="s">
        <v>2694</v>
      </c>
      <c r="G124" s="666" t="s">
        <v>602</v>
      </c>
      <c r="H124" s="666" t="s">
        <v>1009</v>
      </c>
      <c r="I124" s="666" t="s">
        <v>1009</v>
      </c>
      <c r="J124" s="666" t="s">
        <v>1010</v>
      </c>
      <c r="K124" s="666" t="s">
        <v>1011</v>
      </c>
      <c r="L124" s="668">
        <v>94.250000000000014</v>
      </c>
      <c r="M124" s="668">
        <v>3</v>
      </c>
      <c r="N124" s="669">
        <v>282.75000000000006</v>
      </c>
    </row>
    <row r="125" spans="1:14" ht="14.4" customHeight="1" x14ac:dyDescent="0.3">
      <c r="A125" s="664" t="s">
        <v>555</v>
      </c>
      <c r="B125" s="665" t="s">
        <v>556</v>
      </c>
      <c r="C125" s="666" t="s">
        <v>560</v>
      </c>
      <c r="D125" s="667" t="s">
        <v>2691</v>
      </c>
      <c r="E125" s="666" t="s">
        <v>571</v>
      </c>
      <c r="F125" s="667" t="s">
        <v>2694</v>
      </c>
      <c r="G125" s="666" t="s">
        <v>602</v>
      </c>
      <c r="H125" s="666" t="s">
        <v>1012</v>
      </c>
      <c r="I125" s="666" t="s">
        <v>1013</v>
      </c>
      <c r="J125" s="666" t="s">
        <v>1014</v>
      </c>
      <c r="K125" s="666" t="s">
        <v>1015</v>
      </c>
      <c r="L125" s="668">
        <v>66.140289436255273</v>
      </c>
      <c r="M125" s="668">
        <v>2</v>
      </c>
      <c r="N125" s="669">
        <v>132.28057887251055</v>
      </c>
    </row>
    <row r="126" spans="1:14" ht="14.4" customHeight="1" x14ac:dyDescent="0.3">
      <c r="A126" s="664" t="s">
        <v>555</v>
      </c>
      <c r="B126" s="665" t="s">
        <v>556</v>
      </c>
      <c r="C126" s="666" t="s">
        <v>560</v>
      </c>
      <c r="D126" s="667" t="s">
        <v>2691</v>
      </c>
      <c r="E126" s="666" t="s">
        <v>571</v>
      </c>
      <c r="F126" s="667" t="s">
        <v>2694</v>
      </c>
      <c r="G126" s="666" t="s">
        <v>602</v>
      </c>
      <c r="H126" s="666" t="s">
        <v>1016</v>
      </c>
      <c r="I126" s="666" t="s">
        <v>1017</v>
      </c>
      <c r="J126" s="666" t="s">
        <v>1018</v>
      </c>
      <c r="K126" s="666" t="s">
        <v>1019</v>
      </c>
      <c r="L126" s="668">
        <v>60.280000000000015</v>
      </c>
      <c r="M126" s="668">
        <v>2</v>
      </c>
      <c r="N126" s="669">
        <v>120.56000000000003</v>
      </c>
    </row>
    <row r="127" spans="1:14" ht="14.4" customHeight="1" x14ac:dyDescent="0.3">
      <c r="A127" s="664" t="s">
        <v>555</v>
      </c>
      <c r="B127" s="665" t="s">
        <v>556</v>
      </c>
      <c r="C127" s="666" t="s">
        <v>560</v>
      </c>
      <c r="D127" s="667" t="s">
        <v>2691</v>
      </c>
      <c r="E127" s="666" t="s">
        <v>571</v>
      </c>
      <c r="F127" s="667" t="s">
        <v>2694</v>
      </c>
      <c r="G127" s="666" t="s">
        <v>602</v>
      </c>
      <c r="H127" s="666" t="s">
        <v>1020</v>
      </c>
      <c r="I127" s="666" t="s">
        <v>1021</v>
      </c>
      <c r="J127" s="666" t="s">
        <v>1022</v>
      </c>
      <c r="K127" s="666" t="s">
        <v>1023</v>
      </c>
      <c r="L127" s="668">
        <v>65.250000000000014</v>
      </c>
      <c r="M127" s="668">
        <v>2</v>
      </c>
      <c r="N127" s="669">
        <v>130.50000000000003</v>
      </c>
    </row>
    <row r="128" spans="1:14" ht="14.4" customHeight="1" x14ac:dyDescent="0.3">
      <c r="A128" s="664" t="s">
        <v>555</v>
      </c>
      <c r="B128" s="665" t="s">
        <v>556</v>
      </c>
      <c r="C128" s="666" t="s">
        <v>560</v>
      </c>
      <c r="D128" s="667" t="s">
        <v>2691</v>
      </c>
      <c r="E128" s="666" t="s">
        <v>571</v>
      </c>
      <c r="F128" s="667" t="s">
        <v>2694</v>
      </c>
      <c r="G128" s="666" t="s">
        <v>602</v>
      </c>
      <c r="H128" s="666" t="s">
        <v>1024</v>
      </c>
      <c r="I128" s="666" t="s">
        <v>1025</v>
      </c>
      <c r="J128" s="666" t="s">
        <v>1026</v>
      </c>
      <c r="K128" s="666" t="s">
        <v>1027</v>
      </c>
      <c r="L128" s="668">
        <v>112.54798667135948</v>
      </c>
      <c r="M128" s="668">
        <v>15</v>
      </c>
      <c r="N128" s="669">
        <v>1688.2198000703922</v>
      </c>
    </row>
    <row r="129" spans="1:14" ht="14.4" customHeight="1" x14ac:dyDescent="0.3">
      <c r="A129" s="664" t="s">
        <v>555</v>
      </c>
      <c r="B129" s="665" t="s">
        <v>556</v>
      </c>
      <c r="C129" s="666" t="s">
        <v>560</v>
      </c>
      <c r="D129" s="667" t="s">
        <v>2691</v>
      </c>
      <c r="E129" s="666" t="s">
        <v>571</v>
      </c>
      <c r="F129" s="667" t="s">
        <v>2694</v>
      </c>
      <c r="G129" s="666" t="s">
        <v>602</v>
      </c>
      <c r="H129" s="666" t="s">
        <v>1028</v>
      </c>
      <c r="I129" s="666" t="s">
        <v>1029</v>
      </c>
      <c r="J129" s="666" t="s">
        <v>1030</v>
      </c>
      <c r="K129" s="666" t="s">
        <v>1031</v>
      </c>
      <c r="L129" s="668">
        <v>27.21</v>
      </c>
      <c r="M129" s="668">
        <v>4</v>
      </c>
      <c r="N129" s="669">
        <v>108.84</v>
      </c>
    </row>
    <row r="130" spans="1:14" ht="14.4" customHeight="1" x14ac:dyDescent="0.3">
      <c r="A130" s="664" t="s">
        <v>555</v>
      </c>
      <c r="B130" s="665" t="s">
        <v>556</v>
      </c>
      <c r="C130" s="666" t="s">
        <v>560</v>
      </c>
      <c r="D130" s="667" t="s">
        <v>2691</v>
      </c>
      <c r="E130" s="666" t="s">
        <v>571</v>
      </c>
      <c r="F130" s="667" t="s">
        <v>2694</v>
      </c>
      <c r="G130" s="666" t="s">
        <v>602</v>
      </c>
      <c r="H130" s="666" t="s">
        <v>1032</v>
      </c>
      <c r="I130" s="666" t="s">
        <v>1033</v>
      </c>
      <c r="J130" s="666" t="s">
        <v>1034</v>
      </c>
      <c r="K130" s="666" t="s">
        <v>1035</v>
      </c>
      <c r="L130" s="668">
        <v>79.437363695727313</v>
      </c>
      <c r="M130" s="668">
        <v>1</v>
      </c>
      <c r="N130" s="669">
        <v>79.437363695727313</v>
      </c>
    </row>
    <row r="131" spans="1:14" ht="14.4" customHeight="1" x14ac:dyDescent="0.3">
      <c r="A131" s="664" t="s">
        <v>555</v>
      </c>
      <c r="B131" s="665" t="s">
        <v>556</v>
      </c>
      <c r="C131" s="666" t="s">
        <v>560</v>
      </c>
      <c r="D131" s="667" t="s">
        <v>2691</v>
      </c>
      <c r="E131" s="666" t="s">
        <v>571</v>
      </c>
      <c r="F131" s="667" t="s">
        <v>2694</v>
      </c>
      <c r="G131" s="666" t="s">
        <v>602</v>
      </c>
      <c r="H131" s="666" t="s">
        <v>1036</v>
      </c>
      <c r="I131" s="666" t="s">
        <v>1037</v>
      </c>
      <c r="J131" s="666" t="s">
        <v>1038</v>
      </c>
      <c r="K131" s="666" t="s">
        <v>1039</v>
      </c>
      <c r="L131" s="668">
        <v>676.26</v>
      </c>
      <c r="M131" s="668">
        <v>1</v>
      </c>
      <c r="N131" s="669">
        <v>676.26</v>
      </c>
    </row>
    <row r="132" spans="1:14" ht="14.4" customHeight="1" x14ac:dyDescent="0.3">
      <c r="A132" s="664" t="s">
        <v>555</v>
      </c>
      <c r="B132" s="665" t="s">
        <v>556</v>
      </c>
      <c r="C132" s="666" t="s">
        <v>560</v>
      </c>
      <c r="D132" s="667" t="s">
        <v>2691</v>
      </c>
      <c r="E132" s="666" t="s">
        <v>571</v>
      </c>
      <c r="F132" s="667" t="s">
        <v>2694</v>
      </c>
      <c r="G132" s="666" t="s">
        <v>602</v>
      </c>
      <c r="H132" s="666" t="s">
        <v>1040</v>
      </c>
      <c r="I132" s="666" t="s">
        <v>1041</v>
      </c>
      <c r="J132" s="666" t="s">
        <v>1042</v>
      </c>
      <c r="K132" s="666" t="s">
        <v>1043</v>
      </c>
      <c r="L132" s="668">
        <v>1592.8000018239845</v>
      </c>
      <c r="M132" s="668">
        <v>17</v>
      </c>
      <c r="N132" s="669">
        <v>27077.600031007736</v>
      </c>
    </row>
    <row r="133" spans="1:14" ht="14.4" customHeight="1" x14ac:dyDescent="0.3">
      <c r="A133" s="664" t="s">
        <v>555</v>
      </c>
      <c r="B133" s="665" t="s">
        <v>556</v>
      </c>
      <c r="C133" s="666" t="s">
        <v>560</v>
      </c>
      <c r="D133" s="667" t="s">
        <v>2691</v>
      </c>
      <c r="E133" s="666" t="s">
        <v>571</v>
      </c>
      <c r="F133" s="667" t="s">
        <v>2694</v>
      </c>
      <c r="G133" s="666" t="s">
        <v>602</v>
      </c>
      <c r="H133" s="666" t="s">
        <v>1044</v>
      </c>
      <c r="I133" s="666" t="s">
        <v>1045</v>
      </c>
      <c r="J133" s="666" t="s">
        <v>1046</v>
      </c>
      <c r="K133" s="666" t="s">
        <v>1047</v>
      </c>
      <c r="L133" s="668">
        <v>71.449965213117864</v>
      </c>
      <c r="M133" s="668">
        <v>6</v>
      </c>
      <c r="N133" s="669">
        <v>428.69979127870715</v>
      </c>
    </row>
    <row r="134" spans="1:14" ht="14.4" customHeight="1" x14ac:dyDescent="0.3">
      <c r="A134" s="664" t="s">
        <v>555</v>
      </c>
      <c r="B134" s="665" t="s">
        <v>556</v>
      </c>
      <c r="C134" s="666" t="s">
        <v>560</v>
      </c>
      <c r="D134" s="667" t="s">
        <v>2691</v>
      </c>
      <c r="E134" s="666" t="s">
        <v>571</v>
      </c>
      <c r="F134" s="667" t="s">
        <v>2694</v>
      </c>
      <c r="G134" s="666" t="s">
        <v>602</v>
      </c>
      <c r="H134" s="666" t="s">
        <v>1048</v>
      </c>
      <c r="I134" s="666" t="s">
        <v>1049</v>
      </c>
      <c r="J134" s="666" t="s">
        <v>1050</v>
      </c>
      <c r="K134" s="666" t="s">
        <v>1051</v>
      </c>
      <c r="L134" s="668">
        <v>114.08500000000001</v>
      </c>
      <c r="M134" s="668">
        <v>2</v>
      </c>
      <c r="N134" s="669">
        <v>228.17000000000002</v>
      </c>
    </row>
    <row r="135" spans="1:14" ht="14.4" customHeight="1" x14ac:dyDescent="0.3">
      <c r="A135" s="664" t="s">
        <v>555</v>
      </c>
      <c r="B135" s="665" t="s">
        <v>556</v>
      </c>
      <c r="C135" s="666" t="s">
        <v>560</v>
      </c>
      <c r="D135" s="667" t="s">
        <v>2691</v>
      </c>
      <c r="E135" s="666" t="s">
        <v>571</v>
      </c>
      <c r="F135" s="667" t="s">
        <v>2694</v>
      </c>
      <c r="G135" s="666" t="s">
        <v>602</v>
      </c>
      <c r="H135" s="666" t="s">
        <v>1052</v>
      </c>
      <c r="I135" s="666" t="s">
        <v>1053</v>
      </c>
      <c r="J135" s="666" t="s">
        <v>1054</v>
      </c>
      <c r="K135" s="666" t="s">
        <v>1055</v>
      </c>
      <c r="L135" s="668">
        <v>58.760000000000012</v>
      </c>
      <c r="M135" s="668">
        <v>5</v>
      </c>
      <c r="N135" s="669">
        <v>293.80000000000007</v>
      </c>
    </row>
    <row r="136" spans="1:14" ht="14.4" customHeight="1" x14ac:dyDescent="0.3">
      <c r="A136" s="664" t="s">
        <v>555</v>
      </c>
      <c r="B136" s="665" t="s">
        <v>556</v>
      </c>
      <c r="C136" s="666" t="s">
        <v>560</v>
      </c>
      <c r="D136" s="667" t="s">
        <v>2691</v>
      </c>
      <c r="E136" s="666" t="s">
        <v>571</v>
      </c>
      <c r="F136" s="667" t="s">
        <v>2694</v>
      </c>
      <c r="G136" s="666" t="s">
        <v>602</v>
      </c>
      <c r="H136" s="666" t="s">
        <v>1056</v>
      </c>
      <c r="I136" s="666" t="s">
        <v>1057</v>
      </c>
      <c r="J136" s="666" t="s">
        <v>1058</v>
      </c>
      <c r="K136" s="666" t="s">
        <v>1059</v>
      </c>
      <c r="L136" s="668">
        <v>127.28000000000006</v>
      </c>
      <c r="M136" s="668">
        <v>1</v>
      </c>
      <c r="N136" s="669">
        <v>127.28000000000006</v>
      </c>
    </row>
    <row r="137" spans="1:14" ht="14.4" customHeight="1" x14ac:dyDescent="0.3">
      <c r="A137" s="664" t="s">
        <v>555</v>
      </c>
      <c r="B137" s="665" t="s">
        <v>556</v>
      </c>
      <c r="C137" s="666" t="s">
        <v>560</v>
      </c>
      <c r="D137" s="667" t="s">
        <v>2691</v>
      </c>
      <c r="E137" s="666" t="s">
        <v>571</v>
      </c>
      <c r="F137" s="667" t="s">
        <v>2694</v>
      </c>
      <c r="G137" s="666" t="s">
        <v>602</v>
      </c>
      <c r="H137" s="666" t="s">
        <v>1060</v>
      </c>
      <c r="I137" s="666" t="s">
        <v>1061</v>
      </c>
      <c r="J137" s="666" t="s">
        <v>1062</v>
      </c>
      <c r="K137" s="666" t="s">
        <v>1063</v>
      </c>
      <c r="L137" s="668">
        <v>242.00000000000009</v>
      </c>
      <c r="M137" s="668">
        <v>5</v>
      </c>
      <c r="N137" s="669">
        <v>1210.0000000000005</v>
      </c>
    </row>
    <row r="138" spans="1:14" ht="14.4" customHeight="1" x14ac:dyDescent="0.3">
      <c r="A138" s="664" t="s">
        <v>555</v>
      </c>
      <c r="B138" s="665" t="s">
        <v>556</v>
      </c>
      <c r="C138" s="666" t="s">
        <v>560</v>
      </c>
      <c r="D138" s="667" t="s">
        <v>2691</v>
      </c>
      <c r="E138" s="666" t="s">
        <v>571</v>
      </c>
      <c r="F138" s="667" t="s">
        <v>2694</v>
      </c>
      <c r="G138" s="666" t="s">
        <v>602</v>
      </c>
      <c r="H138" s="666" t="s">
        <v>1064</v>
      </c>
      <c r="I138" s="666" t="s">
        <v>1065</v>
      </c>
      <c r="J138" s="666" t="s">
        <v>1066</v>
      </c>
      <c r="K138" s="666" t="s">
        <v>1067</v>
      </c>
      <c r="L138" s="668">
        <v>136.65</v>
      </c>
      <c r="M138" s="668">
        <v>5</v>
      </c>
      <c r="N138" s="669">
        <v>683.25</v>
      </c>
    </row>
    <row r="139" spans="1:14" ht="14.4" customHeight="1" x14ac:dyDescent="0.3">
      <c r="A139" s="664" t="s">
        <v>555</v>
      </c>
      <c r="B139" s="665" t="s">
        <v>556</v>
      </c>
      <c r="C139" s="666" t="s">
        <v>560</v>
      </c>
      <c r="D139" s="667" t="s">
        <v>2691</v>
      </c>
      <c r="E139" s="666" t="s">
        <v>571</v>
      </c>
      <c r="F139" s="667" t="s">
        <v>2694</v>
      </c>
      <c r="G139" s="666" t="s">
        <v>602</v>
      </c>
      <c r="H139" s="666" t="s">
        <v>1068</v>
      </c>
      <c r="I139" s="666" t="s">
        <v>1069</v>
      </c>
      <c r="J139" s="666" t="s">
        <v>1070</v>
      </c>
      <c r="K139" s="666" t="s">
        <v>1071</v>
      </c>
      <c r="L139" s="668">
        <v>241.76000000000005</v>
      </c>
      <c r="M139" s="668">
        <v>1</v>
      </c>
      <c r="N139" s="669">
        <v>241.76000000000005</v>
      </c>
    </row>
    <row r="140" spans="1:14" ht="14.4" customHeight="1" x14ac:dyDescent="0.3">
      <c r="A140" s="664" t="s">
        <v>555</v>
      </c>
      <c r="B140" s="665" t="s">
        <v>556</v>
      </c>
      <c r="C140" s="666" t="s">
        <v>560</v>
      </c>
      <c r="D140" s="667" t="s">
        <v>2691</v>
      </c>
      <c r="E140" s="666" t="s">
        <v>571</v>
      </c>
      <c r="F140" s="667" t="s">
        <v>2694</v>
      </c>
      <c r="G140" s="666" t="s">
        <v>602</v>
      </c>
      <c r="H140" s="666" t="s">
        <v>1072</v>
      </c>
      <c r="I140" s="666" t="s">
        <v>1073</v>
      </c>
      <c r="J140" s="666" t="s">
        <v>1074</v>
      </c>
      <c r="K140" s="666" t="s">
        <v>1075</v>
      </c>
      <c r="L140" s="668">
        <v>37.900045874199115</v>
      </c>
      <c r="M140" s="668">
        <v>1</v>
      </c>
      <c r="N140" s="669">
        <v>37.900045874199115</v>
      </c>
    </row>
    <row r="141" spans="1:14" ht="14.4" customHeight="1" x14ac:dyDescent="0.3">
      <c r="A141" s="664" t="s">
        <v>555</v>
      </c>
      <c r="B141" s="665" t="s">
        <v>556</v>
      </c>
      <c r="C141" s="666" t="s">
        <v>560</v>
      </c>
      <c r="D141" s="667" t="s">
        <v>2691</v>
      </c>
      <c r="E141" s="666" t="s">
        <v>571</v>
      </c>
      <c r="F141" s="667" t="s">
        <v>2694</v>
      </c>
      <c r="G141" s="666" t="s">
        <v>602</v>
      </c>
      <c r="H141" s="666" t="s">
        <v>1076</v>
      </c>
      <c r="I141" s="666" t="s">
        <v>1077</v>
      </c>
      <c r="J141" s="666" t="s">
        <v>1078</v>
      </c>
      <c r="K141" s="666" t="s">
        <v>1079</v>
      </c>
      <c r="L141" s="668">
        <v>112.15000467930255</v>
      </c>
      <c r="M141" s="668">
        <v>1</v>
      </c>
      <c r="N141" s="669">
        <v>112.15000467930255</v>
      </c>
    </row>
    <row r="142" spans="1:14" ht="14.4" customHeight="1" x14ac:dyDescent="0.3">
      <c r="A142" s="664" t="s">
        <v>555</v>
      </c>
      <c r="B142" s="665" t="s">
        <v>556</v>
      </c>
      <c r="C142" s="666" t="s">
        <v>560</v>
      </c>
      <c r="D142" s="667" t="s">
        <v>2691</v>
      </c>
      <c r="E142" s="666" t="s">
        <v>571</v>
      </c>
      <c r="F142" s="667" t="s">
        <v>2694</v>
      </c>
      <c r="G142" s="666" t="s">
        <v>602</v>
      </c>
      <c r="H142" s="666" t="s">
        <v>1080</v>
      </c>
      <c r="I142" s="666" t="s">
        <v>1081</v>
      </c>
      <c r="J142" s="666" t="s">
        <v>797</v>
      </c>
      <c r="K142" s="666" t="s">
        <v>1082</v>
      </c>
      <c r="L142" s="668">
        <v>56.910430140820949</v>
      </c>
      <c r="M142" s="668">
        <v>140</v>
      </c>
      <c r="N142" s="669">
        <v>7967.4602197149334</v>
      </c>
    </row>
    <row r="143" spans="1:14" ht="14.4" customHeight="1" x14ac:dyDescent="0.3">
      <c r="A143" s="664" t="s">
        <v>555</v>
      </c>
      <c r="B143" s="665" t="s">
        <v>556</v>
      </c>
      <c r="C143" s="666" t="s">
        <v>560</v>
      </c>
      <c r="D143" s="667" t="s">
        <v>2691</v>
      </c>
      <c r="E143" s="666" t="s">
        <v>571</v>
      </c>
      <c r="F143" s="667" t="s">
        <v>2694</v>
      </c>
      <c r="G143" s="666" t="s">
        <v>602</v>
      </c>
      <c r="H143" s="666" t="s">
        <v>1083</v>
      </c>
      <c r="I143" s="666" t="s">
        <v>1084</v>
      </c>
      <c r="J143" s="666" t="s">
        <v>1085</v>
      </c>
      <c r="K143" s="666" t="s">
        <v>1071</v>
      </c>
      <c r="L143" s="668">
        <v>60.36</v>
      </c>
      <c r="M143" s="668">
        <v>1</v>
      </c>
      <c r="N143" s="669">
        <v>60.36</v>
      </c>
    </row>
    <row r="144" spans="1:14" ht="14.4" customHeight="1" x14ac:dyDescent="0.3">
      <c r="A144" s="664" t="s">
        <v>555</v>
      </c>
      <c r="B144" s="665" t="s">
        <v>556</v>
      </c>
      <c r="C144" s="666" t="s">
        <v>560</v>
      </c>
      <c r="D144" s="667" t="s">
        <v>2691</v>
      </c>
      <c r="E144" s="666" t="s">
        <v>571</v>
      </c>
      <c r="F144" s="667" t="s">
        <v>2694</v>
      </c>
      <c r="G144" s="666" t="s">
        <v>602</v>
      </c>
      <c r="H144" s="666" t="s">
        <v>1086</v>
      </c>
      <c r="I144" s="666" t="s">
        <v>1087</v>
      </c>
      <c r="J144" s="666" t="s">
        <v>1088</v>
      </c>
      <c r="K144" s="666" t="s">
        <v>1089</v>
      </c>
      <c r="L144" s="668">
        <v>188.88</v>
      </c>
      <c r="M144" s="668">
        <v>1</v>
      </c>
      <c r="N144" s="669">
        <v>188.88</v>
      </c>
    </row>
    <row r="145" spans="1:14" ht="14.4" customHeight="1" x14ac:dyDescent="0.3">
      <c r="A145" s="664" t="s">
        <v>555</v>
      </c>
      <c r="B145" s="665" t="s">
        <v>556</v>
      </c>
      <c r="C145" s="666" t="s">
        <v>560</v>
      </c>
      <c r="D145" s="667" t="s">
        <v>2691</v>
      </c>
      <c r="E145" s="666" t="s">
        <v>571</v>
      </c>
      <c r="F145" s="667" t="s">
        <v>2694</v>
      </c>
      <c r="G145" s="666" t="s">
        <v>602</v>
      </c>
      <c r="H145" s="666" t="s">
        <v>1090</v>
      </c>
      <c r="I145" s="666" t="s">
        <v>1091</v>
      </c>
      <c r="J145" s="666" t="s">
        <v>830</v>
      </c>
      <c r="K145" s="666" t="s">
        <v>1092</v>
      </c>
      <c r="L145" s="668">
        <v>102.76000000000006</v>
      </c>
      <c r="M145" s="668">
        <v>1</v>
      </c>
      <c r="N145" s="669">
        <v>102.76000000000006</v>
      </c>
    </row>
    <row r="146" spans="1:14" ht="14.4" customHeight="1" x14ac:dyDescent="0.3">
      <c r="A146" s="664" t="s">
        <v>555</v>
      </c>
      <c r="B146" s="665" t="s">
        <v>556</v>
      </c>
      <c r="C146" s="666" t="s">
        <v>560</v>
      </c>
      <c r="D146" s="667" t="s">
        <v>2691</v>
      </c>
      <c r="E146" s="666" t="s">
        <v>571</v>
      </c>
      <c r="F146" s="667" t="s">
        <v>2694</v>
      </c>
      <c r="G146" s="666" t="s">
        <v>602</v>
      </c>
      <c r="H146" s="666" t="s">
        <v>1093</v>
      </c>
      <c r="I146" s="666" t="s">
        <v>1094</v>
      </c>
      <c r="J146" s="666" t="s">
        <v>1095</v>
      </c>
      <c r="K146" s="666" t="s">
        <v>1096</v>
      </c>
      <c r="L146" s="668">
        <v>210.45999999999989</v>
      </c>
      <c r="M146" s="668">
        <v>1</v>
      </c>
      <c r="N146" s="669">
        <v>210.45999999999989</v>
      </c>
    </row>
    <row r="147" spans="1:14" ht="14.4" customHeight="1" x14ac:dyDescent="0.3">
      <c r="A147" s="664" t="s">
        <v>555</v>
      </c>
      <c r="B147" s="665" t="s">
        <v>556</v>
      </c>
      <c r="C147" s="666" t="s">
        <v>560</v>
      </c>
      <c r="D147" s="667" t="s">
        <v>2691</v>
      </c>
      <c r="E147" s="666" t="s">
        <v>571</v>
      </c>
      <c r="F147" s="667" t="s">
        <v>2694</v>
      </c>
      <c r="G147" s="666" t="s">
        <v>602</v>
      </c>
      <c r="H147" s="666" t="s">
        <v>1097</v>
      </c>
      <c r="I147" s="666" t="s">
        <v>1098</v>
      </c>
      <c r="J147" s="666" t="s">
        <v>1099</v>
      </c>
      <c r="K147" s="666" t="s">
        <v>1100</v>
      </c>
      <c r="L147" s="668">
        <v>76.328999999999994</v>
      </c>
      <c r="M147" s="668">
        <v>2</v>
      </c>
      <c r="N147" s="669">
        <v>152.65799999999999</v>
      </c>
    </row>
    <row r="148" spans="1:14" ht="14.4" customHeight="1" x14ac:dyDescent="0.3">
      <c r="A148" s="664" t="s">
        <v>555</v>
      </c>
      <c r="B148" s="665" t="s">
        <v>556</v>
      </c>
      <c r="C148" s="666" t="s">
        <v>560</v>
      </c>
      <c r="D148" s="667" t="s">
        <v>2691</v>
      </c>
      <c r="E148" s="666" t="s">
        <v>571</v>
      </c>
      <c r="F148" s="667" t="s">
        <v>2694</v>
      </c>
      <c r="G148" s="666" t="s">
        <v>602</v>
      </c>
      <c r="H148" s="666" t="s">
        <v>1101</v>
      </c>
      <c r="I148" s="666" t="s">
        <v>1102</v>
      </c>
      <c r="J148" s="666" t="s">
        <v>1103</v>
      </c>
      <c r="K148" s="666" t="s">
        <v>1104</v>
      </c>
      <c r="L148" s="668">
        <v>74.89</v>
      </c>
      <c r="M148" s="668">
        <v>6</v>
      </c>
      <c r="N148" s="669">
        <v>449.34000000000003</v>
      </c>
    </row>
    <row r="149" spans="1:14" ht="14.4" customHeight="1" x14ac:dyDescent="0.3">
      <c r="A149" s="664" t="s">
        <v>555</v>
      </c>
      <c r="B149" s="665" t="s">
        <v>556</v>
      </c>
      <c r="C149" s="666" t="s">
        <v>560</v>
      </c>
      <c r="D149" s="667" t="s">
        <v>2691</v>
      </c>
      <c r="E149" s="666" t="s">
        <v>571</v>
      </c>
      <c r="F149" s="667" t="s">
        <v>2694</v>
      </c>
      <c r="G149" s="666" t="s">
        <v>602</v>
      </c>
      <c r="H149" s="666" t="s">
        <v>1105</v>
      </c>
      <c r="I149" s="666" t="s">
        <v>1106</v>
      </c>
      <c r="J149" s="666" t="s">
        <v>1107</v>
      </c>
      <c r="K149" s="666" t="s">
        <v>1108</v>
      </c>
      <c r="L149" s="668">
        <v>46.710000000000008</v>
      </c>
      <c r="M149" s="668">
        <v>1</v>
      </c>
      <c r="N149" s="669">
        <v>46.710000000000008</v>
      </c>
    </row>
    <row r="150" spans="1:14" ht="14.4" customHeight="1" x14ac:dyDescent="0.3">
      <c r="A150" s="664" t="s">
        <v>555</v>
      </c>
      <c r="B150" s="665" t="s">
        <v>556</v>
      </c>
      <c r="C150" s="666" t="s">
        <v>560</v>
      </c>
      <c r="D150" s="667" t="s">
        <v>2691</v>
      </c>
      <c r="E150" s="666" t="s">
        <v>571</v>
      </c>
      <c r="F150" s="667" t="s">
        <v>2694</v>
      </c>
      <c r="G150" s="666" t="s">
        <v>602</v>
      </c>
      <c r="H150" s="666" t="s">
        <v>1109</v>
      </c>
      <c r="I150" s="666" t="s">
        <v>935</v>
      </c>
      <c r="J150" s="666" t="s">
        <v>1110</v>
      </c>
      <c r="K150" s="666"/>
      <c r="L150" s="668">
        <v>30.670833333333331</v>
      </c>
      <c r="M150" s="668">
        <v>24</v>
      </c>
      <c r="N150" s="669">
        <v>736.09999999999991</v>
      </c>
    </row>
    <row r="151" spans="1:14" ht="14.4" customHeight="1" x14ac:dyDescent="0.3">
      <c r="A151" s="664" t="s">
        <v>555</v>
      </c>
      <c r="B151" s="665" t="s">
        <v>556</v>
      </c>
      <c r="C151" s="666" t="s">
        <v>560</v>
      </c>
      <c r="D151" s="667" t="s">
        <v>2691</v>
      </c>
      <c r="E151" s="666" t="s">
        <v>571</v>
      </c>
      <c r="F151" s="667" t="s">
        <v>2694</v>
      </c>
      <c r="G151" s="666" t="s">
        <v>602</v>
      </c>
      <c r="H151" s="666" t="s">
        <v>1111</v>
      </c>
      <c r="I151" s="666" t="s">
        <v>935</v>
      </c>
      <c r="J151" s="666" t="s">
        <v>1112</v>
      </c>
      <c r="K151" s="666"/>
      <c r="L151" s="668">
        <v>148.23995358765293</v>
      </c>
      <c r="M151" s="668">
        <v>13</v>
      </c>
      <c r="N151" s="669">
        <v>1927.1193966394881</v>
      </c>
    </row>
    <row r="152" spans="1:14" ht="14.4" customHeight="1" x14ac:dyDescent="0.3">
      <c r="A152" s="664" t="s">
        <v>555</v>
      </c>
      <c r="B152" s="665" t="s">
        <v>556</v>
      </c>
      <c r="C152" s="666" t="s">
        <v>560</v>
      </c>
      <c r="D152" s="667" t="s">
        <v>2691</v>
      </c>
      <c r="E152" s="666" t="s">
        <v>571</v>
      </c>
      <c r="F152" s="667" t="s">
        <v>2694</v>
      </c>
      <c r="G152" s="666" t="s">
        <v>602</v>
      </c>
      <c r="H152" s="666" t="s">
        <v>1113</v>
      </c>
      <c r="I152" s="666" t="s">
        <v>1114</v>
      </c>
      <c r="J152" s="666" t="s">
        <v>1115</v>
      </c>
      <c r="K152" s="666" t="s">
        <v>1116</v>
      </c>
      <c r="L152" s="668">
        <v>167.05000000000007</v>
      </c>
      <c r="M152" s="668">
        <v>1</v>
      </c>
      <c r="N152" s="669">
        <v>167.05000000000007</v>
      </c>
    </row>
    <row r="153" spans="1:14" ht="14.4" customHeight="1" x14ac:dyDescent="0.3">
      <c r="A153" s="664" t="s">
        <v>555</v>
      </c>
      <c r="B153" s="665" t="s">
        <v>556</v>
      </c>
      <c r="C153" s="666" t="s">
        <v>560</v>
      </c>
      <c r="D153" s="667" t="s">
        <v>2691</v>
      </c>
      <c r="E153" s="666" t="s">
        <v>571</v>
      </c>
      <c r="F153" s="667" t="s">
        <v>2694</v>
      </c>
      <c r="G153" s="666" t="s">
        <v>602</v>
      </c>
      <c r="H153" s="666" t="s">
        <v>1117</v>
      </c>
      <c r="I153" s="666" t="s">
        <v>1118</v>
      </c>
      <c r="J153" s="666" t="s">
        <v>1119</v>
      </c>
      <c r="K153" s="666" t="s">
        <v>1120</v>
      </c>
      <c r="L153" s="668">
        <v>116.35918393039933</v>
      </c>
      <c r="M153" s="668">
        <v>4</v>
      </c>
      <c r="N153" s="669">
        <v>465.4367357215973</v>
      </c>
    </row>
    <row r="154" spans="1:14" ht="14.4" customHeight="1" x14ac:dyDescent="0.3">
      <c r="A154" s="664" t="s">
        <v>555</v>
      </c>
      <c r="B154" s="665" t="s">
        <v>556</v>
      </c>
      <c r="C154" s="666" t="s">
        <v>560</v>
      </c>
      <c r="D154" s="667" t="s">
        <v>2691</v>
      </c>
      <c r="E154" s="666" t="s">
        <v>571</v>
      </c>
      <c r="F154" s="667" t="s">
        <v>2694</v>
      </c>
      <c r="G154" s="666" t="s">
        <v>602</v>
      </c>
      <c r="H154" s="666" t="s">
        <v>1121</v>
      </c>
      <c r="I154" s="666" t="s">
        <v>1122</v>
      </c>
      <c r="J154" s="666" t="s">
        <v>1123</v>
      </c>
      <c r="K154" s="666" t="s">
        <v>1124</v>
      </c>
      <c r="L154" s="668">
        <v>180.16015969967665</v>
      </c>
      <c r="M154" s="668">
        <v>5</v>
      </c>
      <c r="N154" s="669">
        <v>900.8007984983833</v>
      </c>
    </row>
    <row r="155" spans="1:14" ht="14.4" customHeight="1" x14ac:dyDescent="0.3">
      <c r="A155" s="664" t="s">
        <v>555</v>
      </c>
      <c r="B155" s="665" t="s">
        <v>556</v>
      </c>
      <c r="C155" s="666" t="s">
        <v>560</v>
      </c>
      <c r="D155" s="667" t="s">
        <v>2691</v>
      </c>
      <c r="E155" s="666" t="s">
        <v>571</v>
      </c>
      <c r="F155" s="667" t="s">
        <v>2694</v>
      </c>
      <c r="G155" s="666" t="s">
        <v>602</v>
      </c>
      <c r="H155" s="666" t="s">
        <v>1125</v>
      </c>
      <c r="I155" s="666" t="s">
        <v>1126</v>
      </c>
      <c r="J155" s="666" t="s">
        <v>1127</v>
      </c>
      <c r="K155" s="666" t="s">
        <v>997</v>
      </c>
      <c r="L155" s="668">
        <v>108.85999999999997</v>
      </c>
      <c r="M155" s="668">
        <v>1</v>
      </c>
      <c r="N155" s="669">
        <v>108.85999999999997</v>
      </c>
    </row>
    <row r="156" spans="1:14" ht="14.4" customHeight="1" x14ac:dyDescent="0.3">
      <c r="A156" s="664" t="s">
        <v>555</v>
      </c>
      <c r="B156" s="665" t="s">
        <v>556</v>
      </c>
      <c r="C156" s="666" t="s">
        <v>560</v>
      </c>
      <c r="D156" s="667" t="s">
        <v>2691</v>
      </c>
      <c r="E156" s="666" t="s">
        <v>571</v>
      </c>
      <c r="F156" s="667" t="s">
        <v>2694</v>
      </c>
      <c r="G156" s="666" t="s">
        <v>602</v>
      </c>
      <c r="H156" s="666" t="s">
        <v>1128</v>
      </c>
      <c r="I156" s="666" t="s">
        <v>1129</v>
      </c>
      <c r="J156" s="666" t="s">
        <v>1130</v>
      </c>
      <c r="K156" s="666" t="s">
        <v>1131</v>
      </c>
      <c r="L156" s="668">
        <v>47.610315095716693</v>
      </c>
      <c r="M156" s="668">
        <v>4</v>
      </c>
      <c r="N156" s="669">
        <v>190.44126038286677</v>
      </c>
    </row>
    <row r="157" spans="1:14" ht="14.4" customHeight="1" x14ac:dyDescent="0.3">
      <c r="A157" s="664" t="s">
        <v>555</v>
      </c>
      <c r="B157" s="665" t="s">
        <v>556</v>
      </c>
      <c r="C157" s="666" t="s">
        <v>560</v>
      </c>
      <c r="D157" s="667" t="s">
        <v>2691</v>
      </c>
      <c r="E157" s="666" t="s">
        <v>571</v>
      </c>
      <c r="F157" s="667" t="s">
        <v>2694</v>
      </c>
      <c r="G157" s="666" t="s">
        <v>602</v>
      </c>
      <c r="H157" s="666" t="s">
        <v>1132</v>
      </c>
      <c r="I157" s="666" t="s">
        <v>1133</v>
      </c>
      <c r="J157" s="666" t="s">
        <v>1134</v>
      </c>
      <c r="K157" s="666" t="s">
        <v>1135</v>
      </c>
      <c r="L157" s="668">
        <v>39.770000000000003</v>
      </c>
      <c r="M157" s="668">
        <v>1</v>
      </c>
      <c r="N157" s="669">
        <v>39.770000000000003</v>
      </c>
    </row>
    <row r="158" spans="1:14" ht="14.4" customHeight="1" x14ac:dyDescent="0.3">
      <c r="A158" s="664" t="s">
        <v>555</v>
      </c>
      <c r="B158" s="665" t="s">
        <v>556</v>
      </c>
      <c r="C158" s="666" t="s">
        <v>560</v>
      </c>
      <c r="D158" s="667" t="s">
        <v>2691</v>
      </c>
      <c r="E158" s="666" t="s">
        <v>571</v>
      </c>
      <c r="F158" s="667" t="s">
        <v>2694</v>
      </c>
      <c r="G158" s="666" t="s">
        <v>602</v>
      </c>
      <c r="H158" s="666" t="s">
        <v>1136</v>
      </c>
      <c r="I158" s="666" t="s">
        <v>1137</v>
      </c>
      <c r="J158" s="666" t="s">
        <v>673</v>
      </c>
      <c r="K158" s="666" t="s">
        <v>1138</v>
      </c>
      <c r="L158" s="668">
        <v>154.03</v>
      </c>
      <c r="M158" s="668">
        <v>1</v>
      </c>
      <c r="N158" s="669">
        <v>154.03</v>
      </c>
    </row>
    <row r="159" spans="1:14" ht="14.4" customHeight="1" x14ac:dyDescent="0.3">
      <c r="A159" s="664" t="s">
        <v>555</v>
      </c>
      <c r="B159" s="665" t="s">
        <v>556</v>
      </c>
      <c r="C159" s="666" t="s">
        <v>560</v>
      </c>
      <c r="D159" s="667" t="s">
        <v>2691</v>
      </c>
      <c r="E159" s="666" t="s">
        <v>571</v>
      </c>
      <c r="F159" s="667" t="s">
        <v>2694</v>
      </c>
      <c r="G159" s="666" t="s">
        <v>602</v>
      </c>
      <c r="H159" s="666" t="s">
        <v>1139</v>
      </c>
      <c r="I159" s="666" t="s">
        <v>935</v>
      </c>
      <c r="J159" s="666" t="s">
        <v>1140</v>
      </c>
      <c r="K159" s="666"/>
      <c r="L159" s="668">
        <v>75.166019409072433</v>
      </c>
      <c r="M159" s="668">
        <v>5</v>
      </c>
      <c r="N159" s="669">
        <v>375.83009704536215</v>
      </c>
    </row>
    <row r="160" spans="1:14" ht="14.4" customHeight="1" x14ac:dyDescent="0.3">
      <c r="A160" s="664" t="s">
        <v>555</v>
      </c>
      <c r="B160" s="665" t="s">
        <v>556</v>
      </c>
      <c r="C160" s="666" t="s">
        <v>560</v>
      </c>
      <c r="D160" s="667" t="s">
        <v>2691</v>
      </c>
      <c r="E160" s="666" t="s">
        <v>571</v>
      </c>
      <c r="F160" s="667" t="s">
        <v>2694</v>
      </c>
      <c r="G160" s="666" t="s">
        <v>602</v>
      </c>
      <c r="H160" s="666" t="s">
        <v>1141</v>
      </c>
      <c r="I160" s="666" t="s">
        <v>1141</v>
      </c>
      <c r="J160" s="666" t="s">
        <v>1142</v>
      </c>
      <c r="K160" s="666" t="s">
        <v>1143</v>
      </c>
      <c r="L160" s="668">
        <v>254.86000000000007</v>
      </c>
      <c r="M160" s="668">
        <v>2</v>
      </c>
      <c r="N160" s="669">
        <v>509.72000000000014</v>
      </c>
    </row>
    <row r="161" spans="1:14" ht="14.4" customHeight="1" x14ac:dyDescent="0.3">
      <c r="A161" s="664" t="s">
        <v>555</v>
      </c>
      <c r="B161" s="665" t="s">
        <v>556</v>
      </c>
      <c r="C161" s="666" t="s">
        <v>560</v>
      </c>
      <c r="D161" s="667" t="s">
        <v>2691</v>
      </c>
      <c r="E161" s="666" t="s">
        <v>571</v>
      </c>
      <c r="F161" s="667" t="s">
        <v>2694</v>
      </c>
      <c r="G161" s="666" t="s">
        <v>602</v>
      </c>
      <c r="H161" s="666" t="s">
        <v>1144</v>
      </c>
      <c r="I161" s="666" t="s">
        <v>1145</v>
      </c>
      <c r="J161" s="666" t="s">
        <v>1146</v>
      </c>
      <c r="K161" s="666" t="s">
        <v>1147</v>
      </c>
      <c r="L161" s="668">
        <v>61.010000000000019</v>
      </c>
      <c r="M161" s="668">
        <v>2</v>
      </c>
      <c r="N161" s="669">
        <v>122.02000000000004</v>
      </c>
    </row>
    <row r="162" spans="1:14" ht="14.4" customHeight="1" x14ac:dyDescent="0.3">
      <c r="A162" s="664" t="s">
        <v>555</v>
      </c>
      <c r="B162" s="665" t="s">
        <v>556</v>
      </c>
      <c r="C162" s="666" t="s">
        <v>560</v>
      </c>
      <c r="D162" s="667" t="s">
        <v>2691</v>
      </c>
      <c r="E162" s="666" t="s">
        <v>571</v>
      </c>
      <c r="F162" s="667" t="s">
        <v>2694</v>
      </c>
      <c r="G162" s="666" t="s">
        <v>602</v>
      </c>
      <c r="H162" s="666" t="s">
        <v>1148</v>
      </c>
      <c r="I162" s="666" t="s">
        <v>1149</v>
      </c>
      <c r="J162" s="666" t="s">
        <v>590</v>
      </c>
      <c r="K162" s="666" t="s">
        <v>1150</v>
      </c>
      <c r="L162" s="668">
        <v>85.749223602184045</v>
      </c>
      <c r="M162" s="668">
        <v>2</v>
      </c>
      <c r="N162" s="669">
        <v>171.49844720436809</v>
      </c>
    </row>
    <row r="163" spans="1:14" ht="14.4" customHeight="1" x14ac:dyDescent="0.3">
      <c r="A163" s="664" t="s">
        <v>555</v>
      </c>
      <c r="B163" s="665" t="s">
        <v>556</v>
      </c>
      <c r="C163" s="666" t="s">
        <v>560</v>
      </c>
      <c r="D163" s="667" t="s">
        <v>2691</v>
      </c>
      <c r="E163" s="666" t="s">
        <v>571</v>
      </c>
      <c r="F163" s="667" t="s">
        <v>2694</v>
      </c>
      <c r="G163" s="666" t="s">
        <v>602</v>
      </c>
      <c r="H163" s="666" t="s">
        <v>1151</v>
      </c>
      <c r="I163" s="666" t="s">
        <v>935</v>
      </c>
      <c r="J163" s="666" t="s">
        <v>1152</v>
      </c>
      <c r="K163" s="666"/>
      <c r="L163" s="668">
        <v>76.877304476447307</v>
      </c>
      <c r="M163" s="668">
        <v>6</v>
      </c>
      <c r="N163" s="669">
        <v>461.26382685868384</v>
      </c>
    </row>
    <row r="164" spans="1:14" ht="14.4" customHeight="1" x14ac:dyDescent="0.3">
      <c r="A164" s="664" t="s">
        <v>555</v>
      </c>
      <c r="B164" s="665" t="s">
        <v>556</v>
      </c>
      <c r="C164" s="666" t="s">
        <v>560</v>
      </c>
      <c r="D164" s="667" t="s">
        <v>2691</v>
      </c>
      <c r="E164" s="666" t="s">
        <v>571</v>
      </c>
      <c r="F164" s="667" t="s">
        <v>2694</v>
      </c>
      <c r="G164" s="666" t="s">
        <v>602</v>
      </c>
      <c r="H164" s="666" t="s">
        <v>1153</v>
      </c>
      <c r="I164" s="666" t="s">
        <v>935</v>
      </c>
      <c r="J164" s="666" t="s">
        <v>1154</v>
      </c>
      <c r="K164" s="666"/>
      <c r="L164" s="668">
        <v>47.474999999999994</v>
      </c>
      <c r="M164" s="668">
        <v>2</v>
      </c>
      <c r="N164" s="669">
        <v>94.949999999999989</v>
      </c>
    </row>
    <row r="165" spans="1:14" ht="14.4" customHeight="1" x14ac:dyDescent="0.3">
      <c r="A165" s="664" t="s">
        <v>555</v>
      </c>
      <c r="B165" s="665" t="s">
        <v>556</v>
      </c>
      <c r="C165" s="666" t="s">
        <v>560</v>
      </c>
      <c r="D165" s="667" t="s">
        <v>2691</v>
      </c>
      <c r="E165" s="666" t="s">
        <v>571</v>
      </c>
      <c r="F165" s="667" t="s">
        <v>2694</v>
      </c>
      <c r="G165" s="666" t="s">
        <v>602</v>
      </c>
      <c r="H165" s="666" t="s">
        <v>1155</v>
      </c>
      <c r="I165" s="666" t="s">
        <v>1156</v>
      </c>
      <c r="J165" s="666" t="s">
        <v>1157</v>
      </c>
      <c r="K165" s="666" t="s">
        <v>1158</v>
      </c>
      <c r="L165" s="668">
        <v>186.34922768558641</v>
      </c>
      <c r="M165" s="668">
        <v>1</v>
      </c>
      <c r="N165" s="669">
        <v>186.34922768558641</v>
      </c>
    </row>
    <row r="166" spans="1:14" ht="14.4" customHeight="1" x14ac:dyDescent="0.3">
      <c r="A166" s="664" t="s">
        <v>555</v>
      </c>
      <c r="B166" s="665" t="s">
        <v>556</v>
      </c>
      <c r="C166" s="666" t="s">
        <v>560</v>
      </c>
      <c r="D166" s="667" t="s">
        <v>2691</v>
      </c>
      <c r="E166" s="666" t="s">
        <v>571</v>
      </c>
      <c r="F166" s="667" t="s">
        <v>2694</v>
      </c>
      <c r="G166" s="666" t="s">
        <v>602</v>
      </c>
      <c r="H166" s="666" t="s">
        <v>1159</v>
      </c>
      <c r="I166" s="666" t="s">
        <v>1160</v>
      </c>
      <c r="J166" s="666" t="s">
        <v>1161</v>
      </c>
      <c r="K166" s="666" t="s">
        <v>1162</v>
      </c>
      <c r="L166" s="668">
        <v>98.449881459257796</v>
      </c>
      <c r="M166" s="668">
        <v>2</v>
      </c>
      <c r="N166" s="669">
        <v>196.89976291851559</v>
      </c>
    </row>
    <row r="167" spans="1:14" ht="14.4" customHeight="1" x14ac:dyDescent="0.3">
      <c r="A167" s="664" t="s">
        <v>555</v>
      </c>
      <c r="B167" s="665" t="s">
        <v>556</v>
      </c>
      <c r="C167" s="666" t="s">
        <v>560</v>
      </c>
      <c r="D167" s="667" t="s">
        <v>2691</v>
      </c>
      <c r="E167" s="666" t="s">
        <v>571</v>
      </c>
      <c r="F167" s="667" t="s">
        <v>2694</v>
      </c>
      <c r="G167" s="666" t="s">
        <v>602</v>
      </c>
      <c r="H167" s="666" t="s">
        <v>1163</v>
      </c>
      <c r="I167" s="666" t="s">
        <v>1164</v>
      </c>
      <c r="J167" s="666" t="s">
        <v>1165</v>
      </c>
      <c r="K167" s="666" t="s">
        <v>1166</v>
      </c>
      <c r="L167" s="668">
        <v>537.87002672335507</v>
      </c>
      <c r="M167" s="668">
        <v>4</v>
      </c>
      <c r="N167" s="669">
        <v>2151.4801068934203</v>
      </c>
    </row>
    <row r="168" spans="1:14" ht="14.4" customHeight="1" x14ac:dyDescent="0.3">
      <c r="A168" s="664" t="s">
        <v>555</v>
      </c>
      <c r="B168" s="665" t="s">
        <v>556</v>
      </c>
      <c r="C168" s="666" t="s">
        <v>560</v>
      </c>
      <c r="D168" s="667" t="s">
        <v>2691</v>
      </c>
      <c r="E168" s="666" t="s">
        <v>571</v>
      </c>
      <c r="F168" s="667" t="s">
        <v>2694</v>
      </c>
      <c r="G168" s="666" t="s">
        <v>602</v>
      </c>
      <c r="H168" s="666" t="s">
        <v>1167</v>
      </c>
      <c r="I168" s="666" t="s">
        <v>935</v>
      </c>
      <c r="J168" s="666" t="s">
        <v>1168</v>
      </c>
      <c r="K168" s="666"/>
      <c r="L168" s="668">
        <v>115.16766315335852</v>
      </c>
      <c r="M168" s="668">
        <v>18</v>
      </c>
      <c r="N168" s="669">
        <v>2073.0179367604533</v>
      </c>
    </row>
    <row r="169" spans="1:14" ht="14.4" customHeight="1" x14ac:dyDescent="0.3">
      <c r="A169" s="664" t="s">
        <v>555</v>
      </c>
      <c r="B169" s="665" t="s">
        <v>556</v>
      </c>
      <c r="C169" s="666" t="s">
        <v>560</v>
      </c>
      <c r="D169" s="667" t="s">
        <v>2691</v>
      </c>
      <c r="E169" s="666" t="s">
        <v>571</v>
      </c>
      <c r="F169" s="667" t="s">
        <v>2694</v>
      </c>
      <c r="G169" s="666" t="s">
        <v>602</v>
      </c>
      <c r="H169" s="666" t="s">
        <v>1169</v>
      </c>
      <c r="I169" s="666" t="s">
        <v>1170</v>
      </c>
      <c r="J169" s="666" t="s">
        <v>1171</v>
      </c>
      <c r="K169" s="666" t="s">
        <v>1172</v>
      </c>
      <c r="L169" s="668">
        <v>31.46</v>
      </c>
      <c r="M169" s="668">
        <v>7</v>
      </c>
      <c r="N169" s="669">
        <v>220.22</v>
      </c>
    </row>
    <row r="170" spans="1:14" ht="14.4" customHeight="1" x14ac:dyDescent="0.3">
      <c r="A170" s="664" t="s">
        <v>555</v>
      </c>
      <c r="B170" s="665" t="s">
        <v>556</v>
      </c>
      <c r="C170" s="666" t="s">
        <v>560</v>
      </c>
      <c r="D170" s="667" t="s">
        <v>2691</v>
      </c>
      <c r="E170" s="666" t="s">
        <v>571</v>
      </c>
      <c r="F170" s="667" t="s">
        <v>2694</v>
      </c>
      <c r="G170" s="666" t="s">
        <v>602</v>
      </c>
      <c r="H170" s="666" t="s">
        <v>1173</v>
      </c>
      <c r="I170" s="666" t="s">
        <v>1174</v>
      </c>
      <c r="J170" s="666" t="s">
        <v>1175</v>
      </c>
      <c r="K170" s="666" t="s">
        <v>1176</v>
      </c>
      <c r="L170" s="668">
        <v>151.27013845362484</v>
      </c>
      <c r="M170" s="668">
        <v>4</v>
      </c>
      <c r="N170" s="669">
        <v>605.08055381449935</v>
      </c>
    </row>
    <row r="171" spans="1:14" ht="14.4" customHeight="1" x14ac:dyDescent="0.3">
      <c r="A171" s="664" t="s">
        <v>555</v>
      </c>
      <c r="B171" s="665" t="s">
        <v>556</v>
      </c>
      <c r="C171" s="666" t="s">
        <v>560</v>
      </c>
      <c r="D171" s="667" t="s">
        <v>2691</v>
      </c>
      <c r="E171" s="666" t="s">
        <v>571</v>
      </c>
      <c r="F171" s="667" t="s">
        <v>2694</v>
      </c>
      <c r="G171" s="666" t="s">
        <v>602</v>
      </c>
      <c r="H171" s="666" t="s">
        <v>1177</v>
      </c>
      <c r="I171" s="666" t="s">
        <v>1178</v>
      </c>
      <c r="J171" s="666" t="s">
        <v>1179</v>
      </c>
      <c r="K171" s="666" t="s">
        <v>1180</v>
      </c>
      <c r="L171" s="668">
        <v>104.06999999999998</v>
      </c>
      <c r="M171" s="668">
        <v>2</v>
      </c>
      <c r="N171" s="669">
        <v>208.13999999999996</v>
      </c>
    </row>
    <row r="172" spans="1:14" ht="14.4" customHeight="1" x14ac:dyDescent="0.3">
      <c r="A172" s="664" t="s">
        <v>555</v>
      </c>
      <c r="B172" s="665" t="s">
        <v>556</v>
      </c>
      <c r="C172" s="666" t="s">
        <v>560</v>
      </c>
      <c r="D172" s="667" t="s">
        <v>2691</v>
      </c>
      <c r="E172" s="666" t="s">
        <v>571</v>
      </c>
      <c r="F172" s="667" t="s">
        <v>2694</v>
      </c>
      <c r="G172" s="666" t="s">
        <v>602</v>
      </c>
      <c r="H172" s="666" t="s">
        <v>1181</v>
      </c>
      <c r="I172" s="666" t="s">
        <v>1182</v>
      </c>
      <c r="J172" s="666" t="s">
        <v>1183</v>
      </c>
      <c r="K172" s="666" t="s">
        <v>1184</v>
      </c>
      <c r="L172" s="668">
        <v>47.712987189671239</v>
      </c>
      <c r="M172" s="668">
        <v>194</v>
      </c>
      <c r="N172" s="669">
        <v>9256.3195147962197</v>
      </c>
    </row>
    <row r="173" spans="1:14" ht="14.4" customHeight="1" x14ac:dyDescent="0.3">
      <c r="A173" s="664" t="s">
        <v>555</v>
      </c>
      <c r="B173" s="665" t="s">
        <v>556</v>
      </c>
      <c r="C173" s="666" t="s">
        <v>560</v>
      </c>
      <c r="D173" s="667" t="s">
        <v>2691</v>
      </c>
      <c r="E173" s="666" t="s">
        <v>571</v>
      </c>
      <c r="F173" s="667" t="s">
        <v>2694</v>
      </c>
      <c r="G173" s="666" t="s">
        <v>602</v>
      </c>
      <c r="H173" s="666" t="s">
        <v>1185</v>
      </c>
      <c r="I173" s="666" t="s">
        <v>1186</v>
      </c>
      <c r="J173" s="666" t="s">
        <v>1187</v>
      </c>
      <c r="K173" s="666" t="s">
        <v>1188</v>
      </c>
      <c r="L173" s="668">
        <v>105.81000000000002</v>
      </c>
      <c r="M173" s="668">
        <v>42</v>
      </c>
      <c r="N173" s="669">
        <v>4444.0200000000004</v>
      </c>
    </row>
    <row r="174" spans="1:14" ht="14.4" customHeight="1" x14ac:dyDescent="0.3">
      <c r="A174" s="664" t="s">
        <v>555</v>
      </c>
      <c r="B174" s="665" t="s">
        <v>556</v>
      </c>
      <c r="C174" s="666" t="s">
        <v>560</v>
      </c>
      <c r="D174" s="667" t="s">
        <v>2691</v>
      </c>
      <c r="E174" s="666" t="s">
        <v>571</v>
      </c>
      <c r="F174" s="667" t="s">
        <v>2694</v>
      </c>
      <c r="G174" s="666" t="s">
        <v>602</v>
      </c>
      <c r="H174" s="666" t="s">
        <v>1189</v>
      </c>
      <c r="I174" s="666" t="s">
        <v>1190</v>
      </c>
      <c r="J174" s="666" t="s">
        <v>1191</v>
      </c>
      <c r="K174" s="666" t="s">
        <v>1192</v>
      </c>
      <c r="L174" s="668">
        <v>134.13</v>
      </c>
      <c r="M174" s="668">
        <v>1</v>
      </c>
      <c r="N174" s="669">
        <v>134.13</v>
      </c>
    </row>
    <row r="175" spans="1:14" ht="14.4" customHeight="1" x14ac:dyDescent="0.3">
      <c r="A175" s="664" t="s">
        <v>555</v>
      </c>
      <c r="B175" s="665" t="s">
        <v>556</v>
      </c>
      <c r="C175" s="666" t="s">
        <v>560</v>
      </c>
      <c r="D175" s="667" t="s">
        <v>2691</v>
      </c>
      <c r="E175" s="666" t="s">
        <v>571</v>
      </c>
      <c r="F175" s="667" t="s">
        <v>2694</v>
      </c>
      <c r="G175" s="666" t="s">
        <v>602</v>
      </c>
      <c r="H175" s="666" t="s">
        <v>1193</v>
      </c>
      <c r="I175" s="666" t="s">
        <v>1194</v>
      </c>
      <c r="J175" s="666" t="s">
        <v>1195</v>
      </c>
      <c r="K175" s="666" t="s">
        <v>1196</v>
      </c>
      <c r="L175" s="668">
        <v>66.650000000000063</v>
      </c>
      <c r="M175" s="668">
        <v>1</v>
      </c>
      <c r="N175" s="669">
        <v>66.650000000000063</v>
      </c>
    </row>
    <row r="176" spans="1:14" ht="14.4" customHeight="1" x14ac:dyDescent="0.3">
      <c r="A176" s="664" t="s">
        <v>555</v>
      </c>
      <c r="B176" s="665" t="s">
        <v>556</v>
      </c>
      <c r="C176" s="666" t="s">
        <v>560</v>
      </c>
      <c r="D176" s="667" t="s">
        <v>2691</v>
      </c>
      <c r="E176" s="666" t="s">
        <v>571</v>
      </c>
      <c r="F176" s="667" t="s">
        <v>2694</v>
      </c>
      <c r="G176" s="666" t="s">
        <v>602</v>
      </c>
      <c r="H176" s="666" t="s">
        <v>1197</v>
      </c>
      <c r="I176" s="666" t="s">
        <v>1198</v>
      </c>
      <c r="J176" s="666" t="s">
        <v>1199</v>
      </c>
      <c r="K176" s="666" t="s">
        <v>1200</v>
      </c>
      <c r="L176" s="668">
        <v>40.559959474932739</v>
      </c>
      <c r="M176" s="668">
        <v>4</v>
      </c>
      <c r="N176" s="669">
        <v>162.23983789973096</v>
      </c>
    </row>
    <row r="177" spans="1:14" ht="14.4" customHeight="1" x14ac:dyDescent="0.3">
      <c r="A177" s="664" t="s">
        <v>555</v>
      </c>
      <c r="B177" s="665" t="s">
        <v>556</v>
      </c>
      <c r="C177" s="666" t="s">
        <v>560</v>
      </c>
      <c r="D177" s="667" t="s">
        <v>2691</v>
      </c>
      <c r="E177" s="666" t="s">
        <v>571</v>
      </c>
      <c r="F177" s="667" t="s">
        <v>2694</v>
      </c>
      <c r="G177" s="666" t="s">
        <v>602</v>
      </c>
      <c r="H177" s="666" t="s">
        <v>1201</v>
      </c>
      <c r="I177" s="666" t="s">
        <v>1202</v>
      </c>
      <c r="J177" s="666" t="s">
        <v>1203</v>
      </c>
      <c r="K177" s="666" t="s">
        <v>1204</v>
      </c>
      <c r="L177" s="668">
        <v>56.220056395904471</v>
      </c>
      <c r="M177" s="668">
        <v>2</v>
      </c>
      <c r="N177" s="669">
        <v>112.44011279180894</v>
      </c>
    </row>
    <row r="178" spans="1:14" ht="14.4" customHeight="1" x14ac:dyDescent="0.3">
      <c r="A178" s="664" t="s">
        <v>555</v>
      </c>
      <c r="B178" s="665" t="s">
        <v>556</v>
      </c>
      <c r="C178" s="666" t="s">
        <v>560</v>
      </c>
      <c r="D178" s="667" t="s">
        <v>2691</v>
      </c>
      <c r="E178" s="666" t="s">
        <v>571</v>
      </c>
      <c r="F178" s="667" t="s">
        <v>2694</v>
      </c>
      <c r="G178" s="666" t="s">
        <v>602</v>
      </c>
      <c r="H178" s="666" t="s">
        <v>1205</v>
      </c>
      <c r="I178" s="666" t="s">
        <v>935</v>
      </c>
      <c r="J178" s="666" t="s">
        <v>1206</v>
      </c>
      <c r="K178" s="666"/>
      <c r="L178" s="668">
        <v>105.03761278422219</v>
      </c>
      <c r="M178" s="668">
        <v>15</v>
      </c>
      <c r="N178" s="669">
        <v>1575.5641917633329</v>
      </c>
    </row>
    <row r="179" spans="1:14" ht="14.4" customHeight="1" x14ac:dyDescent="0.3">
      <c r="A179" s="664" t="s">
        <v>555</v>
      </c>
      <c r="B179" s="665" t="s">
        <v>556</v>
      </c>
      <c r="C179" s="666" t="s">
        <v>560</v>
      </c>
      <c r="D179" s="667" t="s">
        <v>2691</v>
      </c>
      <c r="E179" s="666" t="s">
        <v>571</v>
      </c>
      <c r="F179" s="667" t="s">
        <v>2694</v>
      </c>
      <c r="G179" s="666" t="s">
        <v>602</v>
      </c>
      <c r="H179" s="666" t="s">
        <v>1207</v>
      </c>
      <c r="I179" s="666" t="s">
        <v>1208</v>
      </c>
      <c r="J179" s="666" t="s">
        <v>1209</v>
      </c>
      <c r="K179" s="666" t="s">
        <v>1210</v>
      </c>
      <c r="L179" s="668">
        <v>33.719999999999992</v>
      </c>
      <c r="M179" s="668">
        <v>1</v>
      </c>
      <c r="N179" s="669">
        <v>33.719999999999992</v>
      </c>
    </row>
    <row r="180" spans="1:14" ht="14.4" customHeight="1" x14ac:dyDescent="0.3">
      <c r="A180" s="664" t="s">
        <v>555</v>
      </c>
      <c r="B180" s="665" t="s">
        <v>556</v>
      </c>
      <c r="C180" s="666" t="s">
        <v>560</v>
      </c>
      <c r="D180" s="667" t="s">
        <v>2691</v>
      </c>
      <c r="E180" s="666" t="s">
        <v>571</v>
      </c>
      <c r="F180" s="667" t="s">
        <v>2694</v>
      </c>
      <c r="G180" s="666" t="s">
        <v>602</v>
      </c>
      <c r="H180" s="666" t="s">
        <v>1211</v>
      </c>
      <c r="I180" s="666" t="s">
        <v>1212</v>
      </c>
      <c r="J180" s="666" t="s">
        <v>1213</v>
      </c>
      <c r="K180" s="666" t="s">
        <v>1214</v>
      </c>
      <c r="L180" s="668">
        <v>42.869831888077236</v>
      </c>
      <c r="M180" s="668">
        <v>1</v>
      </c>
      <c r="N180" s="669">
        <v>42.869831888077236</v>
      </c>
    </row>
    <row r="181" spans="1:14" ht="14.4" customHeight="1" x14ac:dyDescent="0.3">
      <c r="A181" s="664" t="s">
        <v>555</v>
      </c>
      <c r="B181" s="665" t="s">
        <v>556</v>
      </c>
      <c r="C181" s="666" t="s">
        <v>560</v>
      </c>
      <c r="D181" s="667" t="s">
        <v>2691</v>
      </c>
      <c r="E181" s="666" t="s">
        <v>571</v>
      </c>
      <c r="F181" s="667" t="s">
        <v>2694</v>
      </c>
      <c r="G181" s="666" t="s">
        <v>602</v>
      </c>
      <c r="H181" s="666" t="s">
        <v>1215</v>
      </c>
      <c r="I181" s="666" t="s">
        <v>1216</v>
      </c>
      <c r="J181" s="666" t="s">
        <v>1217</v>
      </c>
      <c r="K181" s="666" t="s">
        <v>839</v>
      </c>
      <c r="L181" s="668">
        <v>43.990000000000016</v>
      </c>
      <c r="M181" s="668">
        <v>1</v>
      </c>
      <c r="N181" s="669">
        <v>43.990000000000016</v>
      </c>
    </row>
    <row r="182" spans="1:14" ht="14.4" customHeight="1" x14ac:dyDescent="0.3">
      <c r="A182" s="664" t="s">
        <v>555</v>
      </c>
      <c r="B182" s="665" t="s">
        <v>556</v>
      </c>
      <c r="C182" s="666" t="s">
        <v>560</v>
      </c>
      <c r="D182" s="667" t="s">
        <v>2691</v>
      </c>
      <c r="E182" s="666" t="s">
        <v>571</v>
      </c>
      <c r="F182" s="667" t="s">
        <v>2694</v>
      </c>
      <c r="G182" s="666" t="s">
        <v>602</v>
      </c>
      <c r="H182" s="666" t="s">
        <v>1218</v>
      </c>
      <c r="I182" s="666" t="s">
        <v>1219</v>
      </c>
      <c r="J182" s="666" t="s">
        <v>1220</v>
      </c>
      <c r="K182" s="666" t="s">
        <v>1221</v>
      </c>
      <c r="L182" s="668">
        <v>112.37578268629714</v>
      </c>
      <c r="M182" s="668">
        <v>18</v>
      </c>
      <c r="N182" s="669">
        <v>2022.7640883533486</v>
      </c>
    </row>
    <row r="183" spans="1:14" ht="14.4" customHeight="1" x14ac:dyDescent="0.3">
      <c r="A183" s="664" t="s">
        <v>555</v>
      </c>
      <c r="B183" s="665" t="s">
        <v>556</v>
      </c>
      <c r="C183" s="666" t="s">
        <v>560</v>
      </c>
      <c r="D183" s="667" t="s">
        <v>2691</v>
      </c>
      <c r="E183" s="666" t="s">
        <v>571</v>
      </c>
      <c r="F183" s="667" t="s">
        <v>2694</v>
      </c>
      <c r="G183" s="666" t="s">
        <v>602</v>
      </c>
      <c r="H183" s="666" t="s">
        <v>1222</v>
      </c>
      <c r="I183" s="666" t="s">
        <v>1223</v>
      </c>
      <c r="J183" s="666" t="s">
        <v>1224</v>
      </c>
      <c r="K183" s="666" t="s">
        <v>1225</v>
      </c>
      <c r="L183" s="668">
        <v>110.53779638377088</v>
      </c>
      <c r="M183" s="668">
        <v>5</v>
      </c>
      <c r="N183" s="669">
        <v>552.68898191885444</v>
      </c>
    </row>
    <row r="184" spans="1:14" ht="14.4" customHeight="1" x14ac:dyDescent="0.3">
      <c r="A184" s="664" t="s">
        <v>555</v>
      </c>
      <c r="B184" s="665" t="s">
        <v>556</v>
      </c>
      <c r="C184" s="666" t="s">
        <v>560</v>
      </c>
      <c r="D184" s="667" t="s">
        <v>2691</v>
      </c>
      <c r="E184" s="666" t="s">
        <v>571</v>
      </c>
      <c r="F184" s="667" t="s">
        <v>2694</v>
      </c>
      <c r="G184" s="666" t="s">
        <v>602</v>
      </c>
      <c r="H184" s="666" t="s">
        <v>1226</v>
      </c>
      <c r="I184" s="666" t="s">
        <v>1227</v>
      </c>
      <c r="J184" s="666" t="s">
        <v>1088</v>
      </c>
      <c r="K184" s="666" t="s">
        <v>1228</v>
      </c>
      <c r="L184" s="668">
        <v>326.48000283100248</v>
      </c>
      <c r="M184" s="668">
        <v>26</v>
      </c>
      <c r="N184" s="669">
        <v>8488.4800736060643</v>
      </c>
    </row>
    <row r="185" spans="1:14" ht="14.4" customHeight="1" x14ac:dyDescent="0.3">
      <c r="A185" s="664" t="s">
        <v>555</v>
      </c>
      <c r="B185" s="665" t="s">
        <v>556</v>
      </c>
      <c r="C185" s="666" t="s">
        <v>560</v>
      </c>
      <c r="D185" s="667" t="s">
        <v>2691</v>
      </c>
      <c r="E185" s="666" t="s">
        <v>571</v>
      </c>
      <c r="F185" s="667" t="s">
        <v>2694</v>
      </c>
      <c r="G185" s="666" t="s">
        <v>602</v>
      </c>
      <c r="H185" s="666" t="s">
        <v>1229</v>
      </c>
      <c r="I185" s="666" t="s">
        <v>1230</v>
      </c>
      <c r="J185" s="666" t="s">
        <v>1231</v>
      </c>
      <c r="K185" s="666" t="s">
        <v>1232</v>
      </c>
      <c r="L185" s="668">
        <v>36.930000000000007</v>
      </c>
      <c r="M185" s="668">
        <v>10</v>
      </c>
      <c r="N185" s="669">
        <v>369.30000000000007</v>
      </c>
    </row>
    <row r="186" spans="1:14" ht="14.4" customHeight="1" x14ac:dyDescent="0.3">
      <c r="A186" s="664" t="s">
        <v>555</v>
      </c>
      <c r="B186" s="665" t="s">
        <v>556</v>
      </c>
      <c r="C186" s="666" t="s">
        <v>560</v>
      </c>
      <c r="D186" s="667" t="s">
        <v>2691</v>
      </c>
      <c r="E186" s="666" t="s">
        <v>571</v>
      </c>
      <c r="F186" s="667" t="s">
        <v>2694</v>
      </c>
      <c r="G186" s="666" t="s">
        <v>602</v>
      </c>
      <c r="H186" s="666" t="s">
        <v>1233</v>
      </c>
      <c r="I186" s="666" t="s">
        <v>1233</v>
      </c>
      <c r="J186" s="666" t="s">
        <v>1234</v>
      </c>
      <c r="K186" s="666" t="s">
        <v>1235</v>
      </c>
      <c r="L186" s="668">
        <v>90.38030246645026</v>
      </c>
      <c r="M186" s="668">
        <v>1</v>
      </c>
      <c r="N186" s="669">
        <v>90.38030246645026</v>
      </c>
    </row>
    <row r="187" spans="1:14" ht="14.4" customHeight="1" x14ac:dyDescent="0.3">
      <c r="A187" s="664" t="s">
        <v>555</v>
      </c>
      <c r="B187" s="665" t="s">
        <v>556</v>
      </c>
      <c r="C187" s="666" t="s">
        <v>560</v>
      </c>
      <c r="D187" s="667" t="s">
        <v>2691</v>
      </c>
      <c r="E187" s="666" t="s">
        <v>571</v>
      </c>
      <c r="F187" s="667" t="s">
        <v>2694</v>
      </c>
      <c r="G187" s="666" t="s">
        <v>602</v>
      </c>
      <c r="H187" s="666" t="s">
        <v>1236</v>
      </c>
      <c r="I187" s="666" t="s">
        <v>1237</v>
      </c>
      <c r="J187" s="666" t="s">
        <v>1238</v>
      </c>
      <c r="K187" s="666" t="s">
        <v>1239</v>
      </c>
      <c r="L187" s="668">
        <v>144.12999999999997</v>
      </c>
      <c r="M187" s="668">
        <v>1</v>
      </c>
      <c r="N187" s="669">
        <v>144.12999999999997</v>
      </c>
    </row>
    <row r="188" spans="1:14" ht="14.4" customHeight="1" x14ac:dyDescent="0.3">
      <c r="A188" s="664" t="s">
        <v>555</v>
      </c>
      <c r="B188" s="665" t="s">
        <v>556</v>
      </c>
      <c r="C188" s="666" t="s">
        <v>560</v>
      </c>
      <c r="D188" s="667" t="s">
        <v>2691</v>
      </c>
      <c r="E188" s="666" t="s">
        <v>571</v>
      </c>
      <c r="F188" s="667" t="s">
        <v>2694</v>
      </c>
      <c r="G188" s="666" t="s">
        <v>602</v>
      </c>
      <c r="H188" s="666" t="s">
        <v>1240</v>
      </c>
      <c r="I188" s="666" t="s">
        <v>1241</v>
      </c>
      <c r="J188" s="666" t="s">
        <v>1242</v>
      </c>
      <c r="K188" s="666" t="s">
        <v>1243</v>
      </c>
      <c r="L188" s="668">
        <v>1020.7300000000002</v>
      </c>
      <c r="M188" s="668">
        <v>1</v>
      </c>
      <c r="N188" s="669">
        <v>1020.7300000000002</v>
      </c>
    </row>
    <row r="189" spans="1:14" ht="14.4" customHeight="1" x14ac:dyDescent="0.3">
      <c r="A189" s="664" t="s">
        <v>555</v>
      </c>
      <c r="B189" s="665" t="s">
        <v>556</v>
      </c>
      <c r="C189" s="666" t="s">
        <v>560</v>
      </c>
      <c r="D189" s="667" t="s">
        <v>2691</v>
      </c>
      <c r="E189" s="666" t="s">
        <v>571</v>
      </c>
      <c r="F189" s="667" t="s">
        <v>2694</v>
      </c>
      <c r="G189" s="666" t="s">
        <v>602</v>
      </c>
      <c r="H189" s="666" t="s">
        <v>1244</v>
      </c>
      <c r="I189" s="666" t="s">
        <v>1244</v>
      </c>
      <c r="J189" s="666" t="s">
        <v>1245</v>
      </c>
      <c r="K189" s="666" t="s">
        <v>1246</v>
      </c>
      <c r="L189" s="668">
        <v>71.209999999999951</v>
      </c>
      <c r="M189" s="668">
        <v>1</v>
      </c>
      <c r="N189" s="669">
        <v>71.209999999999951</v>
      </c>
    </row>
    <row r="190" spans="1:14" ht="14.4" customHeight="1" x14ac:dyDescent="0.3">
      <c r="A190" s="664" t="s">
        <v>555</v>
      </c>
      <c r="B190" s="665" t="s">
        <v>556</v>
      </c>
      <c r="C190" s="666" t="s">
        <v>560</v>
      </c>
      <c r="D190" s="667" t="s">
        <v>2691</v>
      </c>
      <c r="E190" s="666" t="s">
        <v>571</v>
      </c>
      <c r="F190" s="667" t="s">
        <v>2694</v>
      </c>
      <c r="G190" s="666" t="s">
        <v>602</v>
      </c>
      <c r="H190" s="666" t="s">
        <v>1247</v>
      </c>
      <c r="I190" s="666" t="s">
        <v>1248</v>
      </c>
      <c r="J190" s="666" t="s">
        <v>1249</v>
      </c>
      <c r="K190" s="666" t="s">
        <v>1104</v>
      </c>
      <c r="L190" s="668">
        <v>112.38</v>
      </c>
      <c r="M190" s="668">
        <v>2</v>
      </c>
      <c r="N190" s="669">
        <v>224.76</v>
      </c>
    </row>
    <row r="191" spans="1:14" ht="14.4" customHeight="1" x14ac:dyDescent="0.3">
      <c r="A191" s="664" t="s">
        <v>555</v>
      </c>
      <c r="B191" s="665" t="s">
        <v>556</v>
      </c>
      <c r="C191" s="666" t="s">
        <v>560</v>
      </c>
      <c r="D191" s="667" t="s">
        <v>2691</v>
      </c>
      <c r="E191" s="666" t="s">
        <v>571</v>
      </c>
      <c r="F191" s="667" t="s">
        <v>2694</v>
      </c>
      <c r="G191" s="666" t="s">
        <v>602</v>
      </c>
      <c r="H191" s="666" t="s">
        <v>1250</v>
      </c>
      <c r="I191" s="666" t="s">
        <v>1251</v>
      </c>
      <c r="J191" s="666" t="s">
        <v>1022</v>
      </c>
      <c r="K191" s="666" t="s">
        <v>1252</v>
      </c>
      <c r="L191" s="668">
        <v>45.649999999999991</v>
      </c>
      <c r="M191" s="668">
        <v>1</v>
      </c>
      <c r="N191" s="669">
        <v>45.649999999999991</v>
      </c>
    </row>
    <row r="192" spans="1:14" ht="14.4" customHeight="1" x14ac:dyDescent="0.3">
      <c r="A192" s="664" t="s">
        <v>555</v>
      </c>
      <c r="B192" s="665" t="s">
        <v>556</v>
      </c>
      <c r="C192" s="666" t="s">
        <v>560</v>
      </c>
      <c r="D192" s="667" t="s">
        <v>2691</v>
      </c>
      <c r="E192" s="666" t="s">
        <v>571</v>
      </c>
      <c r="F192" s="667" t="s">
        <v>2694</v>
      </c>
      <c r="G192" s="666" t="s">
        <v>602</v>
      </c>
      <c r="H192" s="666" t="s">
        <v>1253</v>
      </c>
      <c r="I192" s="666" t="s">
        <v>1254</v>
      </c>
      <c r="J192" s="666" t="s">
        <v>1255</v>
      </c>
      <c r="K192" s="666" t="s">
        <v>1256</v>
      </c>
      <c r="L192" s="668">
        <v>60.749999999999979</v>
      </c>
      <c r="M192" s="668">
        <v>1</v>
      </c>
      <c r="N192" s="669">
        <v>60.749999999999979</v>
      </c>
    </row>
    <row r="193" spans="1:14" ht="14.4" customHeight="1" x14ac:dyDescent="0.3">
      <c r="A193" s="664" t="s">
        <v>555</v>
      </c>
      <c r="B193" s="665" t="s">
        <v>556</v>
      </c>
      <c r="C193" s="666" t="s">
        <v>560</v>
      </c>
      <c r="D193" s="667" t="s">
        <v>2691</v>
      </c>
      <c r="E193" s="666" t="s">
        <v>571</v>
      </c>
      <c r="F193" s="667" t="s">
        <v>2694</v>
      </c>
      <c r="G193" s="666" t="s">
        <v>602</v>
      </c>
      <c r="H193" s="666" t="s">
        <v>1257</v>
      </c>
      <c r="I193" s="666" t="s">
        <v>1258</v>
      </c>
      <c r="J193" s="666" t="s">
        <v>1259</v>
      </c>
      <c r="K193" s="666" t="s">
        <v>1260</v>
      </c>
      <c r="L193" s="668">
        <v>67.39</v>
      </c>
      <c r="M193" s="668">
        <v>1</v>
      </c>
      <c r="N193" s="669">
        <v>67.39</v>
      </c>
    </row>
    <row r="194" spans="1:14" ht="14.4" customHeight="1" x14ac:dyDescent="0.3">
      <c r="A194" s="664" t="s">
        <v>555</v>
      </c>
      <c r="B194" s="665" t="s">
        <v>556</v>
      </c>
      <c r="C194" s="666" t="s">
        <v>560</v>
      </c>
      <c r="D194" s="667" t="s">
        <v>2691</v>
      </c>
      <c r="E194" s="666" t="s">
        <v>571</v>
      </c>
      <c r="F194" s="667" t="s">
        <v>2694</v>
      </c>
      <c r="G194" s="666" t="s">
        <v>602</v>
      </c>
      <c r="H194" s="666" t="s">
        <v>1261</v>
      </c>
      <c r="I194" s="666" t="s">
        <v>1262</v>
      </c>
      <c r="J194" s="666" t="s">
        <v>1263</v>
      </c>
      <c r="K194" s="666" t="s">
        <v>1264</v>
      </c>
      <c r="L194" s="668">
        <v>88.47999999999999</v>
      </c>
      <c r="M194" s="668">
        <v>2</v>
      </c>
      <c r="N194" s="669">
        <v>176.95999999999998</v>
      </c>
    </row>
    <row r="195" spans="1:14" ht="14.4" customHeight="1" x14ac:dyDescent="0.3">
      <c r="A195" s="664" t="s">
        <v>555</v>
      </c>
      <c r="B195" s="665" t="s">
        <v>556</v>
      </c>
      <c r="C195" s="666" t="s">
        <v>560</v>
      </c>
      <c r="D195" s="667" t="s">
        <v>2691</v>
      </c>
      <c r="E195" s="666" t="s">
        <v>571</v>
      </c>
      <c r="F195" s="667" t="s">
        <v>2694</v>
      </c>
      <c r="G195" s="666" t="s">
        <v>602</v>
      </c>
      <c r="H195" s="666" t="s">
        <v>1265</v>
      </c>
      <c r="I195" s="666" t="s">
        <v>1266</v>
      </c>
      <c r="J195" s="666" t="s">
        <v>1267</v>
      </c>
      <c r="K195" s="666" t="s">
        <v>1268</v>
      </c>
      <c r="L195" s="668">
        <v>29.989909634265231</v>
      </c>
      <c r="M195" s="668">
        <v>3</v>
      </c>
      <c r="N195" s="669">
        <v>89.969728902795694</v>
      </c>
    </row>
    <row r="196" spans="1:14" ht="14.4" customHeight="1" x14ac:dyDescent="0.3">
      <c r="A196" s="664" t="s">
        <v>555</v>
      </c>
      <c r="B196" s="665" t="s">
        <v>556</v>
      </c>
      <c r="C196" s="666" t="s">
        <v>560</v>
      </c>
      <c r="D196" s="667" t="s">
        <v>2691</v>
      </c>
      <c r="E196" s="666" t="s">
        <v>571</v>
      </c>
      <c r="F196" s="667" t="s">
        <v>2694</v>
      </c>
      <c r="G196" s="666" t="s">
        <v>602</v>
      </c>
      <c r="H196" s="666" t="s">
        <v>1269</v>
      </c>
      <c r="I196" s="666" t="s">
        <v>640</v>
      </c>
      <c r="J196" s="666" t="s">
        <v>1270</v>
      </c>
      <c r="K196" s="666"/>
      <c r="L196" s="668">
        <v>408.77053214390389</v>
      </c>
      <c r="M196" s="668">
        <v>2</v>
      </c>
      <c r="N196" s="669">
        <v>817.54106428780779</v>
      </c>
    </row>
    <row r="197" spans="1:14" ht="14.4" customHeight="1" x14ac:dyDescent="0.3">
      <c r="A197" s="664" t="s">
        <v>555</v>
      </c>
      <c r="B197" s="665" t="s">
        <v>556</v>
      </c>
      <c r="C197" s="666" t="s">
        <v>560</v>
      </c>
      <c r="D197" s="667" t="s">
        <v>2691</v>
      </c>
      <c r="E197" s="666" t="s">
        <v>571</v>
      </c>
      <c r="F197" s="667" t="s">
        <v>2694</v>
      </c>
      <c r="G197" s="666" t="s">
        <v>602</v>
      </c>
      <c r="H197" s="666" t="s">
        <v>1271</v>
      </c>
      <c r="I197" s="666" t="s">
        <v>1272</v>
      </c>
      <c r="J197" s="666" t="s">
        <v>1273</v>
      </c>
      <c r="K197" s="666" t="s">
        <v>1274</v>
      </c>
      <c r="L197" s="668">
        <v>173.39999999999998</v>
      </c>
      <c r="M197" s="668">
        <v>2</v>
      </c>
      <c r="N197" s="669">
        <v>346.79999999999995</v>
      </c>
    </row>
    <row r="198" spans="1:14" ht="14.4" customHeight="1" x14ac:dyDescent="0.3">
      <c r="A198" s="664" t="s">
        <v>555</v>
      </c>
      <c r="B198" s="665" t="s">
        <v>556</v>
      </c>
      <c r="C198" s="666" t="s">
        <v>560</v>
      </c>
      <c r="D198" s="667" t="s">
        <v>2691</v>
      </c>
      <c r="E198" s="666" t="s">
        <v>571</v>
      </c>
      <c r="F198" s="667" t="s">
        <v>2694</v>
      </c>
      <c r="G198" s="666" t="s">
        <v>602</v>
      </c>
      <c r="H198" s="666" t="s">
        <v>1275</v>
      </c>
      <c r="I198" s="666" t="s">
        <v>935</v>
      </c>
      <c r="J198" s="666" t="s">
        <v>1276</v>
      </c>
      <c r="K198" s="666"/>
      <c r="L198" s="668">
        <v>123.10690282090017</v>
      </c>
      <c r="M198" s="668">
        <v>22</v>
      </c>
      <c r="N198" s="669">
        <v>2708.3518620598038</v>
      </c>
    </row>
    <row r="199" spans="1:14" ht="14.4" customHeight="1" x14ac:dyDescent="0.3">
      <c r="A199" s="664" t="s">
        <v>555</v>
      </c>
      <c r="B199" s="665" t="s">
        <v>556</v>
      </c>
      <c r="C199" s="666" t="s">
        <v>560</v>
      </c>
      <c r="D199" s="667" t="s">
        <v>2691</v>
      </c>
      <c r="E199" s="666" t="s">
        <v>571</v>
      </c>
      <c r="F199" s="667" t="s">
        <v>2694</v>
      </c>
      <c r="G199" s="666" t="s">
        <v>602</v>
      </c>
      <c r="H199" s="666" t="s">
        <v>1277</v>
      </c>
      <c r="I199" s="666" t="s">
        <v>935</v>
      </c>
      <c r="J199" s="666" t="s">
        <v>1278</v>
      </c>
      <c r="K199" s="666"/>
      <c r="L199" s="668">
        <v>205.05782402764345</v>
      </c>
      <c r="M199" s="668">
        <v>2</v>
      </c>
      <c r="N199" s="669">
        <v>410.1156480552869</v>
      </c>
    </row>
    <row r="200" spans="1:14" ht="14.4" customHeight="1" x14ac:dyDescent="0.3">
      <c r="A200" s="664" t="s">
        <v>555</v>
      </c>
      <c r="B200" s="665" t="s">
        <v>556</v>
      </c>
      <c r="C200" s="666" t="s">
        <v>560</v>
      </c>
      <c r="D200" s="667" t="s">
        <v>2691</v>
      </c>
      <c r="E200" s="666" t="s">
        <v>571</v>
      </c>
      <c r="F200" s="667" t="s">
        <v>2694</v>
      </c>
      <c r="G200" s="666" t="s">
        <v>602</v>
      </c>
      <c r="H200" s="666" t="s">
        <v>1279</v>
      </c>
      <c r="I200" s="666" t="s">
        <v>1280</v>
      </c>
      <c r="J200" s="666" t="s">
        <v>1281</v>
      </c>
      <c r="K200" s="666" t="s">
        <v>1282</v>
      </c>
      <c r="L200" s="668">
        <v>36.739931931519308</v>
      </c>
      <c r="M200" s="668">
        <v>1</v>
      </c>
      <c r="N200" s="669">
        <v>36.739931931519308</v>
      </c>
    </row>
    <row r="201" spans="1:14" ht="14.4" customHeight="1" x14ac:dyDescent="0.3">
      <c r="A201" s="664" t="s">
        <v>555</v>
      </c>
      <c r="B201" s="665" t="s">
        <v>556</v>
      </c>
      <c r="C201" s="666" t="s">
        <v>560</v>
      </c>
      <c r="D201" s="667" t="s">
        <v>2691</v>
      </c>
      <c r="E201" s="666" t="s">
        <v>571</v>
      </c>
      <c r="F201" s="667" t="s">
        <v>2694</v>
      </c>
      <c r="G201" s="666" t="s">
        <v>602</v>
      </c>
      <c r="H201" s="666" t="s">
        <v>1283</v>
      </c>
      <c r="I201" s="666" t="s">
        <v>1284</v>
      </c>
      <c r="J201" s="666" t="s">
        <v>1285</v>
      </c>
      <c r="K201" s="666" t="s">
        <v>1286</v>
      </c>
      <c r="L201" s="668">
        <v>60.293487059661423</v>
      </c>
      <c r="M201" s="668">
        <v>3</v>
      </c>
      <c r="N201" s="669">
        <v>180.88046117898426</v>
      </c>
    </row>
    <row r="202" spans="1:14" ht="14.4" customHeight="1" x14ac:dyDescent="0.3">
      <c r="A202" s="664" t="s">
        <v>555</v>
      </c>
      <c r="B202" s="665" t="s">
        <v>556</v>
      </c>
      <c r="C202" s="666" t="s">
        <v>560</v>
      </c>
      <c r="D202" s="667" t="s">
        <v>2691</v>
      </c>
      <c r="E202" s="666" t="s">
        <v>571</v>
      </c>
      <c r="F202" s="667" t="s">
        <v>2694</v>
      </c>
      <c r="G202" s="666" t="s">
        <v>602</v>
      </c>
      <c r="H202" s="666" t="s">
        <v>1287</v>
      </c>
      <c r="I202" s="666" t="s">
        <v>1288</v>
      </c>
      <c r="J202" s="666" t="s">
        <v>751</v>
      </c>
      <c r="K202" s="666" t="s">
        <v>1289</v>
      </c>
      <c r="L202" s="668">
        <v>17.665001271831006</v>
      </c>
      <c r="M202" s="668">
        <v>56</v>
      </c>
      <c r="N202" s="669">
        <v>989.24007122253636</v>
      </c>
    </row>
    <row r="203" spans="1:14" ht="14.4" customHeight="1" x14ac:dyDescent="0.3">
      <c r="A203" s="664" t="s">
        <v>555</v>
      </c>
      <c r="B203" s="665" t="s">
        <v>556</v>
      </c>
      <c r="C203" s="666" t="s">
        <v>560</v>
      </c>
      <c r="D203" s="667" t="s">
        <v>2691</v>
      </c>
      <c r="E203" s="666" t="s">
        <v>571</v>
      </c>
      <c r="F203" s="667" t="s">
        <v>2694</v>
      </c>
      <c r="G203" s="666" t="s">
        <v>602</v>
      </c>
      <c r="H203" s="666" t="s">
        <v>1290</v>
      </c>
      <c r="I203" s="666" t="s">
        <v>1291</v>
      </c>
      <c r="J203" s="666" t="s">
        <v>1292</v>
      </c>
      <c r="K203" s="666" t="s">
        <v>1293</v>
      </c>
      <c r="L203" s="668">
        <v>52.180000000000014</v>
      </c>
      <c r="M203" s="668">
        <v>2</v>
      </c>
      <c r="N203" s="669">
        <v>104.36000000000003</v>
      </c>
    </row>
    <row r="204" spans="1:14" ht="14.4" customHeight="1" x14ac:dyDescent="0.3">
      <c r="A204" s="664" t="s">
        <v>555</v>
      </c>
      <c r="B204" s="665" t="s">
        <v>556</v>
      </c>
      <c r="C204" s="666" t="s">
        <v>560</v>
      </c>
      <c r="D204" s="667" t="s">
        <v>2691</v>
      </c>
      <c r="E204" s="666" t="s">
        <v>571</v>
      </c>
      <c r="F204" s="667" t="s">
        <v>2694</v>
      </c>
      <c r="G204" s="666" t="s">
        <v>602</v>
      </c>
      <c r="H204" s="666" t="s">
        <v>1294</v>
      </c>
      <c r="I204" s="666" t="s">
        <v>1295</v>
      </c>
      <c r="J204" s="666" t="s">
        <v>1296</v>
      </c>
      <c r="K204" s="666" t="s">
        <v>1297</v>
      </c>
      <c r="L204" s="668">
        <v>33.410000000000018</v>
      </c>
      <c r="M204" s="668">
        <v>1</v>
      </c>
      <c r="N204" s="669">
        <v>33.410000000000018</v>
      </c>
    </row>
    <row r="205" spans="1:14" ht="14.4" customHeight="1" x14ac:dyDescent="0.3">
      <c r="A205" s="664" t="s">
        <v>555</v>
      </c>
      <c r="B205" s="665" t="s">
        <v>556</v>
      </c>
      <c r="C205" s="666" t="s">
        <v>560</v>
      </c>
      <c r="D205" s="667" t="s">
        <v>2691</v>
      </c>
      <c r="E205" s="666" t="s">
        <v>571</v>
      </c>
      <c r="F205" s="667" t="s">
        <v>2694</v>
      </c>
      <c r="G205" s="666" t="s">
        <v>602</v>
      </c>
      <c r="H205" s="666" t="s">
        <v>1298</v>
      </c>
      <c r="I205" s="666" t="s">
        <v>1299</v>
      </c>
      <c r="J205" s="666" t="s">
        <v>1300</v>
      </c>
      <c r="K205" s="666" t="s">
        <v>1301</v>
      </c>
      <c r="L205" s="668">
        <v>325.15993335826715</v>
      </c>
      <c r="M205" s="668">
        <v>179</v>
      </c>
      <c r="N205" s="669">
        <v>58203.628071129817</v>
      </c>
    </row>
    <row r="206" spans="1:14" ht="14.4" customHeight="1" x14ac:dyDescent="0.3">
      <c r="A206" s="664" t="s">
        <v>555</v>
      </c>
      <c r="B206" s="665" t="s">
        <v>556</v>
      </c>
      <c r="C206" s="666" t="s">
        <v>560</v>
      </c>
      <c r="D206" s="667" t="s">
        <v>2691</v>
      </c>
      <c r="E206" s="666" t="s">
        <v>571</v>
      </c>
      <c r="F206" s="667" t="s">
        <v>2694</v>
      </c>
      <c r="G206" s="666" t="s">
        <v>602</v>
      </c>
      <c r="H206" s="666" t="s">
        <v>1302</v>
      </c>
      <c r="I206" s="666" t="s">
        <v>1303</v>
      </c>
      <c r="J206" s="666" t="s">
        <v>1304</v>
      </c>
      <c r="K206" s="666" t="s">
        <v>1305</v>
      </c>
      <c r="L206" s="668">
        <v>275.31</v>
      </c>
      <c r="M206" s="668">
        <v>2</v>
      </c>
      <c r="N206" s="669">
        <v>550.62</v>
      </c>
    </row>
    <row r="207" spans="1:14" ht="14.4" customHeight="1" x14ac:dyDescent="0.3">
      <c r="A207" s="664" t="s">
        <v>555</v>
      </c>
      <c r="B207" s="665" t="s">
        <v>556</v>
      </c>
      <c r="C207" s="666" t="s">
        <v>560</v>
      </c>
      <c r="D207" s="667" t="s">
        <v>2691</v>
      </c>
      <c r="E207" s="666" t="s">
        <v>571</v>
      </c>
      <c r="F207" s="667" t="s">
        <v>2694</v>
      </c>
      <c r="G207" s="666" t="s">
        <v>602</v>
      </c>
      <c r="H207" s="666" t="s">
        <v>1306</v>
      </c>
      <c r="I207" s="666" t="s">
        <v>1307</v>
      </c>
      <c r="J207" s="666" t="s">
        <v>1308</v>
      </c>
      <c r="K207" s="666" t="s">
        <v>1309</v>
      </c>
      <c r="L207" s="668">
        <v>49.100000000000009</v>
      </c>
      <c r="M207" s="668">
        <v>1</v>
      </c>
      <c r="N207" s="669">
        <v>49.100000000000009</v>
      </c>
    </row>
    <row r="208" spans="1:14" ht="14.4" customHeight="1" x14ac:dyDescent="0.3">
      <c r="A208" s="664" t="s">
        <v>555</v>
      </c>
      <c r="B208" s="665" t="s">
        <v>556</v>
      </c>
      <c r="C208" s="666" t="s">
        <v>560</v>
      </c>
      <c r="D208" s="667" t="s">
        <v>2691</v>
      </c>
      <c r="E208" s="666" t="s">
        <v>571</v>
      </c>
      <c r="F208" s="667" t="s">
        <v>2694</v>
      </c>
      <c r="G208" s="666" t="s">
        <v>602</v>
      </c>
      <c r="H208" s="666" t="s">
        <v>1310</v>
      </c>
      <c r="I208" s="666" t="s">
        <v>935</v>
      </c>
      <c r="J208" s="666" t="s">
        <v>1311</v>
      </c>
      <c r="K208" s="666" t="s">
        <v>1312</v>
      </c>
      <c r="L208" s="668">
        <v>32.026585968878571</v>
      </c>
      <c r="M208" s="668">
        <v>6</v>
      </c>
      <c r="N208" s="669">
        <v>192.15951581327144</v>
      </c>
    </row>
    <row r="209" spans="1:14" ht="14.4" customHeight="1" x14ac:dyDescent="0.3">
      <c r="A209" s="664" t="s">
        <v>555</v>
      </c>
      <c r="B209" s="665" t="s">
        <v>556</v>
      </c>
      <c r="C209" s="666" t="s">
        <v>560</v>
      </c>
      <c r="D209" s="667" t="s">
        <v>2691</v>
      </c>
      <c r="E209" s="666" t="s">
        <v>571</v>
      </c>
      <c r="F209" s="667" t="s">
        <v>2694</v>
      </c>
      <c r="G209" s="666" t="s">
        <v>602</v>
      </c>
      <c r="H209" s="666" t="s">
        <v>1313</v>
      </c>
      <c r="I209" s="666" t="s">
        <v>1314</v>
      </c>
      <c r="J209" s="666" t="s">
        <v>1315</v>
      </c>
      <c r="K209" s="666" t="s">
        <v>1316</v>
      </c>
      <c r="L209" s="668">
        <v>2072.42</v>
      </c>
      <c r="M209" s="668">
        <v>2</v>
      </c>
      <c r="N209" s="669">
        <v>4144.84</v>
      </c>
    </row>
    <row r="210" spans="1:14" ht="14.4" customHeight="1" x14ac:dyDescent="0.3">
      <c r="A210" s="664" t="s">
        <v>555</v>
      </c>
      <c r="B210" s="665" t="s">
        <v>556</v>
      </c>
      <c r="C210" s="666" t="s">
        <v>560</v>
      </c>
      <c r="D210" s="667" t="s">
        <v>2691</v>
      </c>
      <c r="E210" s="666" t="s">
        <v>571</v>
      </c>
      <c r="F210" s="667" t="s">
        <v>2694</v>
      </c>
      <c r="G210" s="666" t="s">
        <v>602</v>
      </c>
      <c r="H210" s="666" t="s">
        <v>1317</v>
      </c>
      <c r="I210" s="666" t="s">
        <v>1318</v>
      </c>
      <c r="J210" s="666" t="s">
        <v>1319</v>
      </c>
      <c r="K210" s="666" t="s">
        <v>1320</v>
      </c>
      <c r="L210" s="668">
        <v>257.92999999999978</v>
      </c>
      <c r="M210" s="668">
        <v>1</v>
      </c>
      <c r="N210" s="669">
        <v>257.92999999999978</v>
      </c>
    </row>
    <row r="211" spans="1:14" ht="14.4" customHeight="1" x14ac:dyDescent="0.3">
      <c r="A211" s="664" t="s">
        <v>555</v>
      </c>
      <c r="B211" s="665" t="s">
        <v>556</v>
      </c>
      <c r="C211" s="666" t="s">
        <v>560</v>
      </c>
      <c r="D211" s="667" t="s">
        <v>2691</v>
      </c>
      <c r="E211" s="666" t="s">
        <v>571</v>
      </c>
      <c r="F211" s="667" t="s">
        <v>2694</v>
      </c>
      <c r="G211" s="666" t="s">
        <v>602</v>
      </c>
      <c r="H211" s="666" t="s">
        <v>1321</v>
      </c>
      <c r="I211" s="666" t="s">
        <v>1322</v>
      </c>
      <c r="J211" s="666" t="s">
        <v>1323</v>
      </c>
      <c r="K211" s="666" t="s">
        <v>1324</v>
      </c>
      <c r="L211" s="668">
        <v>55.19</v>
      </c>
      <c r="M211" s="668">
        <v>1</v>
      </c>
      <c r="N211" s="669">
        <v>55.19</v>
      </c>
    </row>
    <row r="212" spans="1:14" ht="14.4" customHeight="1" x14ac:dyDescent="0.3">
      <c r="A212" s="664" t="s">
        <v>555</v>
      </c>
      <c r="B212" s="665" t="s">
        <v>556</v>
      </c>
      <c r="C212" s="666" t="s">
        <v>560</v>
      </c>
      <c r="D212" s="667" t="s">
        <v>2691</v>
      </c>
      <c r="E212" s="666" t="s">
        <v>571</v>
      </c>
      <c r="F212" s="667" t="s">
        <v>2694</v>
      </c>
      <c r="G212" s="666" t="s">
        <v>602</v>
      </c>
      <c r="H212" s="666" t="s">
        <v>1325</v>
      </c>
      <c r="I212" s="666" t="s">
        <v>1326</v>
      </c>
      <c r="J212" s="666" t="s">
        <v>1327</v>
      </c>
      <c r="K212" s="666" t="s">
        <v>1328</v>
      </c>
      <c r="L212" s="668">
        <v>161.20981703586986</v>
      </c>
      <c r="M212" s="668">
        <v>5</v>
      </c>
      <c r="N212" s="669">
        <v>806.04908517934928</v>
      </c>
    </row>
    <row r="213" spans="1:14" ht="14.4" customHeight="1" x14ac:dyDescent="0.3">
      <c r="A213" s="664" t="s">
        <v>555</v>
      </c>
      <c r="B213" s="665" t="s">
        <v>556</v>
      </c>
      <c r="C213" s="666" t="s">
        <v>560</v>
      </c>
      <c r="D213" s="667" t="s">
        <v>2691</v>
      </c>
      <c r="E213" s="666" t="s">
        <v>571</v>
      </c>
      <c r="F213" s="667" t="s">
        <v>2694</v>
      </c>
      <c r="G213" s="666" t="s">
        <v>602</v>
      </c>
      <c r="H213" s="666" t="s">
        <v>1329</v>
      </c>
      <c r="I213" s="666" t="s">
        <v>1330</v>
      </c>
      <c r="J213" s="666" t="s">
        <v>1331</v>
      </c>
      <c r="K213" s="666" t="s">
        <v>1332</v>
      </c>
      <c r="L213" s="668">
        <v>65.19</v>
      </c>
      <c r="M213" s="668">
        <v>1</v>
      </c>
      <c r="N213" s="669">
        <v>65.19</v>
      </c>
    </row>
    <row r="214" spans="1:14" ht="14.4" customHeight="1" x14ac:dyDescent="0.3">
      <c r="A214" s="664" t="s">
        <v>555</v>
      </c>
      <c r="B214" s="665" t="s">
        <v>556</v>
      </c>
      <c r="C214" s="666" t="s">
        <v>560</v>
      </c>
      <c r="D214" s="667" t="s">
        <v>2691</v>
      </c>
      <c r="E214" s="666" t="s">
        <v>571</v>
      </c>
      <c r="F214" s="667" t="s">
        <v>2694</v>
      </c>
      <c r="G214" s="666" t="s">
        <v>602</v>
      </c>
      <c r="H214" s="666" t="s">
        <v>1333</v>
      </c>
      <c r="I214" s="666" t="s">
        <v>935</v>
      </c>
      <c r="J214" s="666" t="s">
        <v>1334</v>
      </c>
      <c r="K214" s="666"/>
      <c r="L214" s="668">
        <v>59.479349927124844</v>
      </c>
      <c r="M214" s="668">
        <v>25</v>
      </c>
      <c r="N214" s="669">
        <v>1486.983748178121</v>
      </c>
    </row>
    <row r="215" spans="1:14" ht="14.4" customHeight="1" x14ac:dyDescent="0.3">
      <c r="A215" s="664" t="s">
        <v>555</v>
      </c>
      <c r="B215" s="665" t="s">
        <v>556</v>
      </c>
      <c r="C215" s="666" t="s">
        <v>560</v>
      </c>
      <c r="D215" s="667" t="s">
        <v>2691</v>
      </c>
      <c r="E215" s="666" t="s">
        <v>571</v>
      </c>
      <c r="F215" s="667" t="s">
        <v>2694</v>
      </c>
      <c r="G215" s="666" t="s">
        <v>602</v>
      </c>
      <c r="H215" s="666" t="s">
        <v>1335</v>
      </c>
      <c r="I215" s="666" t="s">
        <v>1336</v>
      </c>
      <c r="J215" s="666" t="s">
        <v>1337</v>
      </c>
      <c r="K215" s="666" t="s">
        <v>1338</v>
      </c>
      <c r="L215" s="668">
        <v>94.429999999999978</v>
      </c>
      <c r="M215" s="668">
        <v>2</v>
      </c>
      <c r="N215" s="669">
        <v>188.85999999999996</v>
      </c>
    </row>
    <row r="216" spans="1:14" ht="14.4" customHeight="1" x14ac:dyDescent="0.3">
      <c r="A216" s="664" t="s">
        <v>555</v>
      </c>
      <c r="B216" s="665" t="s">
        <v>556</v>
      </c>
      <c r="C216" s="666" t="s">
        <v>560</v>
      </c>
      <c r="D216" s="667" t="s">
        <v>2691</v>
      </c>
      <c r="E216" s="666" t="s">
        <v>571</v>
      </c>
      <c r="F216" s="667" t="s">
        <v>2694</v>
      </c>
      <c r="G216" s="666" t="s">
        <v>602</v>
      </c>
      <c r="H216" s="666" t="s">
        <v>1339</v>
      </c>
      <c r="I216" s="666" t="s">
        <v>935</v>
      </c>
      <c r="J216" s="666" t="s">
        <v>1340</v>
      </c>
      <c r="K216" s="666"/>
      <c r="L216" s="668">
        <v>179.94999999999993</v>
      </c>
      <c r="M216" s="668">
        <v>2</v>
      </c>
      <c r="N216" s="669">
        <v>359.89999999999986</v>
      </c>
    </row>
    <row r="217" spans="1:14" ht="14.4" customHeight="1" x14ac:dyDescent="0.3">
      <c r="A217" s="664" t="s">
        <v>555</v>
      </c>
      <c r="B217" s="665" t="s">
        <v>556</v>
      </c>
      <c r="C217" s="666" t="s">
        <v>560</v>
      </c>
      <c r="D217" s="667" t="s">
        <v>2691</v>
      </c>
      <c r="E217" s="666" t="s">
        <v>571</v>
      </c>
      <c r="F217" s="667" t="s">
        <v>2694</v>
      </c>
      <c r="G217" s="666" t="s">
        <v>602</v>
      </c>
      <c r="H217" s="666" t="s">
        <v>1341</v>
      </c>
      <c r="I217" s="666" t="s">
        <v>935</v>
      </c>
      <c r="J217" s="666" t="s">
        <v>1342</v>
      </c>
      <c r="K217" s="666"/>
      <c r="L217" s="668">
        <v>51.897589639348922</v>
      </c>
      <c r="M217" s="668">
        <v>1</v>
      </c>
      <c r="N217" s="669">
        <v>51.897589639348922</v>
      </c>
    </row>
    <row r="218" spans="1:14" ht="14.4" customHeight="1" x14ac:dyDescent="0.3">
      <c r="A218" s="664" t="s">
        <v>555</v>
      </c>
      <c r="B218" s="665" t="s">
        <v>556</v>
      </c>
      <c r="C218" s="666" t="s">
        <v>560</v>
      </c>
      <c r="D218" s="667" t="s">
        <v>2691</v>
      </c>
      <c r="E218" s="666" t="s">
        <v>571</v>
      </c>
      <c r="F218" s="667" t="s">
        <v>2694</v>
      </c>
      <c r="G218" s="666" t="s">
        <v>602</v>
      </c>
      <c r="H218" s="666" t="s">
        <v>1343</v>
      </c>
      <c r="I218" s="666" t="s">
        <v>1344</v>
      </c>
      <c r="J218" s="666" t="s">
        <v>1345</v>
      </c>
      <c r="K218" s="666" t="s">
        <v>1346</v>
      </c>
      <c r="L218" s="668">
        <v>57.59</v>
      </c>
      <c r="M218" s="668">
        <v>1</v>
      </c>
      <c r="N218" s="669">
        <v>57.59</v>
      </c>
    </row>
    <row r="219" spans="1:14" ht="14.4" customHeight="1" x14ac:dyDescent="0.3">
      <c r="A219" s="664" t="s">
        <v>555</v>
      </c>
      <c r="B219" s="665" t="s">
        <v>556</v>
      </c>
      <c r="C219" s="666" t="s">
        <v>560</v>
      </c>
      <c r="D219" s="667" t="s">
        <v>2691</v>
      </c>
      <c r="E219" s="666" t="s">
        <v>571</v>
      </c>
      <c r="F219" s="667" t="s">
        <v>2694</v>
      </c>
      <c r="G219" s="666" t="s">
        <v>602</v>
      </c>
      <c r="H219" s="666" t="s">
        <v>1347</v>
      </c>
      <c r="I219" s="666" t="s">
        <v>1348</v>
      </c>
      <c r="J219" s="666" t="s">
        <v>1349</v>
      </c>
      <c r="K219" s="666" t="s">
        <v>1350</v>
      </c>
      <c r="L219" s="668">
        <v>37.114126285329718</v>
      </c>
      <c r="M219" s="668">
        <v>17</v>
      </c>
      <c r="N219" s="669">
        <v>630.94014685060517</v>
      </c>
    </row>
    <row r="220" spans="1:14" ht="14.4" customHeight="1" x14ac:dyDescent="0.3">
      <c r="A220" s="664" t="s">
        <v>555</v>
      </c>
      <c r="B220" s="665" t="s">
        <v>556</v>
      </c>
      <c r="C220" s="666" t="s">
        <v>560</v>
      </c>
      <c r="D220" s="667" t="s">
        <v>2691</v>
      </c>
      <c r="E220" s="666" t="s">
        <v>571</v>
      </c>
      <c r="F220" s="667" t="s">
        <v>2694</v>
      </c>
      <c r="G220" s="666" t="s">
        <v>602</v>
      </c>
      <c r="H220" s="666" t="s">
        <v>1351</v>
      </c>
      <c r="I220" s="666" t="s">
        <v>935</v>
      </c>
      <c r="J220" s="666" t="s">
        <v>1352</v>
      </c>
      <c r="K220" s="666"/>
      <c r="L220" s="668">
        <v>696.6384336927681</v>
      </c>
      <c r="M220" s="668">
        <v>4</v>
      </c>
      <c r="N220" s="669">
        <v>2786.5537347710724</v>
      </c>
    </row>
    <row r="221" spans="1:14" ht="14.4" customHeight="1" x14ac:dyDescent="0.3">
      <c r="A221" s="664" t="s">
        <v>555</v>
      </c>
      <c r="B221" s="665" t="s">
        <v>556</v>
      </c>
      <c r="C221" s="666" t="s">
        <v>560</v>
      </c>
      <c r="D221" s="667" t="s">
        <v>2691</v>
      </c>
      <c r="E221" s="666" t="s">
        <v>571</v>
      </c>
      <c r="F221" s="667" t="s">
        <v>2694</v>
      </c>
      <c r="G221" s="666" t="s">
        <v>602</v>
      </c>
      <c r="H221" s="666" t="s">
        <v>1353</v>
      </c>
      <c r="I221" s="666" t="s">
        <v>935</v>
      </c>
      <c r="J221" s="666" t="s">
        <v>1354</v>
      </c>
      <c r="K221" s="666"/>
      <c r="L221" s="668">
        <v>351.19</v>
      </c>
      <c r="M221" s="668">
        <v>2</v>
      </c>
      <c r="N221" s="669">
        <v>702.38</v>
      </c>
    </row>
    <row r="222" spans="1:14" ht="14.4" customHeight="1" x14ac:dyDescent="0.3">
      <c r="A222" s="664" t="s">
        <v>555</v>
      </c>
      <c r="B222" s="665" t="s">
        <v>556</v>
      </c>
      <c r="C222" s="666" t="s">
        <v>560</v>
      </c>
      <c r="D222" s="667" t="s">
        <v>2691</v>
      </c>
      <c r="E222" s="666" t="s">
        <v>571</v>
      </c>
      <c r="F222" s="667" t="s">
        <v>2694</v>
      </c>
      <c r="G222" s="666" t="s">
        <v>602</v>
      </c>
      <c r="H222" s="666" t="s">
        <v>1355</v>
      </c>
      <c r="I222" s="666" t="s">
        <v>1356</v>
      </c>
      <c r="J222" s="666" t="s">
        <v>1319</v>
      </c>
      <c r="K222" s="666" t="s">
        <v>1357</v>
      </c>
      <c r="L222" s="668">
        <v>119.13851158582382</v>
      </c>
      <c r="M222" s="668">
        <v>7</v>
      </c>
      <c r="N222" s="669">
        <v>833.96958110076673</v>
      </c>
    </row>
    <row r="223" spans="1:14" ht="14.4" customHeight="1" x14ac:dyDescent="0.3">
      <c r="A223" s="664" t="s">
        <v>555</v>
      </c>
      <c r="B223" s="665" t="s">
        <v>556</v>
      </c>
      <c r="C223" s="666" t="s">
        <v>560</v>
      </c>
      <c r="D223" s="667" t="s">
        <v>2691</v>
      </c>
      <c r="E223" s="666" t="s">
        <v>571</v>
      </c>
      <c r="F223" s="667" t="s">
        <v>2694</v>
      </c>
      <c r="G223" s="666" t="s">
        <v>602</v>
      </c>
      <c r="H223" s="666" t="s">
        <v>1358</v>
      </c>
      <c r="I223" s="666" t="s">
        <v>1359</v>
      </c>
      <c r="J223" s="666" t="s">
        <v>1360</v>
      </c>
      <c r="K223" s="666" t="s">
        <v>1361</v>
      </c>
      <c r="L223" s="668">
        <v>307.36026631939251</v>
      </c>
      <c r="M223" s="668">
        <v>1</v>
      </c>
      <c r="N223" s="669">
        <v>307.36026631939251</v>
      </c>
    </row>
    <row r="224" spans="1:14" ht="14.4" customHeight="1" x14ac:dyDescent="0.3">
      <c r="A224" s="664" t="s">
        <v>555</v>
      </c>
      <c r="B224" s="665" t="s">
        <v>556</v>
      </c>
      <c r="C224" s="666" t="s">
        <v>560</v>
      </c>
      <c r="D224" s="667" t="s">
        <v>2691</v>
      </c>
      <c r="E224" s="666" t="s">
        <v>571</v>
      </c>
      <c r="F224" s="667" t="s">
        <v>2694</v>
      </c>
      <c r="G224" s="666" t="s">
        <v>602</v>
      </c>
      <c r="H224" s="666" t="s">
        <v>1362</v>
      </c>
      <c r="I224" s="666" t="s">
        <v>1363</v>
      </c>
      <c r="J224" s="666" t="s">
        <v>1364</v>
      </c>
      <c r="K224" s="666" t="s">
        <v>1365</v>
      </c>
      <c r="L224" s="668">
        <v>56.34</v>
      </c>
      <c r="M224" s="668">
        <v>1</v>
      </c>
      <c r="N224" s="669">
        <v>56.34</v>
      </c>
    </row>
    <row r="225" spans="1:14" ht="14.4" customHeight="1" x14ac:dyDescent="0.3">
      <c r="A225" s="664" t="s">
        <v>555</v>
      </c>
      <c r="B225" s="665" t="s">
        <v>556</v>
      </c>
      <c r="C225" s="666" t="s">
        <v>560</v>
      </c>
      <c r="D225" s="667" t="s">
        <v>2691</v>
      </c>
      <c r="E225" s="666" t="s">
        <v>571</v>
      </c>
      <c r="F225" s="667" t="s">
        <v>2694</v>
      </c>
      <c r="G225" s="666" t="s">
        <v>602</v>
      </c>
      <c r="H225" s="666" t="s">
        <v>1366</v>
      </c>
      <c r="I225" s="666" t="s">
        <v>1367</v>
      </c>
      <c r="J225" s="666" t="s">
        <v>1368</v>
      </c>
      <c r="K225" s="666" t="s">
        <v>1369</v>
      </c>
      <c r="L225" s="668">
        <v>26.769999999999992</v>
      </c>
      <c r="M225" s="668">
        <v>1</v>
      </c>
      <c r="N225" s="669">
        <v>26.769999999999992</v>
      </c>
    </row>
    <row r="226" spans="1:14" ht="14.4" customHeight="1" x14ac:dyDescent="0.3">
      <c r="A226" s="664" t="s">
        <v>555</v>
      </c>
      <c r="B226" s="665" t="s">
        <v>556</v>
      </c>
      <c r="C226" s="666" t="s">
        <v>560</v>
      </c>
      <c r="D226" s="667" t="s">
        <v>2691</v>
      </c>
      <c r="E226" s="666" t="s">
        <v>571</v>
      </c>
      <c r="F226" s="667" t="s">
        <v>2694</v>
      </c>
      <c r="G226" s="666" t="s">
        <v>602</v>
      </c>
      <c r="H226" s="666" t="s">
        <v>1370</v>
      </c>
      <c r="I226" s="666" t="s">
        <v>1371</v>
      </c>
      <c r="J226" s="666" t="s">
        <v>1372</v>
      </c>
      <c r="K226" s="666"/>
      <c r="L226" s="668">
        <v>89.245000000000019</v>
      </c>
      <c r="M226" s="668">
        <v>4</v>
      </c>
      <c r="N226" s="669">
        <v>356.98000000000008</v>
      </c>
    </row>
    <row r="227" spans="1:14" ht="14.4" customHeight="1" x14ac:dyDescent="0.3">
      <c r="A227" s="664" t="s">
        <v>555</v>
      </c>
      <c r="B227" s="665" t="s">
        <v>556</v>
      </c>
      <c r="C227" s="666" t="s">
        <v>560</v>
      </c>
      <c r="D227" s="667" t="s">
        <v>2691</v>
      </c>
      <c r="E227" s="666" t="s">
        <v>571</v>
      </c>
      <c r="F227" s="667" t="s">
        <v>2694</v>
      </c>
      <c r="G227" s="666" t="s">
        <v>602</v>
      </c>
      <c r="H227" s="666" t="s">
        <v>1373</v>
      </c>
      <c r="I227" s="666" t="s">
        <v>1374</v>
      </c>
      <c r="J227" s="666" t="s">
        <v>701</v>
      </c>
      <c r="K227" s="666" t="s">
        <v>1108</v>
      </c>
      <c r="L227" s="668">
        <v>143.65000000000006</v>
      </c>
      <c r="M227" s="668">
        <v>1</v>
      </c>
      <c r="N227" s="669">
        <v>143.65000000000006</v>
      </c>
    </row>
    <row r="228" spans="1:14" ht="14.4" customHeight="1" x14ac:dyDescent="0.3">
      <c r="A228" s="664" t="s">
        <v>555</v>
      </c>
      <c r="B228" s="665" t="s">
        <v>556</v>
      </c>
      <c r="C228" s="666" t="s">
        <v>560</v>
      </c>
      <c r="D228" s="667" t="s">
        <v>2691</v>
      </c>
      <c r="E228" s="666" t="s">
        <v>571</v>
      </c>
      <c r="F228" s="667" t="s">
        <v>2694</v>
      </c>
      <c r="G228" s="666" t="s">
        <v>602</v>
      </c>
      <c r="H228" s="666" t="s">
        <v>1375</v>
      </c>
      <c r="I228" s="666" t="s">
        <v>1376</v>
      </c>
      <c r="J228" s="666" t="s">
        <v>1377</v>
      </c>
      <c r="K228" s="666" t="s">
        <v>1378</v>
      </c>
      <c r="L228" s="668">
        <v>407.5900000000002</v>
      </c>
      <c r="M228" s="668">
        <v>1</v>
      </c>
      <c r="N228" s="669">
        <v>407.5900000000002</v>
      </c>
    </row>
    <row r="229" spans="1:14" ht="14.4" customHeight="1" x14ac:dyDescent="0.3">
      <c r="A229" s="664" t="s">
        <v>555</v>
      </c>
      <c r="B229" s="665" t="s">
        <v>556</v>
      </c>
      <c r="C229" s="666" t="s">
        <v>560</v>
      </c>
      <c r="D229" s="667" t="s">
        <v>2691</v>
      </c>
      <c r="E229" s="666" t="s">
        <v>571</v>
      </c>
      <c r="F229" s="667" t="s">
        <v>2694</v>
      </c>
      <c r="G229" s="666" t="s">
        <v>602</v>
      </c>
      <c r="H229" s="666" t="s">
        <v>1379</v>
      </c>
      <c r="I229" s="666" t="s">
        <v>935</v>
      </c>
      <c r="J229" s="666" t="s">
        <v>1380</v>
      </c>
      <c r="K229" s="666"/>
      <c r="L229" s="668">
        <v>65.090892848948528</v>
      </c>
      <c r="M229" s="668">
        <v>2</v>
      </c>
      <c r="N229" s="669">
        <v>130.18178569789706</v>
      </c>
    </row>
    <row r="230" spans="1:14" ht="14.4" customHeight="1" x14ac:dyDescent="0.3">
      <c r="A230" s="664" t="s">
        <v>555</v>
      </c>
      <c r="B230" s="665" t="s">
        <v>556</v>
      </c>
      <c r="C230" s="666" t="s">
        <v>560</v>
      </c>
      <c r="D230" s="667" t="s">
        <v>2691</v>
      </c>
      <c r="E230" s="666" t="s">
        <v>571</v>
      </c>
      <c r="F230" s="667" t="s">
        <v>2694</v>
      </c>
      <c r="G230" s="666" t="s">
        <v>602</v>
      </c>
      <c r="H230" s="666" t="s">
        <v>1381</v>
      </c>
      <c r="I230" s="666" t="s">
        <v>1382</v>
      </c>
      <c r="J230" s="666" t="s">
        <v>1383</v>
      </c>
      <c r="K230" s="666" t="s">
        <v>997</v>
      </c>
      <c r="L230" s="668">
        <v>41.469999999999992</v>
      </c>
      <c r="M230" s="668">
        <v>3</v>
      </c>
      <c r="N230" s="669">
        <v>124.40999999999997</v>
      </c>
    </row>
    <row r="231" spans="1:14" ht="14.4" customHeight="1" x14ac:dyDescent="0.3">
      <c r="A231" s="664" t="s">
        <v>555</v>
      </c>
      <c r="B231" s="665" t="s">
        <v>556</v>
      </c>
      <c r="C231" s="666" t="s">
        <v>560</v>
      </c>
      <c r="D231" s="667" t="s">
        <v>2691</v>
      </c>
      <c r="E231" s="666" t="s">
        <v>571</v>
      </c>
      <c r="F231" s="667" t="s">
        <v>2694</v>
      </c>
      <c r="G231" s="666" t="s">
        <v>602</v>
      </c>
      <c r="H231" s="666" t="s">
        <v>1384</v>
      </c>
      <c r="I231" s="666" t="s">
        <v>1384</v>
      </c>
      <c r="J231" s="666" t="s">
        <v>1385</v>
      </c>
      <c r="K231" s="666" t="s">
        <v>1386</v>
      </c>
      <c r="L231" s="668">
        <v>47.375000000000007</v>
      </c>
      <c r="M231" s="668">
        <v>2</v>
      </c>
      <c r="N231" s="669">
        <v>94.750000000000014</v>
      </c>
    </row>
    <row r="232" spans="1:14" ht="14.4" customHeight="1" x14ac:dyDescent="0.3">
      <c r="A232" s="664" t="s">
        <v>555</v>
      </c>
      <c r="B232" s="665" t="s">
        <v>556</v>
      </c>
      <c r="C232" s="666" t="s">
        <v>560</v>
      </c>
      <c r="D232" s="667" t="s">
        <v>2691</v>
      </c>
      <c r="E232" s="666" t="s">
        <v>571</v>
      </c>
      <c r="F232" s="667" t="s">
        <v>2694</v>
      </c>
      <c r="G232" s="666" t="s">
        <v>602</v>
      </c>
      <c r="H232" s="666" t="s">
        <v>1387</v>
      </c>
      <c r="I232" s="666" t="s">
        <v>1388</v>
      </c>
      <c r="J232" s="666" t="s">
        <v>1389</v>
      </c>
      <c r="K232" s="666" t="s">
        <v>1390</v>
      </c>
      <c r="L232" s="668">
        <v>93.610000000000014</v>
      </c>
      <c r="M232" s="668">
        <v>1</v>
      </c>
      <c r="N232" s="669">
        <v>93.610000000000014</v>
      </c>
    </row>
    <row r="233" spans="1:14" ht="14.4" customHeight="1" x14ac:dyDescent="0.3">
      <c r="A233" s="664" t="s">
        <v>555</v>
      </c>
      <c r="B233" s="665" t="s">
        <v>556</v>
      </c>
      <c r="C233" s="666" t="s">
        <v>560</v>
      </c>
      <c r="D233" s="667" t="s">
        <v>2691</v>
      </c>
      <c r="E233" s="666" t="s">
        <v>571</v>
      </c>
      <c r="F233" s="667" t="s">
        <v>2694</v>
      </c>
      <c r="G233" s="666" t="s">
        <v>602</v>
      </c>
      <c r="H233" s="666" t="s">
        <v>1391</v>
      </c>
      <c r="I233" s="666" t="s">
        <v>1392</v>
      </c>
      <c r="J233" s="666" t="s">
        <v>1393</v>
      </c>
      <c r="K233" s="666" t="s">
        <v>1394</v>
      </c>
      <c r="L233" s="668">
        <v>77.259899009974731</v>
      </c>
      <c r="M233" s="668">
        <v>3</v>
      </c>
      <c r="N233" s="669">
        <v>231.77969702992419</v>
      </c>
    </row>
    <row r="234" spans="1:14" ht="14.4" customHeight="1" x14ac:dyDescent="0.3">
      <c r="A234" s="664" t="s">
        <v>555</v>
      </c>
      <c r="B234" s="665" t="s">
        <v>556</v>
      </c>
      <c r="C234" s="666" t="s">
        <v>560</v>
      </c>
      <c r="D234" s="667" t="s">
        <v>2691</v>
      </c>
      <c r="E234" s="666" t="s">
        <v>571</v>
      </c>
      <c r="F234" s="667" t="s">
        <v>2694</v>
      </c>
      <c r="G234" s="666" t="s">
        <v>602</v>
      </c>
      <c r="H234" s="666" t="s">
        <v>1395</v>
      </c>
      <c r="I234" s="666" t="s">
        <v>1396</v>
      </c>
      <c r="J234" s="666" t="s">
        <v>1393</v>
      </c>
      <c r="K234" s="666" t="s">
        <v>1397</v>
      </c>
      <c r="L234" s="668">
        <v>183.00001343535396</v>
      </c>
      <c r="M234" s="668">
        <v>2</v>
      </c>
      <c r="N234" s="669">
        <v>366.00002687070793</v>
      </c>
    </row>
    <row r="235" spans="1:14" ht="14.4" customHeight="1" x14ac:dyDescent="0.3">
      <c r="A235" s="664" t="s">
        <v>555</v>
      </c>
      <c r="B235" s="665" t="s">
        <v>556</v>
      </c>
      <c r="C235" s="666" t="s">
        <v>560</v>
      </c>
      <c r="D235" s="667" t="s">
        <v>2691</v>
      </c>
      <c r="E235" s="666" t="s">
        <v>571</v>
      </c>
      <c r="F235" s="667" t="s">
        <v>2694</v>
      </c>
      <c r="G235" s="666" t="s">
        <v>602</v>
      </c>
      <c r="H235" s="666" t="s">
        <v>1398</v>
      </c>
      <c r="I235" s="666" t="s">
        <v>935</v>
      </c>
      <c r="J235" s="666" t="s">
        <v>1399</v>
      </c>
      <c r="K235" s="666" t="s">
        <v>1312</v>
      </c>
      <c r="L235" s="668">
        <v>85.77000000000001</v>
      </c>
      <c r="M235" s="668">
        <v>2</v>
      </c>
      <c r="N235" s="669">
        <v>171.54000000000002</v>
      </c>
    </row>
    <row r="236" spans="1:14" ht="14.4" customHeight="1" x14ac:dyDescent="0.3">
      <c r="A236" s="664" t="s">
        <v>555</v>
      </c>
      <c r="B236" s="665" t="s">
        <v>556</v>
      </c>
      <c r="C236" s="666" t="s">
        <v>560</v>
      </c>
      <c r="D236" s="667" t="s">
        <v>2691</v>
      </c>
      <c r="E236" s="666" t="s">
        <v>571</v>
      </c>
      <c r="F236" s="667" t="s">
        <v>2694</v>
      </c>
      <c r="G236" s="666" t="s">
        <v>602</v>
      </c>
      <c r="H236" s="666" t="s">
        <v>1400</v>
      </c>
      <c r="I236" s="666" t="s">
        <v>1401</v>
      </c>
      <c r="J236" s="666" t="s">
        <v>1402</v>
      </c>
      <c r="K236" s="666" t="s">
        <v>1403</v>
      </c>
      <c r="L236" s="668">
        <v>192.04999999999995</v>
      </c>
      <c r="M236" s="668">
        <v>1</v>
      </c>
      <c r="N236" s="669">
        <v>192.04999999999995</v>
      </c>
    </row>
    <row r="237" spans="1:14" ht="14.4" customHeight="1" x14ac:dyDescent="0.3">
      <c r="A237" s="664" t="s">
        <v>555</v>
      </c>
      <c r="B237" s="665" t="s">
        <v>556</v>
      </c>
      <c r="C237" s="666" t="s">
        <v>560</v>
      </c>
      <c r="D237" s="667" t="s">
        <v>2691</v>
      </c>
      <c r="E237" s="666" t="s">
        <v>571</v>
      </c>
      <c r="F237" s="667" t="s">
        <v>2694</v>
      </c>
      <c r="G237" s="666" t="s">
        <v>602</v>
      </c>
      <c r="H237" s="666" t="s">
        <v>1404</v>
      </c>
      <c r="I237" s="666" t="s">
        <v>1404</v>
      </c>
      <c r="J237" s="666" t="s">
        <v>1405</v>
      </c>
      <c r="K237" s="666" t="s">
        <v>1406</v>
      </c>
      <c r="L237" s="668">
        <v>198.92000000000004</v>
      </c>
      <c r="M237" s="668">
        <v>1</v>
      </c>
      <c r="N237" s="669">
        <v>198.92000000000004</v>
      </c>
    </row>
    <row r="238" spans="1:14" ht="14.4" customHeight="1" x14ac:dyDescent="0.3">
      <c r="A238" s="664" t="s">
        <v>555</v>
      </c>
      <c r="B238" s="665" t="s">
        <v>556</v>
      </c>
      <c r="C238" s="666" t="s">
        <v>560</v>
      </c>
      <c r="D238" s="667" t="s">
        <v>2691</v>
      </c>
      <c r="E238" s="666" t="s">
        <v>571</v>
      </c>
      <c r="F238" s="667" t="s">
        <v>2694</v>
      </c>
      <c r="G238" s="666" t="s">
        <v>602</v>
      </c>
      <c r="H238" s="666" t="s">
        <v>1407</v>
      </c>
      <c r="I238" s="666" t="s">
        <v>1408</v>
      </c>
      <c r="J238" s="666" t="s">
        <v>1409</v>
      </c>
      <c r="K238" s="666" t="s">
        <v>1410</v>
      </c>
      <c r="L238" s="668">
        <v>3357</v>
      </c>
      <c r="M238" s="668">
        <v>1</v>
      </c>
      <c r="N238" s="669">
        <v>3357</v>
      </c>
    </row>
    <row r="239" spans="1:14" ht="14.4" customHeight="1" x14ac:dyDescent="0.3">
      <c r="A239" s="664" t="s">
        <v>555</v>
      </c>
      <c r="B239" s="665" t="s">
        <v>556</v>
      </c>
      <c r="C239" s="666" t="s">
        <v>560</v>
      </c>
      <c r="D239" s="667" t="s">
        <v>2691</v>
      </c>
      <c r="E239" s="666" t="s">
        <v>571</v>
      </c>
      <c r="F239" s="667" t="s">
        <v>2694</v>
      </c>
      <c r="G239" s="666" t="s">
        <v>602</v>
      </c>
      <c r="H239" s="666" t="s">
        <v>1411</v>
      </c>
      <c r="I239" s="666" t="s">
        <v>1412</v>
      </c>
      <c r="J239" s="666" t="s">
        <v>1413</v>
      </c>
      <c r="K239" s="666" t="s">
        <v>1414</v>
      </c>
      <c r="L239" s="668">
        <v>304.51</v>
      </c>
      <c r="M239" s="668">
        <v>1</v>
      </c>
      <c r="N239" s="669">
        <v>304.51</v>
      </c>
    </row>
    <row r="240" spans="1:14" ht="14.4" customHeight="1" x14ac:dyDescent="0.3">
      <c r="A240" s="664" t="s">
        <v>555</v>
      </c>
      <c r="B240" s="665" t="s">
        <v>556</v>
      </c>
      <c r="C240" s="666" t="s">
        <v>560</v>
      </c>
      <c r="D240" s="667" t="s">
        <v>2691</v>
      </c>
      <c r="E240" s="666" t="s">
        <v>571</v>
      </c>
      <c r="F240" s="667" t="s">
        <v>2694</v>
      </c>
      <c r="G240" s="666" t="s">
        <v>602</v>
      </c>
      <c r="H240" s="666" t="s">
        <v>1415</v>
      </c>
      <c r="I240" s="666" t="s">
        <v>1416</v>
      </c>
      <c r="J240" s="666" t="s">
        <v>1417</v>
      </c>
      <c r="K240" s="666" t="s">
        <v>1418</v>
      </c>
      <c r="L240" s="668">
        <v>141.22000000000003</v>
      </c>
      <c r="M240" s="668">
        <v>1</v>
      </c>
      <c r="N240" s="669">
        <v>141.22000000000003</v>
      </c>
    </row>
    <row r="241" spans="1:14" ht="14.4" customHeight="1" x14ac:dyDescent="0.3">
      <c r="A241" s="664" t="s">
        <v>555</v>
      </c>
      <c r="B241" s="665" t="s">
        <v>556</v>
      </c>
      <c r="C241" s="666" t="s">
        <v>560</v>
      </c>
      <c r="D241" s="667" t="s">
        <v>2691</v>
      </c>
      <c r="E241" s="666" t="s">
        <v>571</v>
      </c>
      <c r="F241" s="667" t="s">
        <v>2694</v>
      </c>
      <c r="G241" s="666" t="s">
        <v>602</v>
      </c>
      <c r="H241" s="666" t="s">
        <v>1419</v>
      </c>
      <c r="I241" s="666" t="s">
        <v>1419</v>
      </c>
      <c r="J241" s="666" t="s">
        <v>1420</v>
      </c>
      <c r="K241" s="666" t="s">
        <v>1421</v>
      </c>
      <c r="L241" s="668">
        <v>413.60021421418497</v>
      </c>
      <c r="M241" s="668">
        <v>5</v>
      </c>
      <c r="N241" s="669">
        <v>2068.0010710709248</v>
      </c>
    </row>
    <row r="242" spans="1:14" ht="14.4" customHeight="1" x14ac:dyDescent="0.3">
      <c r="A242" s="664" t="s">
        <v>555</v>
      </c>
      <c r="B242" s="665" t="s">
        <v>556</v>
      </c>
      <c r="C242" s="666" t="s">
        <v>560</v>
      </c>
      <c r="D242" s="667" t="s">
        <v>2691</v>
      </c>
      <c r="E242" s="666" t="s">
        <v>571</v>
      </c>
      <c r="F242" s="667" t="s">
        <v>2694</v>
      </c>
      <c r="G242" s="666" t="s">
        <v>602</v>
      </c>
      <c r="H242" s="666" t="s">
        <v>1422</v>
      </c>
      <c r="I242" s="666" t="s">
        <v>1422</v>
      </c>
      <c r="J242" s="666" t="s">
        <v>1423</v>
      </c>
      <c r="K242" s="666" t="s">
        <v>1424</v>
      </c>
      <c r="L242" s="668">
        <v>95.995000000000033</v>
      </c>
      <c r="M242" s="668">
        <v>4</v>
      </c>
      <c r="N242" s="669">
        <v>383.98000000000013</v>
      </c>
    </row>
    <row r="243" spans="1:14" ht="14.4" customHeight="1" x14ac:dyDescent="0.3">
      <c r="A243" s="664" t="s">
        <v>555</v>
      </c>
      <c r="B243" s="665" t="s">
        <v>556</v>
      </c>
      <c r="C243" s="666" t="s">
        <v>560</v>
      </c>
      <c r="D243" s="667" t="s">
        <v>2691</v>
      </c>
      <c r="E243" s="666" t="s">
        <v>571</v>
      </c>
      <c r="F243" s="667" t="s">
        <v>2694</v>
      </c>
      <c r="G243" s="666" t="s">
        <v>602</v>
      </c>
      <c r="H243" s="666" t="s">
        <v>1425</v>
      </c>
      <c r="I243" s="666" t="s">
        <v>935</v>
      </c>
      <c r="J243" s="666" t="s">
        <v>1426</v>
      </c>
      <c r="K243" s="666"/>
      <c r="L243" s="668">
        <v>42.329993670498283</v>
      </c>
      <c r="M243" s="668">
        <v>1</v>
      </c>
      <c r="N243" s="669">
        <v>42.329993670498283</v>
      </c>
    </row>
    <row r="244" spans="1:14" ht="14.4" customHeight="1" x14ac:dyDescent="0.3">
      <c r="A244" s="664" t="s">
        <v>555</v>
      </c>
      <c r="B244" s="665" t="s">
        <v>556</v>
      </c>
      <c r="C244" s="666" t="s">
        <v>560</v>
      </c>
      <c r="D244" s="667" t="s">
        <v>2691</v>
      </c>
      <c r="E244" s="666" t="s">
        <v>571</v>
      </c>
      <c r="F244" s="667" t="s">
        <v>2694</v>
      </c>
      <c r="G244" s="666" t="s">
        <v>602</v>
      </c>
      <c r="H244" s="666" t="s">
        <v>1427</v>
      </c>
      <c r="I244" s="666" t="s">
        <v>1427</v>
      </c>
      <c r="J244" s="666" t="s">
        <v>1428</v>
      </c>
      <c r="K244" s="666" t="s">
        <v>997</v>
      </c>
      <c r="L244" s="668">
        <v>74.966663178463236</v>
      </c>
      <c r="M244" s="668">
        <v>3</v>
      </c>
      <c r="N244" s="669">
        <v>224.89998953538969</v>
      </c>
    </row>
    <row r="245" spans="1:14" ht="14.4" customHeight="1" x14ac:dyDescent="0.3">
      <c r="A245" s="664" t="s">
        <v>555</v>
      </c>
      <c r="B245" s="665" t="s">
        <v>556</v>
      </c>
      <c r="C245" s="666" t="s">
        <v>560</v>
      </c>
      <c r="D245" s="667" t="s">
        <v>2691</v>
      </c>
      <c r="E245" s="666" t="s">
        <v>571</v>
      </c>
      <c r="F245" s="667" t="s">
        <v>2694</v>
      </c>
      <c r="G245" s="666" t="s">
        <v>602</v>
      </c>
      <c r="H245" s="666" t="s">
        <v>1429</v>
      </c>
      <c r="I245" s="666" t="s">
        <v>1429</v>
      </c>
      <c r="J245" s="666" t="s">
        <v>955</v>
      </c>
      <c r="K245" s="666" t="s">
        <v>1430</v>
      </c>
      <c r="L245" s="668">
        <v>130.80600109407646</v>
      </c>
      <c r="M245" s="668">
        <v>10</v>
      </c>
      <c r="N245" s="669">
        <v>1308.0600109407646</v>
      </c>
    </row>
    <row r="246" spans="1:14" ht="14.4" customHeight="1" x14ac:dyDescent="0.3">
      <c r="A246" s="664" t="s">
        <v>555</v>
      </c>
      <c r="B246" s="665" t="s">
        <v>556</v>
      </c>
      <c r="C246" s="666" t="s">
        <v>560</v>
      </c>
      <c r="D246" s="667" t="s">
        <v>2691</v>
      </c>
      <c r="E246" s="666" t="s">
        <v>571</v>
      </c>
      <c r="F246" s="667" t="s">
        <v>2694</v>
      </c>
      <c r="G246" s="666" t="s">
        <v>602</v>
      </c>
      <c r="H246" s="666" t="s">
        <v>1431</v>
      </c>
      <c r="I246" s="666" t="s">
        <v>1431</v>
      </c>
      <c r="J246" s="666" t="s">
        <v>1432</v>
      </c>
      <c r="K246" s="666" t="s">
        <v>1433</v>
      </c>
      <c r="L246" s="668">
        <v>44.000020155190519</v>
      </c>
      <c r="M246" s="668">
        <v>48</v>
      </c>
      <c r="N246" s="669">
        <v>2112.0009674491448</v>
      </c>
    </row>
    <row r="247" spans="1:14" ht="14.4" customHeight="1" x14ac:dyDescent="0.3">
      <c r="A247" s="664" t="s">
        <v>555</v>
      </c>
      <c r="B247" s="665" t="s">
        <v>556</v>
      </c>
      <c r="C247" s="666" t="s">
        <v>560</v>
      </c>
      <c r="D247" s="667" t="s">
        <v>2691</v>
      </c>
      <c r="E247" s="666" t="s">
        <v>571</v>
      </c>
      <c r="F247" s="667" t="s">
        <v>2694</v>
      </c>
      <c r="G247" s="666" t="s">
        <v>602</v>
      </c>
      <c r="H247" s="666" t="s">
        <v>1434</v>
      </c>
      <c r="I247" s="666" t="s">
        <v>1434</v>
      </c>
      <c r="J247" s="666" t="s">
        <v>1383</v>
      </c>
      <c r="K247" s="666" t="s">
        <v>1435</v>
      </c>
      <c r="L247" s="668">
        <v>57.62000000000004</v>
      </c>
      <c r="M247" s="668">
        <v>1</v>
      </c>
      <c r="N247" s="669">
        <v>57.62000000000004</v>
      </c>
    </row>
    <row r="248" spans="1:14" ht="14.4" customHeight="1" x14ac:dyDescent="0.3">
      <c r="A248" s="664" t="s">
        <v>555</v>
      </c>
      <c r="B248" s="665" t="s">
        <v>556</v>
      </c>
      <c r="C248" s="666" t="s">
        <v>560</v>
      </c>
      <c r="D248" s="667" t="s">
        <v>2691</v>
      </c>
      <c r="E248" s="666" t="s">
        <v>571</v>
      </c>
      <c r="F248" s="667" t="s">
        <v>2694</v>
      </c>
      <c r="G248" s="666" t="s">
        <v>602</v>
      </c>
      <c r="H248" s="666" t="s">
        <v>1436</v>
      </c>
      <c r="I248" s="666" t="s">
        <v>1437</v>
      </c>
      <c r="J248" s="666" t="s">
        <v>1438</v>
      </c>
      <c r="K248" s="666" t="s">
        <v>1439</v>
      </c>
      <c r="L248" s="668">
        <v>160.30000000000004</v>
      </c>
      <c r="M248" s="668">
        <v>4</v>
      </c>
      <c r="N248" s="669">
        <v>641.20000000000016</v>
      </c>
    </row>
    <row r="249" spans="1:14" ht="14.4" customHeight="1" x14ac:dyDescent="0.3">
      <c r="A249" s="664" t="s">
        <v>555</v>
      </c>
      <c r="B249" s="665" t="s">
        <v>556</v>
      </c>
      <c r="C249" s="666" t="s">
        <v>560</v>
      </c>
      <c r="D249" s="667" t="s">
        <v>2691</v>
      </c>
      <c r="E249" s="666" t="s">
        <v>571</v>
      </c>
      <c r="F249" s="667" t="s">
        <v>2694</v>
      </c>
      <c r="G249" s="666" t="s">
        <v>602</v>
      </c>
      <c r="H249" s="666" t="s">
        <v>1440</v>
      </c>
      <c r="I249" s="666" t="s">
        <v>1440</v>
      </c>
      <c r="J249" s="666" t="s">
        <v>1026</v>
      </c>
      <c r="K249" s="666" t="s">
        <v>1441</v>
      </c>
      <c r="L249" s="668">
        <v>79.175622548782599</v>
      </c>
      <c r="M249" s="668">
        <v>7</v>
      </c>
      <c r="N249" s="669">
        <v>554.22935784147819</v>
      </c>
    </row>
    <row r="250" spans="1:14" ht="14.4" customHeight="1" x14ac:dyDescent="0.3">
      <c r="A250" s="664" t="s">
        <v>555</v>
      </c>
      <c r="B250" s="665" t="s">
        <v>556</v>
      </c>
      <c r="C250" s="666" t="s">
        <v>560</v>
      </c>
      <c r="D250" s="667" t="s">
        <v>2691</v>
      </c>
      <c r="E250" s="666" t="s">
        <v>571</v>
      </c>
      <c r="F250" s="667" t="s">
        <v>2694</v>
      </c>
      <c r="G250" s="666" t="s">
        <v>602</v>
      </c>
      <c r="H250" s="666" t="s">
        <v>1442</v>
      </c>
      <c r="I250" s="666" t="s">
        <v>1442</v>
      </c>
      <c r="J250" s="666" t="s">
        <v>1443</v>
      </c>
      <c r="K250" s="666" t="s">
        <v>1444</v>
      </c>
      <c r="L250" s="668">
        <v>151.15</v>
      </c>
      <c r="M250" s="668">
        <v>1</v>
      </c>
      <c r="N250" s="669">
        <v>151.15</v>
      </c>
    </row>
    <row r="251" spans="1:14" ht="14.4" customHeight="1" x14ac:dyDescent="0.3">
      <c r="A251" s="664" t="s">
        <v>555</v>
      </c>
      <c r="B251" s="665" t="s">
        <v>556</v>
      </c>
      <c r="C251" s="666" t="s">
        <v>560</v>
      </c>
      <c r="D251" s="667" t="s">
        <v>2691</v>
      </c>
      <c r="E251" s="666" t="s">
        <v>571</v>
      </c>
      <c r="F251" s="667" t="s">
        <v>2694</v>
      </c>
      <c r="G251" s="666" t="s">
        <v>602</v>
      </c>
      <c r="H251" s="666" t="s">
        <v>1445</v>
      </c>
      <c r="I251" s="666" t="s">
        <v>1445</v>
      </c>
      <c r="J251" s="666" t="s">
        <v>1446</v>
      </c>
      <c r="K251" s="666" t="s">
        <v>1447</v>
      </c>
      <c r="L251" s="668">
        <v>83.328000000000017</v>
      </c>
      <c r="M251" s="668">
        <v>5</v>
      </c>
      <c r="N251" s="669">
        <v>416.6400000000001</v>
      </c>
    </row>
    <row r="252" spans="1:14" ht="14.4" customHeight="1" x14ac:dyDescent="0.3">
      <c r="A252" s="664" t="s">
        <v>555</v>
      </c>
      <c r="B252" s="665" t="s">
        <v>556</v>
      </c>
      <c r="C252" s="666" t="s">
        <v>560</v>
      </c>
      <c r="D252" s="667" t="s">
        <v>2691</v>
      </c>
      <c r="E252" s="666" t="s">
        <v>571</v>
      </c>
      <c r="F252" s="667" t="s">
        <v>2694</v>
      </c>
      <c r="G252" s="666" t="s">
        <v>602</v>
      </c>
      <c r="H252" s="666" t="s">
        <v>1448</v>
      </c>
      <c r="I252" s="666" t="s">
        <v>1448</v>
      </c>
      <c r="J252" s="666" t="s">
        <v>1449</v>
      </c>
      <c r="K252" s="666" t="s">
        <v>1450</v>
      </c>
      <c r="L252" s="668">
        <v>178.17690354518837</v>
      </c>
      <c r="M252" s="668">
        <v>11</v>
      </c>
      <c r="N252" s="669">
        <v>1959.9459389970721</v>
      </c>
    </row>
    <row r="253" spans="1:14" ht="14.4" customHeight="1" x14ac:dyDescent="0.3">
      <c r="A253" s="664" t="s">
        <v>555</v>
      </c>
      <c r="B253" s="665" t="s">
        <v>556</v>
      </c>
      <c r="C253" s="666" t="s">
        <v>560</v>
      </c>
      <c r="D253" s="667" t="s">
        <v>2691</v>
      </c>
      <c r="E253" s="666" t="s">
        <v>571</v>
      </c>
      <c r="F253" s="667" t="s">
        <v>2694</v>
      </c>
      <c r="G253" s="666" t="s">
        <v>602</v>
      </c>
      <c r="H253" s="666" t="s">
        <v>1451</v>
      </c>
      <c r="I253" s="666" t="s">
        <v>935</v>
      </c>
      <c r="J253" s="666" t="s">
        <v>1452</v>
      </c>
      <c r="K253" s="666" t="s">
        <v>1453</v>
      </c>
      <c r="L253" s="668">
        <v>57.481710761773002</v>
      </c>
      <c r="M253" s="668">
        <v>1</v>
      </c>
      <c r="N253" s="669">
        <v>57.481710761773002</v>
      </c>
    </row>
    <row r="254" spans="1:14" ht="14.4" customHeight="1" x14ac:dyDescent="0.3">
      <c r="A254" s="664" t="s">
        <v>555</v>
      </c>
      <c r="B254" s="665" t="s">
        <v>556</v>
      </c>
      <c r="C254" s="666" t="s">
        <v>560</v>
      </c>
      <c r="D254" s="667" t="s">
        <v>2691</v>
      </c>
      <c r="E254" s="666" t="s">
        <v>571</v>
      </c>
      <c r="F254" s="667" t="s">
        <v>2694</v>
      </c>
      <c r="G254" s="666" t="s">
        <v>602</v>
      </c>
      <c r="H254" s="666" t="s">
        <v>1454</v>
      </c>
      <c r="I254" s="666" t="s">
        <v>1455</v>
      </c>
      <c r="J254" s="666" t="s">
        <v>1456</v>
      </c>
      <c r="K254" s="666"/>
      <c r="L254" s="668">
        <v>163.56998475012142</v>
      </c>
      <c r="M254" s="668">
        <v>4</v>
      </c>
      <c r="N254" s="669">
        <v>654.27993900048568</v>
      </c>
    </row>
    <row r="255" spans="1:14" ht="14.4" customHeight="1" x14ac:dyDescent="0.3">
      <c r="A255" s="664" t="s">
        <v>555</v>
      </c>
      <c r="B255" s="665" t="s">
        <v>556</v>
      </c>
      <c r="C255" s="666" t="s">
        <v>560</v>
      </c>
      <c r="D255" s="667" t="s">
        <v>2691</v>
      </c>
      <c r="E255" s="666" t="s">
        <v>571</v>
      </c>
      <c r="F255" s="667" t="s">
        <v>2694</v>
      </c>
      <c r="G255" s="666" t="s">
        <v>602</v>
      </c>
      <c r="H255" s="666" t="s">
        <v>1457</v>
      </c>
      <c r="I255" s="666" t="s">
        <v>1458</v>
      </c>
      <c r="J255" s="666" t="s">
        <v>1459</v>
      </c>
      <c r="K255" s="666" t="s">
        <v>1460</v>
      </c>
      <c r="L255" s="668">
        <v>105.85038788720662</v>
      </c>
      <c r="M255" s="668">
        <v>3</v>
      </c>
      <c r="N255" s="669">
        <v>317.55116366161985</v>
      </c>
    </row>
    <row r="256" spans="1:14" ht="14.4" customHeight="1" x14ac:dyDescent="0.3">
      <c r="A256" s="664" t="s">
        <v>555</v>
      </c>
      <c r="B256" s="665" t="s">
        <v>556</v>
      </c>
      <c r="C256" s="666" t="s">
        <v>560</v>
      </c>
      <c r="D256" s="667" t="s">
        <v>2691</v>
      </c>
      <c r="E256" s="666" t="s">
        <v>571</v>
      </c>
      <c r="F256" s="667" t="s">
        <v>2694</v>
      </c>
      <c r="G256" s="666" t="s">
        <v>602</v>
      </c>
      <c r="H256" s="666" t="s">
        <v>1461</v>
      </c>
      <c r="I256" s="666" t="s">
        <v>1461</v>
      </c>
      <c r="J256" s="666" t="s">
        <v>1462</v>
      </c>
      <c r="K256" s="666" t="s">
        <v>1463</v>
      </c>
      <c r="L256" s="668">
        <v>48.579999999999984</v>
      </c>
      <c r="M256" s="668">
        <v>3</v>
      </c>
      <c r="N256" s="669">
        <v>145.73999999999995</v>
      </c>
    </row>
    <row r="257" spans="1:14" ht="14.4" customHeight="1" x14ac:dyDescent="0.3">
      <c r="A257" s="664" t="s">
        <v>555</v>
      </c>
      <c r="B257" s="665" t="s">
        <v>556</v>
      </c>
      <c r="C257" s="666" t="s">
        <v>560</v>
      </c>
      <c r="D257" s="667" t="s">
        <v>2691</v>
      </c>
      <c r="E257" s="666" t="s">
        <v>571</v>
      </c>
      <c r="F257" s="667" t="s">
        <v>2694</v>
      </c>
      <c r="G257" s="666" t="s">
        <v>602</v>
      </c>
      <c r="H257" s="666" t="s">
        <v>1464</v>
      </c>
      <c r="I257" s="666" t="s">
        <v>1464</v>
      </c>
      <c r="J257" s="666" t="s">
        <v>1465</v>
      </c>
      <c r="K257" s="666" t="s">
        <v>1466</v>
      </c>
      <c r="L257" s="668">
        <v>1.1299999999999999</v>
      </c>
      <c r="M257" s="668">
        <v>1</v>
      </c>
      <c r="N257" s="669">
        <v>1.1299999999999999</v>
      </c>
    </row>
    <row r="258" spans="1:14" ht="14.4" customHeight="1" x14ac:dyDescent="0.3">
      <c r="A258" s="664" t="s">
        <v>555</v>
      </c>
      <c r="B258" s="665" t="s">
        <v>556</v>
      </c>
      <c r="C258" s="666" t="s">
        <v>560</v>
      </c>
      <c r="D258" s="667" t="s">
        <v>2691</v>
      </c>
      <c r="E258" s="666" t="s">
        <v>571</v>
      </c>
      <c r="F258" s="667" t="s">
        <v>2694</v>
      </c>
      <c r="G258" s="666" t="s">
        <v>602</v>
      </c>
      <c r="H258" s="666" t="s">
        <v>1467</v>
      </c>
      <c r="I258" s="666" t="s">
        <v>935</v>
      </c>
      <c r="J258" s="666" t="s">
        <v>1468</v>
      </c>
      <c r="K258" s="666"/>
      <c r="L258" s="668">
        <v>53.869991944950208</v>
      </c>
      <c r="M258" s="668">
        <v>1</v>
      </c>
      <c r="N258" s="669">
        <v>53.869991944950208</v>
      </c>
    </row>
    <row r="259" spans="1:14" ht="14.4" customHeight="1" x14ac:dyDescent="0.3">
      <c r="A259" s="664" t="s">
        <v>555</v>
      </c>
      <c r="B259" s="665" t="s">
        <v>556</v>
      </c>
      <c r="C259" s="666" t="s">
        <v>560</v>
      </c>
      <c r="D259" s="667" t="s">
        <v>2691</v>
      </c>
      <c r="E259" s="666" t="s">
        <v>571</v>
      </c>
      <c r="F259" s="667" t="s">
        <v>2694</v>
      </c>
      <c r="G259" s="666" t="s">
        <v>602</v>
      </c>
      <c r="H259" s="666" t="s">
        <v>1469</v>
      </c>
      <c r="I259" s="666" t="s">
        <v>1469</v>
      </c>
      <c r="J259" s="666" t="s">
        <v>1470</v>
      </c>
      <c r="K259" s="666" t="s">
        <v>1471</v>
      </c>
      <c r="L259" s="668">
        <v>49.789944065739292</v>
      </c>
      <c r="M259" s="668">
        <v>2</v>
      </c>
      <c r="N259" s="669">
        <v>99.579888131478583</v>
      </c>
    </row>
    <row r="260" spans="1:14" ht="14.4" customHeight="1" x14ac:dyDescent="0.3">
      <c r="A260" s="664" t="s">
        <v>555</v>
      </c>
      <c r="B260" s="665" t="s">
        <v>556</v>
      </c>
      <c r="C260" s="666" t="s">
        <v>560</v>
      </c>
      <c r="D260" s="667" t="s">
        <v>2691</v>
      </c>
      <c r="E260" s="666" t="s">
        <v>571</v>
      </c>
      <c r="F260" s="667" t="s">
        <v>2694</v>
      </c>
      <c r="G260" s="666" t="s">
        <v>602</v>
      </c>
      <c r="H260" s="666" t="s">
        <v>1472</v>
      </c>
      <c r="I260" s="666" t="s">
        <v>1472</v>
      </c>
      <c r="J260" s="666" t="s">
        <v>1473</v>
      </c>
      <c r="K260" s="666" t="s">
        <v>1474</v>
      </c>
      <c r="L260" s="668">
        <v>64.269999999999982</v>
      </c>
      <c r="M260" s="668">
        <v>1</v>
      </c>
      <c r="N260" s="669">
        <v>64.269999999999982</v>
      </c>
    </row>
    <row r="261" spans="1:14" ht="14.4" customHeight="1" x14ac:dyDescent="0.3">
      <c r="A261" s="664" t="s">
        <v>555</v>
      </c>
      <c r="B261" s="665" t="s">
        <v>556</v>
      </c>
      <c r="C261" s="666" t="s">
        <v>560</v>
      </c>
      <c r="D261" s="667" t="s">
        <v>2691</v>
      </c>
      <c r="E261" s="666" t="s">
        <v>571</v>
      </c>
      <c r="F261" s="667" t="s">
        <v>2694</v>
      </c>
      <c r="G261" s="666" t="s">
        <v>602</v>
      </c>
      <c r="H261" s="666" t="s">
        <v>1475</v>
      </c>
      <c r="I261" s="666" t="s">
        <v>1475</v>
      </c>
      <c r="J261" s="666" t="s">
        <v>1476</v>
      </c>
      <c r="K261" s="666" t="s">
        <v>1477</v>
      </c>
      <c r="L261" s="668">
        <v>101.67000000000004</v>
      </c>
      <c r="M261" s="668">
        <v>1</v>
      </c>
      <c r="N261" s="669">
        <v>101.67000000000004</v>
      </c>
    </row>
    <row r="262" spans="1:14" ht="14.4" customHeight="1" x14ac:dyDescent="0.3">
      <c r="A262" s="664" t="s">
        <v>555</v>
      </c>
      <c r="B262" s="665" t="s">
        <v>556</v>
      </c>
      <c r="C262" s="666" t="s">
        <v>560</v>
      </c>
      <c r="D262" s="667" t="s">
        <v>2691</v>
      </c>
      <c r="E262" s="666" t="s">
        <v>571</v>
      </c>
      <c r="F262" s="667" t="s">
        <v>2694</v>
      </c>
      <c r="G262" s="666" t="s">
        <v>602</v>
      </c>
      <c r="H262" s="666" t="s">
        <v>1478</v>
      </c>
      <c r="I262" s="666" t="s">
        <v>1478</v>
      </c>
      <c r="J262" s="666" t="s">
        <v>1479</v>
      </c>
      <c r="K262" s="666" t="s">
        <v>1480</v>
      </c>
      <c r="L262" s="668">
        <v>226.11609349040341</v>
      </c>
      <c r="M262" s="668">
        <v>5</v>
      </c>
      <c r="N262" s="669">
        <v>1130.580467452017</v>
      </c>
    </row>
    <row r="263" spans="1:14" ht="14.4" customHeight="1" x14ac:dyDescent="0.3">
      <c r="A263" s="664" t="s">
        <v>555</v>
      </c>
      <c r="B263" s="665" t="s">
        <v>556</v>
      </c>
      <c r="C263" s="666" t="s">
        <v>560</v>
      </c>
      <c r="D263" s="667" t="s">
        <v>2691</v>
      </c>
      <c r="E263" s="666" t="s">
        <v>571</v>
      </c>
      <c r="F263" s="667" t="s">
        <v>2694</v>
      </c>
      <c r="G263" s="666" t="s">
        <v>602</v>
      </c>
      <c r="H263" s="666" t="s">
        <v>1481</v>
      </c>
      <c r="I263" s="666" t="s">
        <v>1481</v>
      </c>
      <c r="J263" s="666" t="s">
        <v>1482</v>
      </c>
      <c r="K263" s="666" t="s">
        <v>1483</v>
      </c>
      <c r="L263" s="668">
        <v>56.489726115772385</v>
      </c>
      <c r="M263" s="668">
        <v>7</v>
      </c>
      <c r="N263" s="669">
        <v>395.42808281040669</v>
      </c>
    </row>
    <row r="264" spans="1:14" ht="14.4" customHeight="1" x14ac:dyDescent="0.3">
      <c r="A264" s="664" t="s">
        <v>555</v>
      </c>
      <c r="B264" s="665" t="s">
        <v>556</v>
      </c>
      <c r="C264" s="666" t="s">
        <v>560</v>
      </c>
      <c r="D264" s="667" t="s">
        <v>2691</v>
      </c>
      <c r="E264" s="666" t="s">
        <v>571</v>
      </c>
      <c r="F264" s="667" t="s">
        <v>2694</v>
      </c>
      <c r="G264" s="666" t="s">
        <v>602</v>
      </c>
      <c r="H264" s="666" t="s">
        <v>1484</v>
      </c>
      <c r="I264" s="666" t="s">
        <v>1485</v>
      </c>
      <c r="J264" s="666" t="s">
        <v>1486</v>
      </c>
      <c r="K264" s="666" t="s">
        <v>1487</v>
      </c>
      <c r="L264" s="668">
        <v>112.37913115352785</v>
      </c>
      <c r="M264" s="668">
        <v>2</v>
      </c>
      <c r="N264" s="669">
        <v>224.7582623070557</v>
      </c>
    </row>
    <row r="265" spans="1:14" ht="14.4" customHeight="1" x14ac:dyDescent="0.3">
      <c r="A265" s="664" t="s">
        <v>555</v>
      </c>
      <c r="B265" s="665" t="s">
        <v>556</v>
      </c>
      <c r="C265" s="666" t="s">
        <v>560</v>
      </c>
      <c r="D265" s="667" t="s">
        <v>2691</v>
      </c>
      <c r="E265" s="666" t="s">
        <v>571</v>
      </c>
      <c r="F265" s="667" t="s">
        <v>2694</v>
      </c>
      <c r="G265" s="666" t="s">
        <v>602</v>
      </c>
      <c r="H265" s="666" t="s">
        <v>1488</v>
      </c>
      <c r="I265" s="666" t="s">
        <v>1488</v>
      </c>
      <c r="J265" s="666" t="s">
        <v>1489</v>
      </c>
      <c r="K265" s="666" t="s">
        <v>1490</v>
      </c>
      <c r="L265" s="668">
        <v>72.180000000000007</v>
      </c>
      <c r="M265" s="668">
        <v>2</v>
      </c>
      <c r="N265" s="669">
        <v>144.36000000000001</v>
      </c>
    </row>
    <row r="266" spans="1:14" ht="14.4" customHeight="1" x14ac:dyDescent="0.3">
      <c r="A266" s="664" t="s">
        <v>555</v>
      </c>
      <c r="B266" s="665" t="s">
        <v>556</v>
      </c>
      <c r="C266" s="666" t="s">
        <v>560</v>
      </c>
      <c r="D266" s="667" t="s">
        <v>2691</v>
      </c>
      <c r="E266" s="666" t="s">
        <v>571</v>
      </c>
      <c r="F266" s="667" t="s">
        <v>2694</v>
      </c>
      <c r="G266" s="666" t="s">
        <v>602</v>
      </c>
      <c r="H266" s="666" t="s">
        <v>1491</v>
      </c>
      <c r="I266" s="666" t="s">
        <v>1491</v>
      </c>
      <c r="J266" s="666" t="s">
        <v>1130</v>
      </c>
      <c r="K266" s="666" t="s">
        <v>1131</v>
      </c>
      <c r="L266" s="668">
        <v>47.609971712472586</v>
      </c>
      <c r="M266" s="668">
        <v>7</v>
      </c>
      <c r="N266" s="669">
        <v>333.26980198730809</v>
      </c>
    </row>
    <row r="267" spans="1:14" ht="14.4" customHeight="1" x14ac:dyDescent="0.3">
      <c r="A267" s="664" t="s">
        <v>555</v>
      </c>
      <c r="B267" s="665" t="s">
        <v>556</v>
      </c>
      <c r="C267" s="666" t="s">
        <v>560</v>
      </c>
      <c r="D267" s="667" t="s">
        <v>2691</v>
      </c>
      <c r="E267" s="666" t="s">
        <v>571</v>
      </c>
      <c r="F267" s="667" t="s">
        <v>2694</v>
      </c>
      <c r="G267" s="666" t="s">
        <v>602</v>
      </c>
      <c r="H267" s="666" t="s">
        <v>1492</v>
      </c>
      <c r="I267" s="666" t="s">
        <v>1492</v>
      </c>
      <c r="J267" s="666" t="s">
        <v>1493</v>
      </c>
      <c r="K267" s="666" t="s">
        <v>1494</v>
      </c>
      <c r="L267" s="668">
        <v>72.45</v>
      </c>
      <c r="M267" s="668">
        <v>1</v>
      </c>
      <c r="N267" s="669">
        <v>72.45</v>
      </c>
    </row>
    <row r="268" spans="1:14" ht="14.4" customHeight="1" x14ac:dyDescent="0.3">
      <c r="A268" s="664" t="s">
        <v>555</v>
      </c>
      <c r="B268" s="665" t="s">
        <v>556</v>
      </c>
      <c r="C268" s="666" t="s">
        <v>560</v>
      </c>
      <c r="D268" s="667" t="s">
        <v>2691</v>
      </c>
      <c r="E268" s="666" t="s">
        <v>571</v>
      </c>
      <c r="F268" s="667" t="s">
        <v>2694</v>
      </c>
      <c r="G268" s="666" t="s">
        <v>602</v>
      </c>
      <c r="H268" s="666" t="s">
        <v>1495</v>
      </c>
      <c r="I268" s="666" t="s">
        <v>1495</v>
      </c>
      <c r="J268" s="666" t="s">
        <v>1496</v>
      </c>
      <c r="K268" s="666" t="s">
        <v>1497</v>
      </c>
      <c r="L268" s="668">
        <v>147.75999999999996</v>
      </c>
      <c r="M268" s="668">
        <v>2</v>
      </c>
      <c r="N268" s="669">
        <v>295.51999999999992</v>
      </c>
    </row>
    <row r="269" spans="1:14" ht="14.4" customHeight="1" x14ac:dyDescent="0.3">
      <c r="A269" s="664" t="s">
        <v>555</v>
      </c>
      <c r="B269" s="665" t="s">
        <v>556</v>
      </c>
      <c r="C269" s="666" t="s">
        <v>560</v>
      </c>
      <c r="D269" s="667" t="s">
        <v>2691</v>
      </c>
      <c r="E269" s="666" t="s">
        <v>571</v>
      </c>
      <c r="F269" s="667" t="s">
        <v>2694</v>
      </c>
      <c r="G269" s="666" t="s">
        <v>602</v>
      </c>
      <c r="H269" s="666" t="s">
        <v>1498</v>
      </c>
      <c r="I269" s="666" t="s">
        <v>640</v>
      </c>
      <c r="J269" s="666" t="s">
        <v>1499</v>
      </c>
      <c r="K269" s="666" t="s">
        <v>1500</v>
      </c>
      <c r="L269" s="668">
        <v>368.43009595711152</v>
      </c>
      <c r="M269" s="668">
        <v>1</v>
      </c>
      <c r="N269" s="669">
        <v>368.43009595711152</v>
      </c>
    </row>
    <row r="270" spans="1:14" ht="14.4" customHeight="1" x14ac:dyDescent="0.3">
      <c r="A270" s="664" t="s">
        <v>555</v>
      </c>
      <c r="B270" s="665" t="s">
        <v>556</v>
      </c>
      <c r="C270" s="666" t="s">
        <v>560</v>
      </c>
      <c r="D270" s="667" t="s">
        <v>2691</v>
      </c>
      <c r="E270" s="666" t="s">
        <v>571</v>
      </c>
      <c r="F270" s="667" t="s">
        <v>2694</v>
      </c>
      <c r="G270" s="666" t="s">
        <v>602</v>
      </c>
      <c r="H270" s="666" t="s">
        <v>1501</v>
      </c>
      <c r="I270" s="666" t="s">
        <v>935</v>
      </c>
      <c r="J270" s="666" t="s">
        <v>1502</v>
      </c>
      <c r="K270" s="666"/>
      <c r="L270" s="668">
        <v>62.780000000000015</v>
      </c>
      <c r="M270" s="668">
        <v>5</v>
      </c>
      <c r="N270" s="669">
        <v>313.90000000000009</v>
      </c>
    </row>
    <row r="271" spans="1:14" ht="14.4" customHeight="1" x14ac:dyDescent="0.3">
      <c r="A271" s="664" t="s">
        <v>555</v>
      </c>
      <c r="B271" s="665" t="s">
        <v>556</v>
      </c>
      <c r="C271" s="666" t="s">
        <v>560</v>
      </c>
      <c r="D271" s="667" t="s">
        <v>2691</v>
      </c>
      <c r="E271" s="666" t="s">
        <v>571</v>
      </c>
      <c r="F271" s="667" t="s">
        <v>2694</v>
      </c>
      <c r="G271" s="666" t="s">
        <v>602</v>
      </c>
      <c r="H271" s="666" t="s">
        <v>1503</v>
      </c>
      <c r="I271" s="666" t="s">
        <v>1503</v>
      </c>
      <c r="J271" s="666" t="s">
        <v>1504</v>
      </c>
      <c r="K271" s="666" t="s">
        <v>1505</v>
      </c>
      <c r="L271" s="668">
        <v>102.94909232776706</v>
      </c>
      <c r="M271" s="668">
        <v>1</v>
      </c>
      <c r="N271" s="669">
        <v>102.94909232776706</v>
      </c>
    </row>
    <row r="272" spans="1:14" ht="14.4" customHeight="1" x14ac:dyDescent="0.3">
      <c r="A272" s="664" t="s">
        <v>555</v>
      </c>
      <c r="B272" s="665" t="s">
        <v>556</v>
      </c>
      <c r="C272" s="666" t="s">
        <v>560</v>
      </c>
      <c r="D272" s="667" t="s">
        <v>2691</v>
      </c>
      <c r="E272" s="666" t="s">
        <v>571</v>
      </c>
      <c r="F272" s="667" t="s">
        <v>2694</v>
      </c>
      <c r="G272" s="666" t="s">
        <v>602</v>
      </c>
      <c r="H272" s="666" t="s">
        <v>1506</v>
      </c>
      <c r="I272" s="666" t="s">
        <v>1506</v>
      </c>
      <c r="J272" s="666" t="s">
        <v>1507</v>
      </c>
      <c r="K272" s="666" t="s">
        <v>1508</v>
      </c>
      <c r="L272" s="668">
        <v>169.79000000000002</v>
      </c>
      <c r="M272" s="668">
        <v>1</v>
      </c>
      <c r="N272" s="669">
        <v>169.79000000000002</v>
      </c>
    </row>
    <row r="273" spans="1:14" ht="14.4" customHeight="1" x14ac:dyDescent="0.3">
      <c r="A273" s="664" t="s">
        <v>555</v>
      </c>
      <c r="B273" s="665" t="s">
        <v>556</v>
      </c>
      <c r="C273" s="666" t="s">
        <v>560</v>
      </c>
      <c r="D273" s="667" t="s">
        <v>2691</v>
      </c>
      <c r="E273" s="666" t="s">
        <v>571</v>
      </c>
      <c r="F273" s="667" t="s">
        <v>2694</v>
      </c>
      <c r="G273" s="666" t="s">
        <v>602</v>
      </c>
      <c r="H273" s="666" t="s">
        <v>1509</v>
      </c>
      <c r="I273" s="666" t="s">
        <v>1509</v>
      </c>
      <c r="J273" s="666" t="s">
        <v>974</v>
      </c>
      <c r="K273" s="666" t="s">
        <v>1510</v>
      </c>
      <c r="L273" s="668">
        <v>129.87945982170956</v>
      </c>
      <c r="M273" s="668">
        <v>1</v>
      </c>
      <c r="N273" s="669">
        <v>129.87945982170956</v>
      </c>
    </row>
    <row r="274" spans="1:14" ht="14.4" customHeight="1" x14ac:dyDescent="0.3">
      <c r="A274" s="664" t="s">
        <v>555</v>
      </c>
      <c r="B274" s="665" t="s">
        <v>556</v>
      </c>
      <c r="C274" s="666" t="s">
        <v>560</v>
      </c>
      <c r="D274" s="667" t="s">
        <v>2691</v>
      </c>
      <c r="E274" s="666" t="s">
        <v>571</v>
      </c>
      <c r="F274" s="667" t="s">
        <v>2694</v>
      </c>
      <c r="G274" s="666" t="s">
        <v>602</v>
      </c>
      <c r="H274" s="666" t="s">
        <v>1511</v>
      </c>
      <c r="I274" s="666" t="s">
        <v>1511</v>
      </c>
      <c r="J274" s="666" t="s">
        <v>1512</v>
      </c>
      <c r="K274" s="666" t="s">
        <v>1513</v>
      </c>
      <c r="L274" s="668">
        <v>271.51999999999992</v>
      </c>
      <c r="M274" s="668">
        <v>1</v>
      </c>
      <c r="N274" s="669">
        <v>271.51999999999992</v>
      </c>
    </row>
    <row r="275" spans="1:14" ht="14.4" customHeight="1" x14ac:dyDescent="0.3">
      <c r="A275" s="664" t="s">
        <v>555</v>
      </c>
      <c r="B275" s="665" t="s">
        <v>556</v>
      </c>
      <c r="C275" s="666" t="s">
        <v>560</v>
      </c>
      <c r="D275" s="667" t="s">
        <v>2691</v>
      </c>
      <c r="E275" s="666" t="s">
        <v>571</v>
      </c>
      <c r="F275" s="667" t="s">
        <v>2694</v>
      </c>
      <c r="G275" s="666" t="s">
        <v>602</v>
      </c>
      <c r="H275" s="666" t="s">
        <v>1514</v>
      </c>
      <c r="I275" s="666" t="s">
        <v>1514</v>
      </c>
      <c r="J275" s="666" t="s">
        <v>1515</v>
      </c>
      <c r="K275" s="666" t="s">
        <v>1516</v>
      </c>
      <c r="L275" s="668">
        <v>125.86740990469679</v>
      </c>
      <c r="M275" s="668">
        <v>8</v>
      </c>
      <c r="N275" s="669">
        <v>1006.9392792375743</v>
      </c>
    </row>
    <row r="276" spans="1:14" ht="14.4" customHeight="1" x14ac:dyDescent="0.3">
      <c r="A276" s="664" t="s">
        <v>555</v>
      </c>
      <c r="B276" s="665" t="s">
        <v>556</v>
      </c>
      <c r="C276" s="666" t="s">
        <v>560</v>
      </c>
      <c r="D276" s="667" t="s">
        <v>2691</v>
      </c>
      <c r="E276" s="666" t="s">
        <v>571</v>
      </c>
      <c r="F276" s="667" t="s">
        <v>2694</v>
      </c>
      <c r="G276" s="666" t="s">
        <v>602</v>
      </c>
      <c r="H276" s="666" t="s">
        <v>1517</v>
      </c>
      <c r="I276" s="666" t="s">
        <v>1517</v>
      </c>
      <c r="J276" s="666" t="s">
        <v>1518</v>
      </c>
      <c r="K276" s="666" t="s">
        <v>1519</v>
      </c>
      <c r="L276" s="668">
        <v>64.12</v>
      </c>
      <c r="M276" s="668">
        <v>2</v>
      </c>
      <c r="N276" s="669">
        <v>128.24</v>
      </c>
    </row>
    <row r="277" spans="1:14" ht="14.4" customHeight="1" x14ac:dyDescent="0.3">
      <c r="A277" s="664" t="s">
        <v>555</v>
      </c>
      <c r="B277" s="665" t="s">
        <v>556</v>
      </c>
      <c r="C277" s="666" t="s">
        <v>560</v>
      </c>
      <c r="D277" s="667" t="s">
        <v>2691</v>
      </c>
      <c r="E277" s="666" t="s">
        <v>571</v>
      </c>
      <c r="F277" s="667" t="s">
        <v>2694</v>
      </c>
      <c r="G277" s="666" t="s">
        <v>602</v>
      </c>
      <c r="H277" s="666" t="s">
        <v>1520</v>
      </c>
      <c r="I277" s="666" t="s">
        <v>1521</v>
      </c>
      <c r="J277" s="666" t="s">
        <v>1522</v>
      </c>
      <c r="K277" s="666" t="s">
        <v>1523</v>
      </c>
      <c r="L277" s="668">
        <v>303.88999999999993</v>
      </c>
      <c r="M277" s="668">
        <v>1</v>
      </c>
      <c r="N277" s="669">
        <v>303.88999999999993</v>
      </c>
    </row>
    <row r="278" spans="1:14" ht="14.4" customHeight="1" x14ac:dyDescent="0.3">
      <c r="A278" s="664" t="s">
        <v>555</v>
      </c>
      <c r="B278" s="665" t="s">
        <v>556</v>
      </c>
      <c r="C278" s="666" t="s">
        <v>560</v>
      </c>
      <c r="D278" s="667" t="s">
        <v>2691</v>
      </c>
      <c r="E278" s="666" t="s">
        <v>571</v>
      </c>
      <c r="F278" s="667" t="s">
        <v>2694</v>
      </c>
      <c r="G278" s="666" t="s">
        <v>602</v>
      </c>
      <c r="H278" s="666" t="s">
        <v>1524</v>
      </c>
      <c r="I278" s="666" t="s">
        <v>640</v>
      </c>
      <c r="J278" s="666" t="s">
        <v>1525</v>
      </c>
      <c r="K278" s="666"/>
      <c r="L278" s="668">
        <v>213.25610527196849</v>
      </c>
      <c r="M278" s="668">
        <v>2</v>
      </c>
      <c r="N278" s="669">
        <v>426.51221054393699</v>
      </c>
    </row>
    <row r="279" spans="1:14" ht="14.4" customHeight="1" x14ac:dyDescent="0.3">
      <c r="A279" s="664" t="s">
        <v>555</v>
      </c>
      <c r="B279" s="665" t="s">
        <v>556</v>
      </c>
      <c r="C279" s="666" t="s">
        <v>560</v>
      </c>
      <c r="D279" s="667" t="s">
        <v>2691</v>
      </c>
      <c r="E279" s="666" t="s">
        <v>571</v>
      </c>
      <c r="F279" s="667" t="s">
        <v>2694</v>
      </c>
      <c r="G279" s="666" t="s">
        <v>602</v>
      </c>
      <c r="H279" s="666" t="s">
        <v>1526</v>
      </c>
      <c r="I279" s="666" t="s">
        <v>1526</v>
      </c>
      <c r="J279" s="666" t="s">
        <v>1527</v>
      </c>
      <c r="K279" s="666" t="s">
        <v>1528</v>
      </c>
      <c r="L279" s="668">
        <v>45.993571428571421</v>
      </c>
      <c r="M279" s="668">
        <v>14</v>
      </c>
      <c r="N279" s="669">
        <v>643.90999999999985</v>
      </c>
    </row>
    <row r="280" spans="1:14" ht="14.4" customHeight="1" x14ac:dyDescent="0.3">
      <c r="A280" s="664" t="s">
        <v>555</v>
      </c>
      <c r="B280" s="665" t="s">
        <v>556</v>
      </c>
      <c r="C280" s="666" t="s">
        <v>560</v>
      </c>
      <c r="D280" s="667" t="s">
        <v>2691</v>
      </c>
      <c r="E280" s="666" t="s">
        <v>571</v>
      </c>
      <c r="F280" s="667" t="s">
        <v>2694</v>
      </c>
      <c r="G280" s="666" t="s">
        <v>602</v>
      </c>
      <c r="H280" s="666" t="s">
        <v>1529</v>
      </c>
      <c r="I280" s="666" t="s">
        <v>935</v>
      </c>
      <c r="J280" s="666" t="s">
        <v>1530</v>
      </c>
      <c r="K280" s="666" t="s">
        <v>1531</v>
      </c>
      <c r="L280" s="668">
        <v>115.43333333333334</v>
      </c>
      <c r="M280" s="668">
        <v>1</v>
      </c>
      <c r="N280" s="669">
        <v>115.43333333333334</v>
      </c>
    </row>
    <row r="281" spans="1:14" ht="14.4" customHeight="1" x14ac:dyDescent="0.3">
      <c r="A281" s="664" t="s">
        <v>555</v>
      </c>
      <c r="B281" s="665" t="s">
        <v>556</v>
      </c>
      <c r="C281" s="666" t="s">
        <v>560</v>
      </c>
      <c r="D281" s="667" t="s">
        <v>2691</v>
      </c>
      <c r="E281" s="666" t="s">
        <v>571</v>
      </c>
      <c r="F281" s="667" t="s">
        <v>2694</v>
      </c>
      <c r="G281" s="666" t="s">
        <v>602</v>
      </c>
      <c r="H281" s="666" t="s">
        <v>1532</v>
      </c>
      <c r="I281" s="666" t="s">
        <v>1532</v>
      </c>
      <c r="J281" s="666" t="s">
        <v>1533</v>
      </c>
      <c r="K281" s="666" t="s">
        <v>1534</v>
      </c>
      <c r="L281" s="668">
        <v>292.42</v>
      </c>
      <c r="M281" s="668">
        <v>1</v>
      </c>
      <c r="N281" s="669">
        <v>292.42</v>
      </c>
    </row>
    <row r="282" spans="1:14" ht="14.4" customHeight="1" x14ac:dyDescent="0.3">
      <c r="A282" s="664" t="s">
        <v>555</v>
      </c>
      <c r="B282" s="665" t="s">
        <v>556</v>
      </c>
      <c r="C282" s="666" t="s">
        <v>560</v>
      </c>
      <c r="D282" s="667" t="s">
        <v>2691</v>
      </c>
      <c r="E282" s="666" t="s">
        <v>571</v>
      </c>
      <c r="F282" s="667" t="s">
        <v>2694</v>
      </c>
      <c r="G282" s="666" t="s">
        <v>602</v>
      </c>
      <c r="H282" s="666" t="s">
        <v>1535</v>
      </c>
      <c r="I282" s="666" t="s">
        <v>1535</v>
      </c>
      <c r="J282" s="666" t="s">
        <v>751</v>
      </c>
      <c r="K282" s="666" t="s">
        <v>752</v>
      </c>
      <c r="L282" s="668">
        <v>28.600019241313067</v>
      </c>
      <c r="M282" s="668">
        <v>115</v>
      </c>
      <c r="N282" s="669">
        <v>3289.0022127510028</v>
      </c>
    </row>
    <row r="283" spans="1:14" ht="14.4" customHeight="1" x14ac:dyDescent="0.3">
      <c r="A283" s="664" t="s">
        <v>555</v>
      </c>
      <c r="B283" s="665" t="s">
        <v>556</v>
      </c>
      <c r="C283" s="666" t="s">
        <v>560</v>
      </c>
      <c r="D283" s="667" t="s">
        <v>2691</v>
      </c>
      <c r="E283" s="666" t="s">
        <v>571</v>
      </c>
      <c r="F283" s="667" t="s">
        <v>2694</v>
      </c>
      <c r="G283" s="666" t="s">
        <v>602</v>
      </c>
      <c r="H283" s="666" t="s">
        <v>1536</v>
      </c>
      <c r="I283" s="666" t="s">
        <v>1537</v>
      </c>
      <c r="J283" s="666" t="s">
        <v>1538</v>
      </c>
      <c r="K283" s="666" t="s">
        <v>1539</v>
      </c>
      <c r="L283" s="668">
        <v>372.67</v>
      </c>
      <c r="M283" s="668">
        <v>1</v>
      </c>
      <c r="N283" s="669">
        <v>372.67</v>
      </c>
    </row>
    <row r="284" spans="1:14" ht="14.4" customHeight="1" x14ac:dyDescent="0.3">
      <c r="A284" s="664" t="s">
        <v>555</v>
      </c>
      <c r="B284" s="665" t="s">
        <v>556</v>
      </c>
      <c r="C284" s="666" t="s">
        <v>560</v>
      </c>
      <c r="D284" s="667" t="s">
        <v>2691</v>
      </c>
      <c r="E284" s="666" t="s">
        <v>571</v>
      </c>
      <c r="F284" s="667" t="s">
        <v>2694</v>
      </c>
      <c r="G284" s="666" t="s">
        <v>602</v>
      </c>
      <c r="H284" s="666" t="s">
        <v>1540</v>
      </c>
      <c r="I284" s="666" t="s">
        <v>1540</v>
      </c>
      <c r="J284" s="666" t="s">
        <v>1541</v>
      </c>
      <c r="K284" s="666" t="s">
        <v>1542</v>
      </c>
      <c r="L284" s="668">
        <v>885.63</v>
      </c>
      <c r="M284" s="668">
        <v>1</v>
      </c>
      <c r="N284" s="669">
        <v>885.63</v>
      </c>
    </row>
    <row r="285" spans="1:14" ht="14.4" customHeight="1" x14ac:dyDescent="0.3">
      <c r="A285" s="664" t="s">
        <v>555</v>
      </c>
      <c r="B285" s="665" t="s">
        <v>556</v>
      </c>
      <c r="C285" s="666" t="s">
        <v>560</v>
      </c>
      <c r="D285" s="667" t="s">
        <v>2691</v>
      </c>
      <c r="E285" s="666" t="s">
        <v>571</v>
      </c>
      <c r="F285" s="667" t="s">
        <v>2694</v>
      </c>
      <c r="G285" s="666" t="s">
        <v>1543</v>
      </c>
      <c r="H285" s="666" t="s">
        <v>1544</v>
      </c>
      <c r="I285" s="666" t="s">
        <v>1544</v>
      </c>
      <c r="J285" s="666" t="s">
        <v>1545</v>
      </c>
      <c r="K285" s="666" t="s">
        <v>1546</v>
      </c>
      <c r="L285" s="668">
        <v>14.880000000000008</v>
      </c>
      <c r="M285" s="668">
        <v>2</v>
      </c>
      <c r="N285" s="669">
        <v>29.760000000000016</v>
      </c>
    </row>
    <row r="286" spans="1:14" ht="14.4" customHeight="1" x14ac:dyDescent="0.3">
      <c r="A286" s="664" t="s">
        <v>555</v>
      </c>
      <c r="B286" s="665" t="s">
        <v>556</v>
      </c>
      <c r="C286" s="666" t="s">
        <v>560</v>
      </c>
      <c r="D286" s="667" t="s">
        <v>2691</v>
      </c>
      <c r="E286" s="666" t="s">
        <v>571</v>
      </c>
      <c r="F286" s="667" t="s">
        <v>2694</v>
      </c>
      <c r="G286" s="666" t="s">
        <v>1543</v>
      </c>
      <c r="H286" s="666" t="s">
        <v>1547</v>
      </c>
      <c r="I286" s="666" t="s">
        <v>1547</v>
      </c>
      <c r="J286" s="666" t="s">
        <v>1548</v>
      </c>
      <c r="K286" s="666" t="s">
        <v>1549</v>
      </c>
      <c r="L286" s="668">
        <v>12.059999999999999</v>
      </c>
      <c r="M286" s="668">
        <v>2</v>
      </c>
      <c r="N286" s="669">
        <v>24.119999999999997</v>
      </c>
    </row>
    <row r="287" spans="1:14" ht="14.4" customHeight="1" x14ac:dyDescent="0.3">
      <c r="A287" s="664" t="s">
        <v>555</v>
      </c>
      <c r="B287" s="665" t="s">
        <v>556</v>
      </c>
      <c r="C287" s="666" t="s">
        <v>560</v>
      </c>
      <c r="D287" s="667" t="s">
        <v>2691</v>
      </c>
      <c r="E287" s="666" t="s">
        <v>571</v>
      </c>
      <c r="F287" s="667" t="s">
        <v>2694</v>
      </c>
      <c r="G287" s="666" t="s">
        <v>1543</v>
      </c>
      <c r="H287" s="666" t="s">
        <v>1550</v>
      </c>
      <c r="I287" s="666" t="s">
        <v>1551</v>
      </c>
      <c r="J287" s="666" t="s">
        <v>1552</v>
      </c>
      <c r="K287" s="666" t="s">
        <v>1553</v>
      </c>
      <c r="L287" s="668">
        <v>34.75</v>
      </c>
      <c r="M287" s="668">
        <v>14</v>
      </c>
      <c r="N287" s="669">
        <v>486.5</v>
      </c>
    </row>
    <row r="288" spans="1:14" ht="14.4" customHeight="1" x14ac:dyDescent="0.3">
      <c r="A288" s="664" t="s">
        <v>555</v>
      </c>
      <c r="B288" s="665" t="s">
        <v>556</v>
      </c>
      <c r="C288" s="666" t="s">
        <v>560</v>
      </c>
      <c r="D288" s="667" t="s">
        <v>2691</v>
      </c>
      <c r="E288" s="666" t="s">
        <v>571</v>
      </c>
      <c r="F288" s="667" t="s">
        <v>2694</v>
      </c>
      <c r="G288" s="666" t="s">
        <v>1543</v>
      </c>
      <c r="H288" s="666" t="s">
        <v>1554</v>
      </c>
      <c r="I288" s="666" t="s">
        <v>1555</v>
      </c>
      <c r="J288" s="666" t="s">
        <v>600</v>
      </c>
      <c r="K288" s="666" t="s">
        <v>601</v>
      </c>
      <c r="L288" s="668">
        <v>105.04373858727467</v>
      </c>
      <c r="M288" s="668">
        <v>188</v>
      </c>
      <c r="N288" s="669">
        <v>19748.222854407639</v>
      </c>
    </row>
    <row r="289" spans="1:14" ht="14.4" customHeight="1" x14ac:dyDescent="0.3">
      <c r="A289" s="664" t="s">
        <v>555</v>
      </c>
      <c r="B289" s="665" t="s">
        <v>556</v>
      </c>
      <c r="C289" s="666" t="s">
        <v>560</v>
      </c>
      <c r="D289" s="667" t="s">
        <v>2691</v>
      </c>
      <c r="E289" s="666" t="s">
        <v>571</v>
      </c>
      <c r="F289" s="667" t="s">
        <v>2694</v>
      </c>
      <c r="G289" s="666" t="s">
        <v>1543</v>
      </c>
      <c r="H289" s="666" t="s">
        <v>1556</v>
      </c>
      <c r="I289" s="666" t="s">
        <v>1557</v>
      </c>
      <c r="J289" s="666" t="s">
        <v>1558</v>
      </c>
      <c r="K289" s="666" t="s">
        <v>1559</v>
      </c>
      <c r="L289" s="668">
        <v>45.189590840614535</v>
      </c>
      <c r="M289" s="668">
        <v>1</v>
      </c>
      <c r="N289" s="669">
        <v>45.189590840614535</v>
      </c>
    </row>
    <row r="290" spans="1:14" ht="14.4" customHeight="1" x14ac:dyDescent="0.3">
      <c r="A290" s="664" t="s">
        <v>555</v>
      </c>
      <c r="B290" s="665" t="s">
        <v>556</v>
      </c>
      <c r="C290" s="666" t="s">
        <v>560</v>
      </c>
      <c r="D290" s="667" t="s">
        <v>2691</v>
      </c>
      <c r="E290" s="666" t="s">
        <v>571</v>
      </c>
      <c r="F290" s="667" t="s">
        <v>2694</v>
      </c>
      <c r="G290" s="666" t="s">
        <v>1543</v>
      </c>
      <c r="H290" s="666" t="s">
        <v>1560</v>
      </c>
      <c r="I290" s="666" t="s">
        <v>1561</v>
      </c>
      <c r="J290" s="666" t="s">
        <v>1562</v>
      </c>
      <c r="K290" s="666" t="s">
        <v>710</v>
      </c>
      <c r="L290" s="668">
        <v>62.139999999999993</v>
      </c>
      <c r="M290" s="668">
        <v>2</v>
      </c>
      <c r="N290" s="669">
        <v>124.27999999999999</v>
      </c>
    </row>
    <row r="291" spans="1:14" ht="14.4" customHeight="1" x14ac:dyDescent="0.3">
      <c r="A291" s="664" t="s">
        <v>555</v>
      </c>
      <c r="B291" s="665" t="s">
        <v>556</v>
      </c>
      <c r="C291" s="666" t="s">
        <v>560</v>
      </c>
      <c r="D291" s="667" t="s">
        <v>2691</v>
      </c>
      <c r="E291" s="666" t="s">
        <v>571</v>
      </c>
      <c r="F291" s="667" t="s">
        <v>2694</v>
      </c>
      <c r="G291" s="666" t="s">
        <v>1543</v>
      </c>
      <c r="H291" s="666" t="s">
        <v>1563</v>
      </c>
      <c r="I291" s="666" t="s">
        <v>1564</v>
      </c>
      <c r="J291" s="666" t="s">
        <v>1565</v>
      </c>
      <c r="K291" s="666" t="s">
        <v>1566</v>
      </c>
      <c r="L291" s="668">
        <v>721.2</v>
      </c>
      <c r="M291" s="668">
        <v>7</v>
      </c>
      <c r="N291" s="669">
        <v>5048.4000000000005</v>
      </c>
    </row>
    <row r="292" spans="1:14" ht="14.4" customHeight="1" x14ac:dyDescent="0.3">
      <c r="A292" s="664" t="s">
        <v>555</v>
      </c>
      <c r="B292" s="665" t="s">
        <v>556</v>
      </c>
      <c r="C292" s="666" t="s">
        <v>560</v>
      </c>
      <c r="D292" s="667" t="s">
        <v>2691</v>
      </c>
      <c r="E292" s="666" t="s">
        <v>571</v>
      </c>
      <c r="F292" s="667" t="s">
        <v>2694</v>
      </c>
      <c r="G292" s="666" t="s">
        <v>1543</v>
      </c>
      <c r="H292" s="666" t="s">
        <v>1567</v>
      </c>
      <c r="I292" s="666" t="s">
        <v>1568</v>
      </c>
      <c r="J292" s="666" t="s">
        <v>1569</v>
      </c>
      <c r="K292" s="666" t="s">
        <v>1570</v>
      </c>
      <c r="L292" s="668">
        <v>46.82</v>
      </c>
      <c r="M292" s="668">
        <v>1</v>
      </c>
      <c r="N292" s="669">
        <v>46.82</v>
      </c>
    </row>
    <row r="293" spans="1:14" ht="14.4" customHeight="1" x14ac:dyDescent="0.3">
      <c r="A293" s="664" t="s">
        <v>555</v>
      </c>
      <c r="B293" s="665" t="s">
        <v>556</v>
      </c>
      <c r="C293" s="666" t="s">
        <v>560</v>
      </c>
      <c r="D293" s="667" t="s">
        <v>2691</v>
      </c>
      <c r="E293" s="666" t="s">
        <v>571</v>
      </c>
      <c r="F293" s="667" t="s">
        <v>2694</v>
      </c>
      <c r="G293" s="666" t="s">
        <v>1543</v>
      </c>
      <c r="H293" s="666" t="s">
        <v>1571</v>
      </c>
      <c r="I293" s="666" t="s">
        <v>1572</v>
      </c>
      <c r="J293" s="666" t="s">
        <v>1573</v>
      </c>
      <c r="K293" s="666" t="s">
        <v>1574</v>
      </c>
      <c r="L293" s="668">
        <v>42.720000000000006</v>
      </c>
      <c r="M293" s="668">
        <v>2</v>
      </c>
      <c r="N293" s="669">
        <v>85.440000000000012</v>
      </c>
    </row>
    <row r="294" spans="1:14" ht="14.4" customHeight="1" x14ac:dyDescent="0.3">
      <c r="A294" s="664" t="s">
        <v>555</v>
      </c>
      <c r="B294" s="665" t="s">
        <v>556</v>
      </c>
      <c r="C294" s="666" t="s">
        <v>560</v>
      </c>
      <c r="D294" s="667" t="s">
        <v>2691</v>
      </c>
      <c r="E294" s="666" t="s">
        <v>571</v>
      </c>
      <c r="F294" s="667" t="s">
        <v>2694</v>
      </c>
      <c r="G294" s="666" t="s">
        <v>1543</v>
      </c>
      <c r="H294" s="666" t="s">
        <v>1575</v>
      </c>
      <c r="I294" s="666" t="s">
        <v>1576</v>
      </c>
      <c r="J294" s="666" t="s">
        <v>1577</v>
      </c>
      <c r="K294" s="666" t="s">
        <v>1578</v>
      </c>
      <c r="L294" s="668">
        <v>52.650000000000013</v>
      </c>
      <c r="M294" s="668">
        <v>1</v>
      </c>
      <c r="N294" s="669">
        <v>52.650000000000013</v>
      </c>
    </row>
    <row r="295" spans="1:14" ht="14.4" customHeight="1" x14ac:dyDescent="0.3">
      <c r="A295" s="664" t="s">
        <v>555</v>
      </c>
      <c r="B295" s="665" t="s">
        <v>556</v>
      </c>
      <c r="C295" s="666" t="s">
        <v>560</v>
      </c>
      <c r="D295" s="667" t="s">
        <v>2691</v>
      </c>
      <c r="E295" s="666" t="s">
        <v>571</v>
      </c>
      <c r="F295" s="667" t="s">
        <v>2694</v>
      </c>
      <c r="G295" s="666" t="s">
        <v>1543</v>
      </c>
      <c r="H295" s="666" t="s">
        <v>1579</v>
      </c>
      <c r="I295" s="666" t="s">
        <v>1580</v>
      </c>
      <c r="J295" s="666" t="s">
        <v>1581</v>
      </c>
      <c r="K295" s="666" t="s">
        <v>1582</v>
      </c>
      <c r="L295" s="668">
        <v>42.96</v>
      </c>
      <c r="M295" s="668">
        <v>3</v>
      </c>
      <c r="N295" s="669">
        <v>128.88</v>
      </c>
    </row>
    <row r="296" spans="1:14" ht="14.4" customHeight="1" x14ac:dyDescent="0.3">
      <c r="A296" s="664" t="s">
        <v>555</v>
      </c>
      <c r="B296" s="665" t="s">
        <v>556</v>
      </c>
      <c r="C296" s="666" t="s">
        <v>560</v>
      </c>
      <c r="D296" s="667" t="s">
        <v>2691</v>
      </c>
      <c r="E296" s="666" t="s">
        <v>571</v>
      </c>
      <c r="F296" s="667" t="s">
        <v>2694</v>
      </c>
      <c r="G296" s="666" t="s">
        <v>1543</v>
      </c>
      <c r="H296" s="666" t="s">
        <v>1583</v>
      </c>
      <c r="I296" s="666" t="s">
        <v>1584</v>
      </c>
      <c r="J296" s="666" t="s">
        <v>1585</v>
      </c>
      <c r="K296" s="666" t="s">
        <v>1586</v>
      </c>
      <c r="L296" s="668">
        <v>3300</v>
      </c>
      <c r="M296" s="668">
        <v>1</v>
      </c>
      <c r="N296" s="669">
        <v>3300</v>
      </c>
    </row>
    <row r="297" spans="1:14" ht="14.4" customHeight="1" x14ac:dyDescent="0.3">
      <c r="A297" s="664" t="s">
        <v>555</v>
      </c>
      <c r="B297" s="665" t="s">
        <v>556</v>
      </c>
      <c r="C297" s="666" t="s">
        <v>560</v>
      </c>
      <c r="D297" s="667" t="s">
        <v>2691</v>
      </c>
      <c r="E297" s="666" t="s">
        <v>571</v>
      </c>
      <c r="F297" s="667" t="s">
        <v>2694</v>
      </c>
      <c r="G297" s="666" t="s">
        <v>1543</v>
      </c>
      <c r="H297" s="666" t="s">
        <v>1587</v>
      </c>
      <c r="I297" s="666" t="s">
        <v>1588</v>
      </c>
      <c r="J297" s="666" t="s">
        <v>1589</v>
      </c>
      <c r="K297" s="666" t="s">
        <v>910</v>
      </c>
      <c r="L297" s="668">
        <v>30.215813640285184</v>
      </c>
      <c r="M297" s="668">
        <v>43</v>
      </c>
      <c r="N297" s="669">
        <v>1299.2799865322629</v>
      </c>
    </row>
    <row r="298" spans="1:14" ht="14.4" customHeight="1" x14ac:dyDescent="0.3">
      <c r="A298" s="664" t="s">
        <v>555</v>
      </c>
      <c r="B298" s="665" t="s">
        <v>556</v>
      </c>
      <c r="C298" s="666" t="s">
        <v>560</v>
      </c>
      <c r="D298" s="667" t="s">
        <v>2691</v>
      </c>
      <c r="E298" s="666" t="s">
        <v>571</v>
      </c>
      <c r="F298" s="667" t="s">
        <v>2694</v>
      </c>
      <c r="G298" s="666" t="s">
        <v>1543</v>
      </c>
      <c r="H298" s="666" t="s">
        <v>1590</v>
      </c>
      <c r="I298" s="666" t="s">
        <v>1590</v>
      </c>
      <c r="J298" s="666" t="s">
        <v>1591</v>
      </c>
      <c r="K298" s="666" t="s">
        <v>1592</v>
      </c>
      <c r="L298" s="668">
        <v>66.400000000000006</v>
      </c>
      <c r="M298" s="668">
        <v>2</v>
      </c>
      <c r="N298" s="669">
        <v>132.80000000000001</v>
      </c>
    </row>
    <row r="299" spans="1:14" ht="14.4" customHeight="1" x14ac:dyDescent="0.3">
      <c r="A299" s="664" t="s">
        <v>555</v>
      </c>
      <c r="B299" s="665" t="s">
        <v>556</v>
      </c>
      <c r="C299" s="666" t="s">
        <v>560</v>
      </c>
      <c r="D299" s="667" t="s">
        <v>2691</v>
      </c>
      <c r="E299" s="666" t="s">
        <v>571</v>
      </c>
      <c r="F299" s="667" t="s">
        <v>2694</v>
      </c>
      <c r="G299" s="666" t="s">
        <v>1543</v>
      </c>
      <c r="H299" s="666" t="s">
        <v>1593</v>
      </c>
      <c r="I299" s="666" t="s">
        <v>1594</v>
      </c>
      <c r="J299" s="666" t="s">
        <v>1595</v>
      </c>
      <c r="K299" s="666" t="s">
        <v>1596</v>
      </c>
      <c r="L299" s="668">
        <v>331.84000000000009</v>
      </c>
      <c r="M299" s="668">
        <v>1</v>
      </c>
      <c r="N299" s="669">
        <v>331.84000000000009</v>
      </c>
    </row>
    <row r="300" spans="1:14" ht="14.4" customHeight="1" x14ac:dyDescent="0.3">
      <c r="A300" s="664" t="s">
        <v>555</v>
      </c>
      <c r="B300" s="665" t="s">
        <v>556</v>
      </c>
      <c r="C300" s="666" t="s">
        <v>560</v>
      </c>
      <c r="D300" s="667" t="s">
        <v>2691</v>
      </c>
      <c r="E300" s="666" t="s">
        <v>571</v>
      </c>
      <c r="F300" s="667" t="s">
        <v>2694</v>
      </c>
      <c r="G300" s="666" t="s">
        <v>1543</v>
      </c>
      <c r="H300" s="666" t="s">
        <v>1597</v>
      </c>
      <c r="I300" s="666" t="s">
        <v>1598</v>
      </c>
      <c r="J300" s="666" t="s">
        <v>1599</v>
      </c>
      <c r="K300" s="666" t="s">
        <v>1600</v>
      </c>
      <c r="L300" s="668">
        <v>322.49001183816205</v>
      </c>
      <c r="M300" s="668">
        <v>4</v>
      </c>
      <c r="N300" s="669">
        <v>1289.9600473526482</v>
      </c>
    </row>
    <row r="301" spans="1:14" ht="14.4" customHeight="1" x14ac:dyDescent="0.3">
      <c r="A301" s="664" t="s">
        <v>555</v>
      </c>
      <c r="B301" s="665" t="s">
        <v>556</v>
      </c>
      <c r="C301" s="666" t="s">
        <v>560</v>
      </c>
      <c r="D301" s="667" t="s">
        <v>2691</v>
      </c>
      <c r="E301" s="666" t="s">
        <v>571</v>
      </c>
      <c r="F301" s="667" t="s">
        <v>2694</v>
      </c>
      <c r="G301" s="666" t="s">
        <v>1543</v>
      </c>
      <c r="H301" s="666" t="s">
        <v>1601</v>
      </c>
      <c r="I301" s="666" t="s">
        <v>1602</v>
      </c>
      <c r="J301" s="666" t="s">
        <v>1603</v>
      </c>
      <c r="K301" s="666" t="s">
        <v>1604</v>
      </c>
      <c r="L301" s="668">
        <v>46.989787271525529</v>
      </c>
      <c r="M301" s="668">
        <v>2</v>
      </c>
      <c r="N301" s="669">
        <v>93.979574543051058</v>
      </c>
    </row>
    <row r="302" spans="1:14" ht="14.4" customHeight="1" x14ac:dyDescent="0.3">
      <c r="A302" s="664" t="s">
        <v>555</v>
      </c>
      <c r="B302" s="665" t="s">
        <v>556</v>
      </c>
      <c r="C302" s="666" t="s">
        <v>560</v>
      </c>
      <c r="D302" s="667" t="s">
        <v>2691</v>
      </c>
      <c r="E302" s="666" t="s">
        <v>571</v>
      </c>
      <c r="F302" s="667" t="s">
        <v>2694</v>
      </c>
      <c r="G302" s="666" t="s">
        <v>1543</v>
      </c>
      <c r="H302" s="666" t="s">
        <v>1605</v>
      </c>
      <c r="I302" s="666" t="s">
        <v>1606</v>
      </c>
      <c r="J302" s="666" t="s">
        <v>1607</v>
      </c>
      <c r="K302" s="666" t="s">
        <v>1608</v>
      </c>
      <c r="L302" s="668">
        <v>48.73</v>
      </c>
      <c r="M302" s="668">
        <v>1</v>
      </c>
      <c r="N302" s="669">
        <v>48.73</v>
      </c>
    </row>
    <row r="303" spans="1:14" ht="14.4" customHeight="1" x14ac:dyDescent="0.3">
      <c r="A303" s="664" t="s">
        <v>555</v>
      </c>
      <c r="B303" s="665" t="s">
        <v>556</v>
      </c>
      <c r="C303" s="666" t="s">
        <v>560</v>
      </c>
      <c r="D303" s="667" t="s">
        <v>2691</v>
      </c>
      <c r="E303" s="666" t="s">
        <v>571</v>
      </c>
      <c r="F303" s="667" t="s">
        <v>2694</v>
      </c>
      <c r="G303" s="666" t="s">
        <v>1543</v>
      </c>
      <c r="H303" s="666" t="s">
        <v>1609</v>
      </c>
      <c r="I303" s="666" t="s">
        <v>1610</v>
      </c>
      <c r="J303" s="666" t="s">
        <v>1611</v>
      </c>
      <c r="K303" s="666" t="s">
        <v>910</v>
      </c>
      <c r="L303" s="668">
        <v>44.120000000000005</v>
      </c>
      <c r="M303" s="668">
        <v>2</v>
      </c>
      <c r="N303" s="669">
        <v>88.240000000000009</v>
      </c>
    </row>
    <row r="304" spans="1:14" ht="14.4" customHeight="1" x14ac:dyDescent="0.3">
      <c r="A304" s="664" t="s">
        <v>555</v>
      </c>
      <c r="B304" s="665" t="s">
        <v>556</v>
      </c>
      <c r="C304" s="666" t="s">
        <v>560</v>
      </c>
      <c r="D304" s="667" t="s">
        <v>2691</v>
      </c>
      <c r="E304" s="666" t="s">
        <v>571</v>
      </c>
      <c r="F304" s="667" t="s">
        <v>2694</v>
      </c>
      <c r="G304" s="666" t="s">
        <v>1543</v>
      </c>
      <c r="H304" s="666" t="s">
        <v>1612</v>
      </c>
      <c r="I304" s="666" t="s">
        <v>1613</v>
      </c>
      <c r="J304" s="666" t="s">
        <v>1614</v>
      </c>
      <c r="K304" s="666" t="s">
        <v>1615</v>
      </c>
      <c r="L304" s="668">
        <v>88.249999999999986</v>
      </c>
      <c r="M304" s="668">
        <v>3</v>
      </c>
      <c r="N304" s="669">
        <v>264.74999999999994</v>
      </c>
    </row>
    <row r="305" spans="1:14" ht="14.4" customHeight="1" x14ac:dyDescent="0.3">
      <c r="A305" s="664" t="s">
        <v>555</v>
      </c>
      <c r="B305" s="665" t="s">
        <v>556</v>
      </c>
      <c r="C305" s="666" t="s">
        <v>560</v>
      </c>
      <c r="D305" s="667" t="s">
        <v>2691</v>
      </c>
      <c r="E305" s="666" t="s">
        <v>571</v>
      </c>
      <c r="F305" s="667" t="s">
        <v>2694</v>
      </c>
      <c r="G305" s="666" t="s">
        <v>1543</v>
      </c>
      <c r="H305" s="666" t="s">
        <v>1616</v>
      </c>
      <c r="I305" s="666" t="s">
        <v>1617</v>
      </c>
      <c r="J305" s="666" t="s">
        <v>1618</v>
      </c>
      <c r="K305" s="666" t="s">
        <v>1619</v>
      </c>
      <c r="L305" s="668">
        <v>297.91999999999996</v>
      </c>
      <c r="M305" s="668">
        <v>2</v>
      </c>
      <c r="N305" s="669">
        <v>595.83999999999992</v>
      </c>
    </row>
    <row r="306" spans="1:14" ht="14.4" customHeight="1" x14ac:dyDescent="0.3">
      <c r="A306" s="664" t="s">
        <v>555</v>
      </c>
      <c r="B306" s="665" t="s">
        <v>556</v>
      </c>
      <c r="C306" s="666" t="s">
        <v>560</v>
      </c>
      <c r="D306" s="667" t="s">
        <v>2691</v>
      </c>
      <c r="E306" s="666" t="s">
        <v>571</v>
      </c>
      <c r="F306" s="667" t="s">
        <v>2694</v>
      </c>
      <c r="G306" s="666" t="s">
        <v>1543</v>
      </c>
      <c r="H306" s="666" t="s">
        <v>1620</v>
      </c>
      <c r="I306" s="666" t="s">
        <v>1621</v>
      </c>
      <c r="J306" s="666" t="s">
        <v>1603</v>
      </c>
      <c r="K306" s="666" t="s">
        <v>866</v>
      </c>
      <c r="L306" s="668">
        <v>106.54000000000003</v>
      </c>
      <c r="M306" s="668">
        <v>1</v>
      </c>
      <c r="N306" s="669">
        <v>106.54000000000003</v>
      </c>
    </row>
    <row r="307" spans="1:14" ht="14.4" customHeight="1" x14ac:dyDescent="0.3">
      <c r="A307" s="664" t="s">
        <v>555</v>
      </c>
      <c r="B307" s="665" t="s">
        <v>556</v>
      </c>
      <c r="C307" s="666" t="s">
        <v>560</v>
      </c>
      <c r="D307" s="667" t="s">
        <v>2691</v>
      </c>
      <c r="E307" s="666" t="s">
        <v>571</v>
      </c>
      <c r="F307" s="667" t="s">
        <v>2694</v>
      </c>
      <c r="G307" s="666" t="s">
        <v>1543</v>
      </c>
      <c r="H307" s="666" t="s">
        <v>1622</v>
      </c>
      <c r="I307" s="666" t="s">
        <v>1623</v>
      </c>
      <c r="J307" s="666" t="s">
        <v>1624</v>
      </c>
      <c r="K307" s="666" t="s">
        <v>1625</v>
      </c>
      <c r="L307" s="668">
        <v>65.820000000000007</v>
      </c>
      <c r="M307" s="668">
        <v>1</v>
      </c>
      <c r="N307" s="669">
        <v>65.820000000000007</v>
      </c>
    </row>
    <row r="308" spans="1:14" ht="14.4" customHeight="1" x14ac:dyDescent="0.3">
      <c r="A308" s="664" t="s">
        <v>555</v>
      </c>
      <c r="B308" s="665" t="s">
        <v>556</v>
      </c>
      <c r="C308" s="666" t="s">
        <v>560</v>
      </c>
      <c r="D308" s="667" t="s">
        <v>2691</v>
      </c>
      <c r="E308" s="666" t="s">
        <v>571</v>
      </c>
      <c r="F308" s="667" t="s">
        <v>2694</v>
      </c>
      <c r="G308" s="666" t="s">
        <v>1543</v>
      </c>
      <c r="H308" s="666" t="s">
        <v>1626</v>
      </c>
      <c r="I308" s="666" t="s">
        <v>1627</v>
      </c>
      <c r="J308" s="666" t="s">
        <v>1628</v>
      </c>
      <c r="K308" s="666" t="s">
        <v>1629</v>
      </c>
      <c r="L308" s="668">
        <v>21.669999999999995</v>
      </c>
      <c r="M308" s="668">
        <v>1</v>
      </c>
      <c r="N308" s="669">
        <v>21.669999999999995</v>
      </c>
    </row>
    <row r="309" spans="1:14" ht="14.4" customHeight="1" x14ac:dyDescent="0.3">
      <c r="A309" s="664" t="s">
        <v>555</v>
      </c>
      <c r="B309" s="665" t="s">
        <v>556</v>
      </c>
      <c r="C309" s="666" t="s">
        <v>560</v>
      </c>
      <c r="D309" s="667" t="s">
        <v>2691</v>
      </c>
      <c r="E309" s="666" t="s">
        <v>571</v>
      </c>
      <c r="F309" s="667" t="s">
        <v>2694</v>
      </c>
      <c r="G309" s="666" t="s">
        <v>1543</v>
      </c>
      <c r="H309" s="666" t="s">
        <v>1630</v>
      </c>
      <c r="I309" s="666" t="s">
        <v>1631</v>
      </c>
      <c r="J309" s="666" t="s">
        <v>1632</v>
      </c>
      <c r="K309" s="666" t="s">
        <v>1574</v>
      </c>
      <c r="L309" s="668">
        <v>86.617500000000035</v>
      </c>
      <c r="M309" s="668">
        <v>4</v>
      </c>
      <c r="N309" s="669">
        <v>346.47000000000014</v>
      </c>
    </row>
    <row r="310" spans="1:14" ht="14.4" customHeight="1" x14ac:dyDescent="0.3">
      <c r="A310" s="664" t="s">
        <v>555</v>
      </c>
      <c r="B310" s="665" t="s">
        <v>556</v>
      </c>
      <c r="C310" s="666" t="s">
        <v>560</v>
      </c>
      <c r="D310" s="667" t="s">
        <v>2691</v>
      </c>
      <c r="E310" s="666" t="s">
        <v>571</v>
      </c>
      <c r="F310" s="667" t="s">
        <v>2694</v>
      </c>
      <c r="G310" s="666" t="s">
        <v>1543</v>
      </c>
      <c r="H310" s="666" t="s">
        <v>1633</v>
      </c>
      <c r="I310" s="666" t="s">
        <v>1634</v>
      </c>
      <c r="J310" s="666" t="s">
        <v>1635</v>
      </c>
      <c r="K310" s="666" t="s">
        <v>997</v>
      </c>
      <c r="L310" s="668">
        <v>116.83999999999997</v>
      </c>
      <c r="M310" s="668">
        <v>2</v>
      </c>
      <c r="N310" s="669">
        <v>233.67999999999995</v>
      </c>
    </row>
    <row r="311" spans="1:14" ht="14.4" customHeight="1" x14ac:dyDescent="0.3">
      <c r="A311" s="664" t="s">
        <v>555</v>
      </c>
      <c r="B311" s="665" t="s">
        <v>556</v>
      </c>
      <c r="C311" s="666" t="s">
        <v>560</v>
      </c>
      <c r="D311" s="667" t="s">
        <v>2691</v>
      </c>
      <c r="E311" s="666" t="s">
        <v>571</v>
      </c>
      <c r="F311" s="667" t="s">
        <v>2694</v>
      </c>
      <c r="G311" s="666" t="s">
        <v>1543</v>
      </c>
      <c r="H311" s="666" t="s">
        <v>1636</v>
      </c>
      <c r="I311" s="666" t="s">
        <v>1637</v>
      </c>
      <c r="J311" s="666" t="s">
        <v>1638</v>
      </c>
      <c r="K311" s="666" t="s">
        <v>1639</v>
      </c>
      <c r="L311" s="668">
        <v>13.880000000000004</v>
      </c>
      <c r="M311" s="668">
        <v>3</v>
      </c>
      <c r="N311" s="669">
        <v>41.640000000000015</v>
      </c>
    </row>
    <row r="312" spans="1:14" ht="14.4" customHeight="1" x14ac:dyDescent="0.3">
      <c r="A312" s="664" t="s">
        <v>555</v>
      </c>
      <c r="B312" s="665" t="s">
        <v>556</v>
      </c>
      <c r="C312" s="666" t="s">
        <v>560</v>
      </c>
      <c r="D312" s="667" t="s">
        <v>2691</v>
      </c>
      <c r="E312" s="666" t="s">
        <v>571</v>
      </c>
      <c r="F312" s="667" t="s">
        <v>2694</v>
      </c>
      <c r="G312" s="666" t="s">
        <v>1543</v>
      </c>
      <c r="H312" s="666" t="s">
        <v>1640</v>
      </c>
      <c r="I312" s="666" t="s">
        <v>1641</v>
      </c>
      <c r="J312" s="666" t="s">
        <v>1642</v>
      </c>
      <c r="K312" s="666" t="s">
        <v>1643</v>
      </c>
      <c r="L312" s="668">
        <v>24.929999999999993</v>
      </c>
      <c r="M312" s="668">
        <v>1</v>
      </c>
      <c r="N312" s="669">
        <v>24.929999999999993</v>
      </c>
    </row>
    <row r="313" spans="1:14" ht="14.4" customHeight="1" x14ac:dyDescent="0.3">
      <c r="A313" s="664" t="s">
        <v>555</v>
      </c>
      <c r="B313" s="665" t="s">
        <v>556</v>
      </c>
      <c r="C313" s="666" t="s">
        <v>560</v>
      </c>
      <c r="D313" s="667" t="s">
        <v>2691</v>
      </c>
      <c r="E313" s="666" t="s">
        <v>571</v>
      </c>
      <c r="F313" s="667" t="s">
        <v>2694</v>
      </c>
      <c r="G313" s="666" t="s">
        <v>1543</v>
      </c>
      <c r="H313" s="666" t="s">
        <v>1644</v>
      </c>
      <c r="I313" s="666" t="s">
        <v>1645</v>
      </c>
      <c r="J313" s="666" t="s">
        <v>1646</v>
      </c>
      <c r="K313" s="666" t="s">
        <v>1647</v>
      </c>
      <c r="L313" s="668">
        <v>50.460000000000015</v>
      </c>
      <c r="M313" s="668">
        <v>1</v>
      </c>
      <c r="N313" s="669">
        <v>50.460000000000015</v>
      </c>
    </row>
    <row r="314" spans="1:14" ht="14.4" customHeight="1" x14ac:dyDescent="0.3">
      <c r="A314" s="664" t="s">
        <v>555</v>
      </c>
      <c r="B314" s="665" t="s">
        <v>556</v>
      </c>
      <c r="C314" s="666" t="s">
        <v>560</v>
      </c>
      <c r="D314" s="667" t="s">
        <v>2691</v>
      </c>
      <c r="E314" s="666" t="s">
        <v>571</v>
      </c>
      <c r="F314" s="667" t="s">
        <v>2694</v>
      </c>
      <c r="G314" s="666" t="s">
        <v>1543</v>
      </c>
      <c r="H314" s="666" t="s">
        <v>1648</v>
      </c>
      <c r="I314" s="666" t="s">
        <v>1649</v>
      </c>
      <c r="J314" s="666" t="s">
        <v>600</v>
      </c>
      <c r="K314" s="666" t="s">
        <v>1650</v>
      </c>
      <c r="L314" s="668">
        <v>58.739999999999981</v>
      </c>
      <c r="M314" s="668">
        <v>4</v>
      </c>
      <c r="N314" s="669">
        <v>234.95999999999992</v>
      </c>
    </row>
    <row r="315" spans="1:14" ht="14.4" customHeight="1" x14ac:dyDescent="0.3">
      <c r="A315" s="664" t="s">
        <v>555</v>
      </c>
      <c r="B315" s="665" t="s">
        <v>556</v>
      </c>
      <c r="C315" s="666" t="s">
        <v>560</v>
      </c>
      <c r="D315" s="667" t="s">
        <v>2691</v>
      </c>
      <c r="E315" s="666" t="s">
        <v>571</v>
      </c>
      <c r="F315" s="667" t="s">
        <v>2694</v>
      </c>
      <c r="G315" s="666" t="s">
        <v>1543</v>
      </c>
      <c r="H315" s="666" t="s">
        <v>1651</v>
      </c>
      <c r="I315" s="666" t="s">
        <v>1652</v>
      </c>
      <c r="J315" s="666" t="s">
        <v>1653</v>
      </c>
      <c r="K315" s="666" t="s">
        <v>1654</v>
      </c>
      <c r="L315" s="668">
        <v>45.430066016130397</v>
      </c>
      <c r="M315" s="668">
        <v>4</v>
      </c>
      <c r="N315" s="669">
        <v>181.72026406452159</v>
      </c>
    </row>
    <row r="316" spans="1:14" ht="14.4" customHeight="1" x14ac:dyDescent="0.3">
      <c r="A316" s="664" t="s">
        <v>555</v>
      </c>
      <c r="B316" s="665" t="s">
        <v>556</v>
      </c>
      <c r="C316" s="666" t="s">
        <v>560</v>
      </c>
      <c r="D316" s="667" t="s">
        <v>2691</v>
      </c>
      <c r="E316" s="666" t="s">
        <v>571</v>
      </c>
      <c r="F316" s="667" t="s">
        <v>2694</v>
      </c>
      <c r="G316" s="666" t="s">
        <v>1543</v>
      </c>
      <c r="H316" s="666" t="s">
        <v>1655</v>
      </c>
      <c r="I316" s="666" t="s">
        <v>1656</v>
      </c>
      <c r="J316" s="666" t="s">
        <v>1657</v>
      </c>
      <c r="K316" s="666" t="s">
        <v>1658</v>
      </c>
      <c r="L316" s="668">
        <v>79.059999999999988</v>
      </c>
      <c r="M316" s="668">
        <v>1</v>
      </c>
      <c r="N316" s="669">
        <v>79.059999999999988</v>
      </c>
    </row>
    <row r="317" spans="1:14" ht="14.4" customHeight="1" x14ac:dyDescent="0.3">
      <c r="A317" s="664" t="s">
        <v>555</v>
      </c>
      <c r="B317" s="665" t="s">
        <v>556</v>
      </c>
      <c r="C317" s="666" t="s">
        <v>560</v>
      </c>
      <c r="D317" s="667" t="s">
        <v>2691</v>
      </c>
      <c r="E317" s="666" t="s">
        <v>571</v>
      </c>
      <c r="F317" s="667" t="s">
        <v>2694</v>
      </c>
      <c r="G317" s="666" t="s">
        <v>1543</v>
      </c>
      <c r="H317" s="666" t="s">
        <v>1659</v>
      </c>
      <c r="I317" s="666" t="s">
        <v>1660</v>
      </c>
      <c r="J317" s="666" t="s">
        <v>1661</v>
      </c>
      <c r="K317" s="666" t="s">
        <v>1662</v>
      </c>
      <c r="L317" s="668">
        <v>20.059999999999995</v>
      </c>
      <c r="M317" s="668">
        <v>7</v>
      </c>
      <c r="N317" s="669">
        <v>140.41999999999996</v>
      </c>
    </row>
    <row r="318" spans="1:14" ht="14.4" customHeight="1" x14ac:dyDescent="0.3">
      <c r="A318" s="664" t="s">
        <v>555</v>
      </c>
      <c r="B318" s="665" t="s">
        <v>556</v>
      </c>
      <c r="C318" s="666" t="s">
        <v>560</v>
      </c>
      <c r="D318" s="667" t="s">
        <v>2691</v>
      </c>
      <c r="E318" s="666" t="s">
        <v>571</v>
      </c>
      <c r="F318" s="667" t="s">
        <v>2694</v>
      </c>
      <c r="G318" s="666" t="s">
        <v>1543</v>
      </c>
      <c r="H318" s="666" t="s">
        <v>1663</v>
      </c>
      <c r="I318" s="666" t="s">
        <v>1664</v>
      </c>
      <c r="J318" s="666" t="s">
        <v>1665</v>
      </c>
      <c r="K318" s="666" t="s">
        <v>1316</v>
      </c>
      <c r="L318" s="668">
        <v>466.32000000000011</v>
      </c>
      <c r="M318" s="668">
        <v>1</v>
      </c>
      <c r="N318" s="669">
        <v>466.32000000000011</v>
      </c>
    </row>
    <row r="319" spans="1:14" ht="14.4" customHeight="1" x14ac:dyDescent="0.3">
      <c r="A319" s="664" t="s">
        <v>555</v>
      </c>
      <c r="B319" s="665" t="s">
        <v>556</v>
      </c>
      <c r="C319" s="666" t="s">
        <v>560</v>
      </c>
      <c r="D319" s="667" t="s">
        <v>2691</v>
      </c>
      <c r="E319" s="666" t="s">
        <v>571</v>
      </c>
      <c r="F319" s="667" t="s">
        <v>2694</v>
      </c>
      <c r="G319" s="666" t="s">
        <v>1543</v>
      </c>
      <c r="H319" s="666" t="s">
        <v>1666</v>
      </c>
      <c r="I319" s="666" t="s">
        <v>1667</v>
      </c>
      <c r="J319" s="666" t="s">
        <v>1668</v>
      </c>
      <c r="K319" s="666" t="s">
        <v>1669</v>
      </c>
      <c r="L319" s="668">
        <v>50.169999999999987</v>
      </c>
      <c r="M319" s="668">
        <v>1</v>
      </c>
      <c r="N319" s="669">
        <v>50.169999999999987</v>
      </c>
    </row>
    <row r="320" spans="1:14" ht="14.4" customHeight="1" x14ac:dyDescent="0.3">
      <c r="A320" s="664" t="s">
        <v>555</v>
      </c>
      <c r="B320" s="665" t="s">
        <v>556</v>
      </c>
      <c r="C320" s="666" t="s">
        <v>560</v>
      </c>
      <c r="D320" s="667" t="s">
        <v>2691</v>
      </c>
      <c r="E320" s="666" t="s">
        <v>571</v>
      </c>
      <c r="F320" s="667" t="s">
        <v>2694</v>
      </c>
      <c r="G320" s="666" t="s">
        <v>1543</v>
      </c>
      <c r="H320" s="666" t="s">
        <v>1670</v>
      </c>
      <c r="I320" s="666" t="s">
        <v>1671</v>
      </c>
      <c r="J320" s="666" t="s">
        <v>1672</v>
      </c>
      <c r="K320" s="666" t="s">
        <v>1673</v>
      </c>
      <c r="L320" s="668">
        <v>596.6</v>
      </c>
      <c r="M320" s="668">
        <v>1</v>
      </c>
      <c r="N320" s="669">
        <v>596.6</v>
      </c>
    </row>
    <row r="321" spans="1:14" ht="14.4" customHeight="1" x14ac:dyDescent="0.3">
      <c r="A321" s="664" t="s">
        <v>555</v>
      </c>
      <c r="B321" s="665" t="s">
        <v>556</v>
      </c>
      <c r="C321" s="666" t="s">
        <v>560</v>
      </c>
      <c r="D321" s="667" t="s">
        <v>2691</v>
      </c>
      <c r="E321" s="666" t="s">
        <v>571</v>
      </c>
      <c r="F321" s="667" t="s">
        <v>2694</v>
      </c>
      <c r="G321" s="666" t="s">
        <v>1543</v>
      </c>
      <c r="H321" s="666" t="s">
        <v>1674</v>
      </c>
      <c r="I321" s="666" t="s">
        <v>1675</v>
      </c>
      <c r="J321" s="666" t="s">
        <v>1676</v>
      </c>
      <c r="K321" s="666" t="s">
        <v>1677</v>
      </c>
      <c r="L321" s="668">
        <v>77.809999999999988</v>
      </c>
      <c r="M321" s="668">
        <v>1</v>
      </c>
      <c r="N321" s="669">
        <v>77.809999999999988</v>
      </c>
    </row>
    <row r="322" spans="1:14" ht="14.4" customHeight="1" x14ac:dyDescent="0.3">
      <c r="A322" s="664" t="s">
        <v>555</v>
      </c>
      <c r="B322" s="665" t="s">
        <v>556</v>
      </c>
      <c r="C322" s="666" t="s">
        <v>560</v>
      </c>
      <c r="D322" s="667" t="s">
        <v>2691</v>
      </c>
      <c r="E322" s="666" t="s">
        <v>571</v>
      </c>
      <c r="F322" s="667" t="s">
        <v>2694</v>
      </c>
      <c r="G322" s="666" t="s">
        <v>1543</v>
      </c>
      <c r="H322" s="666" t="s">
        <v>1678</v>
      </c>
      <c r="I322" s="666" t="s">
        <v>1679</v>
      </c>
      <c r="J322" s="666" t="s">
        <v>1680</v>
      </c>
      <c r="K322" s="666" t="s">
        <v>1681</v>
      </c>
      <c r="L322" s="668">
        <v>31.640000000000022</v>
      </c>
      <c r="M322" s="668">
        <v>1</v>
      </c>
      <c r="N322" s="669">
        <v>31.640000000000022</v>
      </c>
    </row>
    <row r="323" spans="1:14" ht="14.4" customHeight="1" x14ac:dyDescent="0.3">
      <c r="A323" s="664" t="s">
        <v>555</v>
      </c>
      <c r="B323" s="665" t="s">
        <v>556</v>
      </c>
      <c r="C323" s="666" t="s">
        <v>560</v>
      </c>
      <c r="D323" s="667" t="s">
        <v>2691</v>
      </c>
      <c r="E323" s="666" t="s">
        <v>571</v>
      </c>
      <c r="F323" s="667" t="s">
        <v>2694</v>
      </c>
      <c r="G323" s="666" t="s">
        <v>1543</v>
      </c>
      <c r="H323" s="666" t="s">
        <v>1682</v>
      </c>
      <c r="I323" s="666" t="s">
        <v>1683</v>
      </c>
      <c r="J323" s="666" t="s">
        <v>1684</v>
      </c>
      <c r="K323" s="666" t="s">
        <v>862</v>
      </c>
      <c r="L323" s="668">
        <v>158.98000000000002</v>
      </c>
      <c r="M323" s="668">
        <v>1</v>
      </c>
      <c r="N323" s="669">
        <v>158.98000000000002</v>
      </c>
    </row>
    <row r="324" spans="1:14" ht="14.4" customHeight="1" x14ac:dyDescent="0.3">
      <c r="A324" s="664" t="s">
        <v>555</v>
      </c>
      <c r="B324" s="665" t="s">
        <v>556</v>
      </c>
      <c r="C324" s="666" t="s">
        <v>560</v>
      </c>
      <c r="D324" s="667" t="s">
        <v>2691</v>
      </c>
      <c r="E324" s="666" t="s">
        <v>571</v>
      </c>
      <c r="F324" s="667" t="s">
        <v>2694</v>
      </c>
      <c r="G324" s="666" t="s">
        <v>1543</v>
      </c>
      <c r="H324" s="666" t="s">
        <v>1685</v>
      </c>
      <c r="I324" s="666" t="s">
        <v>1686</v>
      </c>
      <c r="J324" s="666" t="s">
        <v>1687</v>
      </c>
      <c r="K324" s="666" t="s">
        <v>1578</v>
      </c>
      <c r="L324" s="668">
        <v>71.170086144241452</v>
      </c>
      <c r="M324" s="668">
        <v>1</v>
      </c>
      <c r="N324" s="669">
        <v>71.170086144241452</v>
      </c>
    </row>
    <row r="325" spans="1:14" ht="14.4" customHeight="1" x14ac:dyDescent="0.3">
      <c r="A325" s="664" t="s">
        <v>555</v>
      </c>
      <c r="B325" s="665" t="s">
        <v>556</v>
      </c>
      <c r="C325" s="666" t="s">
        <v>560</v>
      </c>
      <c r="D325" s="667" t="s">
        <v>2691</v>
      </c>
      <c r="E325" s="666" t="s">
        <v>571</v>
      </c>
      <c r="F325" s="667" t="s">
        <v>2694</v>
      </c>
      <c r="G325" s="666" t="s">
        <v>1543</v>
      </c>
      <c r="H325" s="666" t="s">
        <v>1688</v>
      </c>
      <c r="I325" s="666" t="s">
        <v>1689</v>
      </c>
      <c r="J325" s="666" t="s">
        <v>1690</v>
      </c>
      <c r="K325" s="666" t="s">
        <v>1691</v>
      </c>
      <c r="L325" s="668">
        <v>38.29999999999999</v>
      </c>
      <c r="M325" s="668">
        <v>1</v>
      </c>
      <c r="N325" s="669">
        <v>38.29999999999999</v>
      </c>
    </row>
    <row r="326" spans="1:14" ht="14.4" customHeight="1" x14ac:dyDescent="0.3">
      <c r="A326" s="664" t="s">
        <v>555</v>
      </c>
      <c r="B326" s="665" t="s">
        <v>556</v>
      </c>
      <c r="C326" s="666" t="s">
        <v>560</v>
      </c>
      <c r="D326" s="667" t="s">
        <v>2691</v>
      </c>
      <c r="E326" s="666" t="s">
        <v>571</v>
      </c>
      <c r="F326" s="667" t="s">
        <v>2694</v>
      </c>
      <c r="G326" s="666" t="s">
        <v>1543</v>
      </c>
      <c r="H326" s="666" t="s">
        <v>1692</v>
      </c>
      <c r="I326" s="666" t="s">
        <v>1693</v>
      </c>
      <c r="J326" s="666" t="s">
        <v>1694</v>
      </c>
      <c r="K326" s="666" t="s">
        <v>1695</v>
      </c>
      <c r="L326" s="668">
        <v>147.08946116727432</v>
      </c>
      <c r="M326" s="668">
        <v>2</v>
      </c>
      <c r="N326" s="669">
        <v>294.17892233454864</v>
      </c>
    </row>
    <row r="327" spans="1:14" ht="14.4" customHeight="1" x14ac:dyDescent="0.3">
      <c r="A327" s="664" t="s">
        <v>555</v>
      </c>
      <c r="B327" s="665" t="s">
        <v>556</v>
      </c>
      <c r="C327" s="666" t="s">
        <v>560</v>
      </c>
      <c r="D327" s="667" t="s">
        <v>2691</v>
      </c>
      <c r="E327" s="666" t="s">
        <v>571</v>
      </c>
      <c r="F327" s="667" t="s">
        <v>2694</v>
      </c>
      <c r="G327" s="666" t="s">
        <v>1543</v>
      </c>
      <c r="H327" s="666" t="s">
        <v>1696</v>
      </c>
      <c r="I327" s="666" t="s">
        <v>1697</v>
      </c>
      <c r="J327" s="666" t="s">
        <v>1698</v>
      </c>
      <c r="K327" s="666" t="s">
        <v>1699</v>
      </c>
      <c r="L327" s="668">
        <v>174.28</v>
      </c>
      <c r="M327" s="668">
        <v>1</v>
      </c>
      <c r="N327" s="669">
        <v>174.28</v>
      </c>
    </row>
    <row r="328" spans="1:14" ht="14.4" customHeight="1" x14ac:dyDescent="0.3">
      <c r="A328" s="664" t="s">
        <v>555</v>
      </c>
      <c r="B328" s="665" t="s">
        <v>556</v>
      </c>
      <c r="C328" s="666" t="s">
        <v>560</v>
      </c>
      <c r="D328" s="667" t="s">
        <v>2691</v>
      </c>
      <c r="E328" s="666" t="s">
        <v>571</v>
      </c>
      <c r="F328" s="667" t="s">
        <v>2694</v>
      </c>
      <c r="G328" s="666" t="s">
        <v>1543</v>
      </c>
      <c r="H328" s="666" t="s">
        <v>1700</v>
      </c>
      <c r="I328" s="666" t="s">
        <v>1701</v>
      </c>
      <c r="J328" s="666" t="s">
        <v>1702</v>
      </c>
      <c r="K328" s="666" t="s">
        <v>1703</v>
      </c>
      <c r="L328" s="668">
        <v>97.320000000000022</v>
      </c>
      <c r="M328" s="668">
        <v>1</v>
      </c>
      <c r="N328" s="669">
        <v>97.320000000000022</v>
      </c>
    </row>
    <row r="329" spans="1:14" ht="14.4" customHeight="1" x14ac:dyDescent="0.3">
      <c r="A329" s="664" t="s">
        <v>555</v>
      </c>
      <c r="B329" s="665" t="s">
        <v>556</v>
      </c>
      <c r="C329" s="666" t="s">
        <v>560</v>
      </c>
      <c r="D329" s="667" t="s">
        <v>2691</v>
      </c>
      <c r="E329" s="666" t="s">
        <v>571</v>
      </c>
      <c r="F329" s="667" t="s">
        <v>2694</v>
      </c>
      <c r="G329" s="666" t="s">
        <v>1543</v>
      </c>
      <c r="H329" s="666" t="s">
        <v>1704</v>
      </c>
      <c r="I329" s="666" t="s">
        <v>1705</v>
      </c>
      <c r="J329" s="666" t="s">
        <v>1595</v>
      </c>
      <c r="K329" s="666" t="s">
        <v>1706</v>
      </c>
      <c r="L329" s="668">
        <v>80.519999999999982</v>
      </c>
      <c r="M329" s="668">
        <v>1</v>
      </c>
      <c r="N329" s="669">
        <v>80.519999999999982</v>
      </c>
    </row>
    <row r="330" spans="1:14" ht="14.4" customHeight="1" x14ac:dyDescent="0.3">
      <c r="A330" s="664" t="s">
        <v>555</v>
      </c>
      <c r="B330" s="665" t="s">
        <v>556</v>
      </c>
      <c r="C330" s="666" t="s">
        <v>560</v>
      </c>
      <c r="D330" s="667" t="s">
        <v>2691</v>
      </c>
      <c r="E330" s="666" t="s">
        <v>571</v>
      </c>
      <c r="F330" s="667" t="s">
        <v>2694</v>
      </c>
      <c r="G330" s="666" t="s">
        <v>1543</v>
      </c>
      <c r="H330" s="666" t="s">
        <v>1707</v>
      </c>
      <c r="I330" s="666" t="s">
        <v>1707</v>
      </c>
      <c r="J330" s="666" t="s">
        <v>1708</v>
      </c>
      <c r="K330" s="666" t="s">
        <v>1709</v>
      </c>
      <c r="L330" s="668">
        <v>100.07000000000002</v>
      </c>
      <c r="M330" s="668">
        <v>1</v>
      </c>
      <c r="N330" s="669">
        <v>100.07000000000002</v>
      </c>
    </row>
    <row r="331" spans="1:14" ht="14.4" customHeight="1" x14ac:dyDescent="0.3">
      <c r="A331" s="664" t="s">
        <v>555</v>
      </c>
      <c r="B331" s="665" t="s">
        <v>556</v>
      </c>
      <c r="C331" s="666" t="s">
        <v>560</v>
      </c>
      <c r="D331" s="667" t="s">
        <v>2691</v>
      </c>
      <c r="E331" s="666" t="s">
        <v>571</v>
      </c>
      <c r="F331" s="667" t="s">
        <v>2694</v>
      </c>
      <c r="G331" s="666" t="s">
        <v>1543</v>
      </c>
      <c r="H331" s="666" t="s">
        <v>1710</v>
      </c>
      <c r="I331" s="666" t="s">
        <v>1711</v>
      </c>
      <c r="J331" s="666" t="s">
        <v>1712</v>
      </c>
      <c r="K331" s="666" t="s">
        <v>1713</v>
      </c>
      <c r="L331" s="668">
        <v>189.12</v>
      </c>
      <c r="M331" s="668">
        <v>1</v>
      </c>
      <c r="N331" s="669">
        <v>189.12</v>
      </c>
    </row>
    <row r="332" spans="1:14" ht="14.4" customHeight="1" x14ac:dyDescent="0.3">
      <c r="A332" s="664" t="s">
        <v>555</v>
      </c>
      <c r="B332" s="665" t="s">
        <v>556</v>
      </c>
      <c r="C332" s="666" t="s">
        <v>560</v>
      </c>
      <c r="D332" s="667" t="s">
        <v>2691</v>
      </c>
      <c r="E332" s="666" t="s">
        <v>571</v>
      </c>
      <c r="F332" s="667" t="s">
        <v>2694</v>
      </c>
      <c r="G332" s="666" t="s">
        <v>1543</v>
      </c>
      <c r="H332" s="666" t="s">
        <v>1714</v>
      </c>
      <c r="I332" s="666" t="s">
        <v>1715</v>
      </c>
      <c r="J332" s="666" t="s">
        <v>1716</v>
      </c>
      <c r="K332" s="666" t="s">
        <v>1717</v>
      </c>
      <c r="L332" s="668">
        <v>83.890000000000015</v>
      </c>
      <c r="M332" s="668">
        <v>3</v>
      </c>
      <c r="N332" s="669">
        <v>251.67000000000004</v>
      </c>
    </row>
    <row r="333" spans="1:14" ht="14.4" customHeight="1" x14ac:dyDescent="0.3">
      <c r="A333" s="664" t="s">
        <v>555</v>
      </c>
      <c r="B333" s="665" t="s">
        <v>556</v>
      </c>
      <c r="C333" s="666" t="s">
        <v>560</v>
      </c>
      <c r="D333" s="667" t="s">
        <v>2691</v>
      </c>
      <c r="E333" s="666" t="s">
        <v>571</v>
      </c>
      <c r="F333" s="667" t="s">
        <v>2694</v>
      </c>
      <c r="G333" s="666" t="s">
        <v>1543</v>
      </c>
      <c r="H333" s="666" t="s">
        <v>1718</v>
      </c>
      <c r="I333" s="666" t="s">
        <v>1719</v>
      </c>
      <c r="J333" s="666" t="s">
        <v>1653</v>
      </c>
      <c r="K333" s="666" t="s">
        <v>1720</v>
      </c>
      <c r="L333" s="668">
        <v>109.56036665439579</v>
      </c>
      <c r="M333" s="668">
        <v>1</v>
      </c>
      <c r="N333" s="669">
        <v>109.56036665439579</v>
      </c>
    </row>
    <row r="334" spans="1:14" ht="14.4" customHeight="1" x14ac:dyDescent="0.3">
      <c r="A334" s="664" t="s">
        <v>555</v>
      </c>
      <c r="B334" s="665" t="s">
        <v>556</v>
      </c>
      <c r="C334" s="666" t="s">
        <v>560</v>
      </c>
      <c r="D334" s="667" t="s">
        <v>2691</v>
      </c>
      <c r="E334" s="666" t="s">
        <v>571</v>
      </c>
      <c r="F334" s="667" t="s">
        <v>2694</v>
      </c>
      <c r="G334" s="666" t="s">
        <v>1543</v>
      </c>
      <c r="H334" s="666" t="s">
        <v>1721</v>
      </c>
      <c r="I334" s="666" t="s">
        <v>1721</v>
      </c>
      <c r="J334" s="666" t="s">
        <v>1722</v>
      </c>
      <c r="K334" s="666" t="s">
        <v>1723</v>
      </c>
      <c r="L334" s="668">
        <v>52.8</v>
      </c>
      <c r="M334" s="668">
        <v>1</v>
      </c>
      <c r="N334" s="669">
        <v>52.8</v>
      </c>
    </row>
    <row r="335" spans="1:14" ht="14.4" customHeight="1" x14ac:dyDescent="0.3">
      <c r="A335" s="664" t="s">
        <v>555</v>
      </c>
      <c r="B335" s="665" t="s">
        <v>556</v>
      </c>
      <c r="C335" s="666" t="s">
        <v>560</v>
      </c>
      <c r="D335" s="667" t="s">
        <v>2691</v>
      </c>
      <c r="E335" s="666" t="s">
        <v>571</v>
      </c>
      <c r="F335" s="667" t="s">
        <v>2694</v>
      </c>
      <c r="G335" s="666" t="s">
        <v>1543</v>
      </c>
      <c r="H335" s="666" t="s">
        <v>1724</v>
      </c>
      <c r="I335" s="666" t="s">
        <v>1725</v>
      </c>
      <c r="J335" s="666" t="s">
        <v>1653</v>
      </c>
      <c r="K335" s="666" t="s">
        <v>1726</v>
      </c>
      <c r="L335" s="668">
        <v>54.779711335445853</v>
      </c>
      <c r="M335" s="668">
        <v>3</v>
      </c>
      <c r="N335" s="669">
        <v>164.33913400633756</v>
      </c>
    </row>
    <row r="336" spans="1:14" ht="14.4" customHeight="1" x14ac:dyDescent="0.3">
      <c r="A336" s="664" t="s">
        <v>555</v>
      </c>
      <c r="B336" s="665" t="s">
        <v>556</v>
      </c>
      <c r="C336" s="666" t="s">
        <v>560</v>
      </c>
      <c r="D336" s="667" t="s">
        <v>2691</v>
      </c>
      <c r="E336" s="666" t="s">
        <v>571</v>
      </c>
      <c r="F336" s="667" t="s">
        <v>2694</v>
      </c>
      <c r="G336" s="666" t="s">
        <v>1543</v>
      </c>
      <c r="H336" s="666" t="s">
        <v>1727</v>
      </c>
      <c r="I336" s="666" t="s">
        <v>1727</v>
      </c>
      <c r="J336" s="666" t="s">
        <v>1728</v>
      </c>
      <c r="K336" s="666" t="s">
        <v>1729</v>
      </c>
      <c r="L336" s="668">
        <v>114.67999999999996</v>
      </c>
      <c r="M336" s="668">
        <v>1</v>
      </c>
      <c r="N336" s="669">
        <v>114.67999999999996</v>
      </c>
    </row>
    <row r="337" spans="1:14" ht="14.4" customHeight="1" x14ac:dyDescent="0.3">
      <c r="A337" s="664" t="s">
        <v>555</v>
      </c>
      <c r="B337" s="665" t="s">
        <v>556</v>
      </c>
      <c r="C337" s="666" t="s">
        <v>560</v>
      </c>
      <c r="D337" s="667" t="s">
        <v>2691</v>
      </c>
      <c r="E337" s="666" t="s">
        <v>571</v>
      </c>
      <c r="F337" s="667" t="s">
        <v>2694</v>
      </c>
      <c r="G337" s="666" t="s">
        <v>1543</v>
      </c>
      <c r="H337" s="666" t="s">
        <v>1730</v>
      </c>
      <c r="I337" s="666" t="s">
        <v>1731</v>
      </c>
      <c r="J337" s="666" t="s">
        <v>1732</v>
      </c>
      <c r="K337" s="666" t="s">
        <v>1733</v>
      </c>
      <c r="L337" s="668">
        <v>292.38000000000011</v>
      </c>
      <c r="M337" s="668">
        <v>1</v>
      </c>
      <c r="N337" s="669">
        <v>292.38000000000011</v>
      </c>
    </row>
    <row r="338" spans="1:14" ht="14.4" customHeight="1" x14ac:dyDescent="0.3">
      <c r="A338" s="664" t="s">
        <v>555</v>
      </c>
      <c r="B338" s="665" t="s">
        <v>556</v>
      </c>
      <c r="C338" s="666" t="s">
        <v>560</v>
      </c>
      <c r="D338" s="667" t="s">
        <v>2691</v>
      </c>
      <c r="E338" s="666" t="s">
        <v>571</v>
      </c>
      <c r="F338" s="667" t="s">
        <v>2694</v>
      </c>
      <c r="G338" s="666" t="s">
        <v>1543</v>
      </c>
      <c r="H338" s="666" t="s">
        <v>1734</v>
      </c>
      <c r="I338" s="666" t="s">
        <v>1734</v>
      </c>
      <c r="J338" s="666" t="s">
        <v>1735</v>
      </c>
      <c r="K338" s="666" t="s">
        <v>1736</v>
      </c>
      <c r="L338" s="668">
        <v>167.55990853657795</v>
      </c>
      <c r="M338" s="668">
        <v>4</v>
      </c>
      <c r="N338" s="669">
        <v>670.2396341463118</v>
      </c>
    </row>
    <row r="339" spans="1:14" ht="14.4" customHeight="1" x14ac:dyDescent="0.3">
      <c r="A339" s="664" t="s">
        <v>555</v>
      </c>
      <c r="B339" s="665" t="s">
        <v>556</v>
      </c>
      <c r="C339" s="666" t="s">
        <v>560</v>
      </c>
      <c r="D339" s="667" t="s">
        <v>2691</v>
      </c>
      <c r="E339" s="666" t="s">
        <v>571</v>
      </c>
      <c r="F339" s="667" t="s">
        <v>2694</v>
      </c>
      <c r="G339" s="666" t="s">
        <v>1543</v>
      </c>
      <c r="H339" s="666" t="s">
        <v>1737</v>
      </c>
      <c r="I339" s="666" t="s">
        <v>1738</v>
      </c>
      <c r="J339" s="666" t="s">
        <v>1739</v>
      </c>
      <c r="K339" s="666" t="s">
        <v>1578</v>
      </c>
      <c r="L339" s="668">
        <v>25.690000000000012</v>
      </c>
      <c r="M339" s="668">
        <v>2</v>
      </c>
      <c r="N339" s="669">
        <v>51.380000000000024</v>
      </c>
    </row>
    <row r="340" spans="1:14" ht="14.4" customHeight="1" x14ac:dyDescent="0.3">
      <c r="A340" s="664" t="s">
        <v>555</v>
      </c>
      <c r="B340" s="665" t="s">
        <v>556</v>
      </c>
      <c r="C340" s="666" t="s">
        <v>560</v>
      </c>
      <c r="D340" s="667" t="s">
        <v>2691</v>
      </c>
      <c r="E340" s="666" t="s">
        <v>571</v>
      </c>
      <c r="F340" s="667" t="s">
        <v>2694</v>
      </c>
      <c r="G340" s="666" t="s">
        <v>1543</v>
      </c>
      <c r="H340" s="666" t="s">
        <v>1740</v>
      </c>
      <c r="I340" s="666" t="s">
        <v>1740</v>
      </c>
      <c r="J340" s="666" t="s">
        <v>1741</v>
      </c>
      <c r="K340" s="666" t="s">
        <v>1742</v>
      </c>
      <c r="L340" s="668">
        <v>1106.26</v>
      </c>
      <c r="M340" s="668">
        <v>5</v>
      </c>
      <c r="N340" s="669">
        <v>5531.3</v>
      </c>
    </row>
    <row r="341" spans="1:14" ht="14.4" customHeight="1" x14ac:dyDescent="0.3">
      <c r="A341" s="664" t="s">
        <v>555</v>
      </c>
      <c r="B341" s="665" t="s">
        <v>556</v>
      </c>
      <c r="C341" s="666" t="s">
        <v>560</v>
      </c>
      <c r="D341" s="667" t="s">
        <v>2691</v>
      </c>
      <c r="E341" s="666" t="s">
        <v>571</v>
      </c>
      <c r="F341" s="667" t="s">
        <v>2694</v>
      </c>
      <c r="G341" s="666" t="s">
        <v>1543</v>
      </c>
      <c r="H341" s="666" t="s">
        <v>1743</v>
      </c>
      <c r="I341" s="666" t="s">
        <v>1743</v>
      </c>
      <c r="J341" s="666" t="s">
        <v>1585</v>
      </c>
      <c r="K341" s="666" t="s">
        <v>1586</v>
      </c>
      <c r="L341" s="668">
        <v>3299.999886522723</v>
      </c>
      <c r="M341" s="668">
        <v>42</v>
      </c>
      <c r="N341" s="669">
        <v>138599.99523395437</v>
      </c>
    </row>
    <row r="342" spans="1:14" ht="14.4" customHeight="1" x14ac:dyDescent="0.3">
      <c r="A342" s="664" t="s">
        <v>555</v>
      </c>
      <c r="B342" s="665" t="s">
        <v>556</v>
      </c>
      <c r="C342" s="666" t="s">
        <v>560</v>
      </c>
      <c r="D342" s="667" t="s">
        <v>2691</v>
      </c>
      <c r="E342" s="666" t="s">
        <v>571</v>
      </c>
      <c r="F342" s="667" t="s">
        <v>2694</v>
      </c>
      <c r="G342" s="666" t="s">
        <v>1543</v>
      </c>
      <c r="H342" s="666" t="s">
        <v>1744</v>
      </c>
      <c r="I342" s="666" t="s">
        <v>1744</v>
      </c>
      <c r="J342" s="666" t="s">
        <v>1565</v>
      </c>
      <c r="K342" s="666" t="s">
        <v>1745</v>
      </c>
      <c r="L342" s="668">
        <v>408.94940903098865</v>
      </c>
      <c r="M342" s="668">
        <v>55</v>
      </c>
      <c r="N342" s="669">
        <v>22492.217496704376</v>
      </c>
    </row>
    <row r="343" spans="1:14" ht="14.4" customHeight="1" x14ac:dyDescent="0.3">
      <c r="A343" s="664" t="s">
        <v>555</v>
      </c>
      <c r="B343" s="665" t="s">
        <v>556</v>
      </c>
      <c r="C343" s="666" t="s">
        <v>560</v>
      </c>
      <c r="D343" s="667" t="s">
        <v>2691</v>
      </c>
      <c r="E343" s="666" t="s">
        <v>571</v>
      </c>
      <c r="F343" s="667" t="s">
        <v>2694</v>
      </c>
      <c r="G343" s="666" t="s">
        <v>1543</v>
      </c>
      <c r="H343" s="666" t="s">
        <v>1746</v>
      </c>
      <c r="I343" s="666" t="s">
        <v>1746</v>
      </c>
      <c r="J343" s="666" t="s">
        <v>1747</v>
      </c>
      <c r="K343" s="666" t="s">
        <v>1748</v>
      </c>
      <c r="L343" s="668">
        <v>21.599999999999998</v>
      </c>
      <c r="M343" s="668">
        <v>1</v>
      </c>
      <c r="N343" s="669">
        <v>21.599999999999998</v>
      </c>
    </row>
    <row r="344" spans="1:14" ht="14.4" customHeight="1" x14ac:dyDescent="0.3">
      <c r="A344" s="664" t="s">
        <v>555</v>
      </c>
      <c r="B344" s="665" t="s">
        <v>556</v>
      </c>
      <c r="C344" s="666" t="s">
        <v>560</v>
      </c>
      <c r="D344" s="667" t="s">
        <v>2691</v>
      </c>
      <c r="E344" s="666" t="s">
        <v>571</v>
      </c>
      <c r="F344" s="667" t="s">
        <v>2694</v>
      </c>
      <c r="G344" s="666" t="s">
        <v>1543</v>
      </c>
      <c r="H344" s="666" t="s">
        <v>1749</v>
      </c>
      <c r="I344" s="666" t="s">
        <v>1749</v>
      </c>
      <c r="J344" s="666" t="s">
        <v>1750</v>
      </c>
      <c r="K344" s="666" t="s">
        <v>1751</v>
      </c>
      <c r="L344" s="668">
        <v>350.78</v>
      </c>
      <c r="M344" s="668">
        <v>1</v>
      </c>
      <c r="N344" s="669">
        <v>350.78</v>
      </c>
    </row>
    <row r="345" spans="1:14" ht="14.4" customHeight="1" x14ac:dyDescent="0.3">
      <c r="A345" s="664" t="s">
        <v>555</v>
      </c>
      <c r="B345" s="665" t="s">
        <v>556</v>
      </c>
      <c r="C345" s="666" t="s">
        <v>560</v>
      </c>
      <c r="D345" s="667" t="s">
        <v>2691</v>
      </c>
      <c r="E345" s="666" t="s">
        <v>571</v>
      </c>
      <c r="F345" s="667" t="s">
        <v>2694</v>
      </c>
      <c r="G345" s="666" t="s">
        <v>1543</v>
      </c>
      <c r="H345" s="666" t="s">
        <v>1752</v>
      </c>
      <c r="I345" s="666" t="s">
        <v>1752</v>
      </c>
      <c r="J345" s="666" t="s">
        <v>1753</v>
      </c>
      <c r="K345" s="666" t="s">
        <v>1754</v>
      </c>
      <c r="L345" s="668">
        <v>67.829999999999984</v>
      </c>
      <c r="M345" s="668">
        <v>6</v>
      </c>
      <c r="N345" s="669">
        <v>406.9799999999999</v>
      </c>
    </row>
    <row r="346" spans="1:14" ht="14.4" customHeight="1" x14ac:dyDescent="0.3">
      <c r="A346" s="664" t="s">
        <v>555</v>
      </c>
      <c r="B346" s="665" t="s">
        <v>556</v>
      </c>
      <c r="C346" s="666" t="s">
        <v>560</v>
      </c>
      <c r="D346" s="667" t="s">
        <v>2691</v>
      </c>
      <c r="E346" s="666" t="s">
        <v>571</v>
      </c>
      <c r="F346" s="667" t="s">
        <v>2694</v>
      </c>
      <c r="G346" s="666" t="s">
        <v>1543</v>
      </c>
      <c r="H346" s="666" t="s">
        <v>1755</v>
      </c>
      <c r="I346" s="666" t="s">
        <v>1755</v>
      </c>
      <c r="J346" s="666" t="s">
        <v>1565</v>
      </c>
      <c r="K346" s="666" t="s">
        <v>1742</v>
      </c>
      <c r="L346" s="668">
        <v>630.66001143889571</v>
      </c>
      <c r="M346" s="668">
        <v>54</v>
      </c>
      <c r="N346" s="669">
        <v>34055.640617700366</v>
      </c>
    </row>
    <row r="347" spans="1:14" ht="14.4" customHeight="1" x14ac:dyDescent="0.3">
      <c r="A347" s="664" t="s">
        <v>555</v>
      </c>
      <c r="B347" s="665" t="s">
        <v>556</v>
      </c>
      <c r="C347" s="666" t="s">
        <v>560</v>
      </c>
      <c r="D347" s="667" t="s">
        <v>2691</v>
      </c>
      <c r="E347" s="666" t="s">
        <v>571</v>
      </c>
      <c r="F347" s="667" t="s">
        <v>2694</v>
      </c>
      <c r="G347" s="666" t="s">
        <v>1543</v>
      </c>
      <c r="H347" s="666" t="s">
        <v>1756</v>
      </c>
      <c r="I347" s="666" t="s">
        <v>1756</v>
      </c>
      <c r="J347" s="666" t="s">
        <v>1565</v>
      </c>
      <c r="K347" s="666" t="s">
        <v>1757</v>
      </c>
      <c r="L347" s="668">
        <v>913.65</v>
      </c>
      <c r="M347" s="668">
        <v>1</v>
      </c>
      <c r="N347" s="669">
        <v>913.65</v>
      </c>
    </row>
    <row r="348" spans="1:14" ht="14.4" customHeight="1" x14ac:dyDescent="0.3">
      <c r="A348" s="664" t="s">
        <v>555</v>
      </c>
      <c r="B348" s="665" t="s">
        <v>556</v>
      </c>
      <c r="C348" s="666" t="s">
        <v>560</v>
      </c>
      <c r="D348" s="667" t="s">
        <v>2691</v>
      </c>
      <c r="E348" s="666" t="s">
        <v>571</v>
      </c>
      <c r="F348" s="667" t="s">
        <v>2694</v>
      </c>
      <c r="G348" s="666" t="s">
        <v>1543</v>
      </c>
      <c r="H348" s="666" t="s">
        <v>1758</v>
      </c>
      <c r="I348" s="666" t="s">
        <v>1758</v>
      </c>
      <c r="J348" s="666" t="s">
        <v>1702</v>
      </c>
      <c r="K348" s="666" t="s">
        <v>1759</v>
      </c>
      <c r="L348" s="668">
        <v>161.69011807072911</v>
      </c>
      <c r="M348" s="668">
        <v>1</v>
      </c>
      <c r="N348" s="669">
        <v>161.69011807072911</v>
      </c>
    </row>
    <row r="349" spans="1:14" ht="14.4" customHeight="1" x14ac:dyDescent="0.3">
      <c r="A349" s="664" t="s">
        <v>555</v>
      </c>
      <c r="B349" s="665" t="s">
        <v>556</v>
      </c>
      <c r="C349" s="666" t="s">
        <v>560</v>
      </c>
      <c r="D349" s="667" t="s">
        <v>2691</v>
      </c>
      <c r="E349" s="666" t="s">
        <v>571</v>
      </c>
      <c r="F349" s="667" t="s">
        <v>2694</v>
      </c>
      <c r="G349" s="666" t="s">
        <v>1543</v>
      </c>
      <c r="H349" s="666" t="s">
        <v>1760</v>
      </c>
      <c r="I349" s="666" t="s">
        <v>1760</v>
      </c>
      <c r="J349" s="666" t="s">
        <v>1761</v>
      </c>
      <c r="K349" s="666" t="s">
        <v>1762</v>
      </c>
      <c r="L349" s="668">
        <v>59.250000000000014</v>
      </c>
      <c r="M349" s="668">
        <v>2</v>
      </c>
      <c r="N349" s="669">
        <v>118.50000000000003</v>
      </c>
    </row>
    <row r="350" spans="1:14" ht="14.4" customHeight="1" x14ac:dyDescent="0.3">
      <c r="A350" s="664" t="s">
        <v>555</v>
      </c>
      <c r="B350" s="665" t="s">
        <v>556</v>
      </c>
      <c r="C350" s="666" t="s">
        <v>560</v>
      </c>
      <c r="D350" s="667" t="s">
        <v>2691</v>
      </c>
      <c r="E350" s="666" t="s">
        <v>571</v>
      </c>
      <c r="F350" s="667" t="s">
        <v>2694</v>
      </c>
      <c r="G350" s="666" t="s">
        <v>1543</v>
      </c>
      <c r="H350" s="666" t="s">
        <v>1763</v>
      </c>
      <c r="I350" s="666" t="s">
        <v>1764</v>
      </c>
      <c r="J350" s="666" t="s">
        <v>1765</v>
      </c>
      <c r="K350" s="666"/>
      <c r="L350" s="668">
        <v>37.239996697204504</v>
      </c>
      <c r="M350" s="668">
        <v>24</v>
      </c>
      <c r="N350" s="669">
        <v>893.75992073290809</v>
      </c>
    </row>
    <row r="351" spans="1:14" ht="14.4" customHeight="1" x14ac:dyDescent="0.3">
      <c r="A351" s="664" t="s">
        <v>555</v>
      </c>
      <c r="B351" s="665" t="s">
        <v>556</v>
      </c>
      <c r="C351" s="666" t="s">
        <v>560</v>
      </c>
      <c r="D351" s="667" t="s">
        <v>2691</v>
      </c>
      <c r="E351" s="666" t="s">
        <v>1766</v>
      </c>
      <c r="F351" s="667" t="s">
        <v>2695</v>
      </c>
      <c r="G351" s="666" t="s">
        <v>1543</v>
      </c>
      <c r="H351" s="666" t="s">
        <v>1767</v>
      </c>
      <c r="I351" s="666" t="s">
        <v>1768</v>
      </c>
      <c r="J351" s="666" t="s">
        <v>1769</v>
      </c>
      <c r="K351" s="666" t="s">
        <v>1770</v>
      </c>
      <c r="L351" s="668">
        <v>41.180000000000014</v>
      </c>
      <c r="M351" s="668">
        <v>26</v>
      </c>
      <c r="N351" s="669">
        <v>1070.6800000000003</v>
      </c>
    </row>
    <row r="352" spans="1:14" ht="14.4" customHeight="1" x14ac:dyDescent="0.3">
      <c r="A352" s="664" t="s">
        <v>555</v>
      </c>
      <c r="B352" s="665" t="s">
        <v>556</v>
      </c>
      <c r="C352" s="666" t="s">
        <v>560</v>
      </c>
      <c r="D352" s="667" t="s">
        <v>2691</v>
      </c>
      <c r="E352" s="666" t="s">
        <v>1766</v>
      </c>
      <c r="F352" s="667" t="s">
        <v>2695</v>
      </c>
      <c r="G352" s="666" t="s">
        <v>1543</v>
      </c>
      <c r="H352" s="666" t="s">
        <v>1771</v>
      </c>
      <c r="I352" s="666" t="s">
        <v>1772</v>
      </c>
      <c r="J352" s="666" t="s">
        <v>1773</v>
      </c>
      <c r="K352" s="666" t="s">
        <v>1774</v>
      </c>
      <c r="L352" s="668">
        <v>198.88999999999996</v>
      </c>
      <c r="M352" s="668">
        <v>1</v>
      </c>
      <c r="N352" s="669">
        <v>198.88999999999996</v>
      </c>
    </row>
    <row r="353" spans="1:14" ht="14.4" customHeight="1" x14ac:dyDescent="0.3">
      <c r="A353" s="664" t="s">
        <v>555</v>
      </c>
      <c r="B353" s="665" t="s">
        <v>556</v>
      </c>
      <c r="C353" s="666" t="s">
        <v>560</v>
      </c>
      <c r="D353" s="667" t="s">
        <v>2691</v>
      </c>
      <c r="E353" s="666" t="s">
        <v>1766</v>
      </c>
      <c r="F353" s="667" t="s">
        <v>2695</v>
      </c>
      <c r="G353" s="666" t="s">
        <v>1543</v>
      </c>
      <c r="H353" s="666" t="s">
        <v>1775</v>
      </c>
      <c r="I353" s="666" t="s">
        <v>1775</v>
      </c>
      <c r="J353" s="666" t="s">
        <v>1776</v>
      </c>
      <c r="K353" s="666" t="s">
        <v>1777</v>
      </c>
      <c r="L353" s="668">
        <v>122.68999999999998</v>
      </c>
      <c r="M353" s="668">
        <v>1</v>
      </c>
      <c r="N353" s="669">
        <v>122.68999999999998</v>
      </c>
    </row>
    <row r="354" spans="1:14" ht="14.4" customHeight="1" x14ac:dyDescent="0.3">
      <c r="A354" s="664" t="s">
        <v>555</v>
      </c>
      <c r="B354" s="665" t="s">
        <v>556</v>
      </c>
      <c r="C354" s="666" t="s">
        <v>560</v>
      </c>
      <c r="D354" s="667" t="s">
        <v>2691</v>
      </c>
      <c r="E354" s="666" t="s">
        <v>1766</v>
      </c>
      <c r="F354" s="667" t="s">
        <v>2695</v>
      </c>
      <c r="G354" s="666" t="s">
        <v>1543</v>
      </c>
      <c r="H354" s="666" t="s">
        <v>1778</v>
      </c>
      <c r="I354" s="666" t="s">
        <v>1778</v>
      </c>
      <c r="J354" s="666" t="s">
        <v>1779</v>
      </c>
      <c r="K354" s="666" t="s">
        <v>1780</v>
      </c>
      <c r="L354" s="668">
        <v>179.26</v>
      </c>
      <c r="M354" s="668">
        <v>1</v>
      </c>
      <c r="N354" s="669">
        <v>179.26</v>
      </c>
    </row>
    <row r="355" spans="1:14" ht="14.4" customHeight="1" x14ac:dyDescent="0.3">
      <c r="A355" s="664" t="s">
        <v>555</v>
      </c>
      <c r="B355" s="665" t="s">
        <v>556</v>
      </c>
      <c r="C355" s="666" t="s">
        <v>560</v>
      </c>
      <c r="D355" s="667" t="s">
        <v>2691</v>
      </c>
      <c r="E355" s="666" t="s">
        <v>1766</v>
      </c>
      <c r="F355" s="667" t="s">
        <v>2695</v>
      </c>
      <c r="G355" s="666" t="s">
        <v>1543</v>
      </c>
      <c r="H355" s="666" t="s">
        <v>1781</v>
      </c>
      <c r="I355" s="666" t="s">
        <v>1781</v>
      </c>
      <c r="J355" s="666" t="s">
        <v>1782</v>
      </c>
      <c r="K355" s="666" t="s">
        <v>1777</v>
      </c>
      <c r="L355" s="668">
        <v>129.97002527894995</v>
      </c>
      <c r="M355" s="668">
        <v>1</v>
      </c>
      <c r="N355" s="669">
        <v>129.97002527894995</v>
      </c>
    </row>
    <row r="356" spans="1:14" ht="14.4" customHeight="1" x14ac:dyDescent="0.3">
      <c r="A356" s="664" t="s">
        <v>555</v>
      </c>
      <c r="B356" s="665" t="s">
        <v>556</v>
      </c>
      <c r="C356" s="666" t="s">
        <v>560</v>
      </c>
      <c r="D356" s="667" t="s">
        <v>2691</v>
      </c>
      <c r="E356" s="666" t="s">
        <v>1766</v>
      </c>
      <c r="F356" s="667" t="s">
        <v>2695</v>
      </c>
      <c r="G356" s="666" t="s">
        <v>1543</v>
      </c>
      <c r="H356" s="666" t="s">
        <v>1783</v>
      </c>
      <c r="I356" s="666" t="s">
        <v>1783</v>
      </c>
      <c r="J356" s="666" t="s">
        <v>1784</v>
      </c>
      <c r="K356" s="666" t="s">
        <v>1777</v>
      </c>
      <c r="L356" s="668">
        <v>145.50000000000003</v>
      </c>
      <c r="M356" s="668">
        <v>1</v>
      </c>
      <c r="N356" s="669">
        <v>145.50000000000003</v>
      </c>
    </row>
    <row r="357" spans="1:14" ht="14.4" customHeight="1" x14ac:dyDescent="0.3">
      <c r="A357" s="664" t="s">
        <v>555</v>
      </c>
      <c r="B357" s="665" t="s">
        <v>556</v>
      </c>
      <c r="C357" s="666" t="s">
        <v>560</v>
      </c>
      <c r="D357" s="667" t="s">
        <v>2691</v>
      </c>
      <c r="E357" s="666" t="s">
        <v>1785</v>
      </c>
      <c r="F357" s="667" t="s">
        <v>2696</v>
      </c>
      <c r="G357" s="666" t="s">
        <v>602</v>
      </c>
      <c r="H357" s="666" t="s">
        <v>1786</v>
      </c>
      <c r="I357" s="666" t="s">
        <v>1787</v>
      </c>
      <c r="J357" s="666" t="s">
        <v>1788</v>
      </c>
      <c r="K357" s="666" t="s">
        <v>1789</v>
      </c>
      <c r="L357" s="668">
        <v>40.852432432432444</v>
      </c>
      <c r="M357" s="668">
        <v>37</v>
      </c>
      <c r="N357" s="669">
        <v>1511.5400000000004</v>
      </c>
    </row>
    <row r="358" spans="1:14" ht="14.4" customHeight="1" x14ac:dyDescent="0.3">
      <c r="A358" s="664" t="s">
        <v>555</v>
      </c>
      <c r="B358" s="665" t="s">
        <v>556</v>
      </c>
      <c r="C358" s="666" t="s">
        <v>560</v>
      </c>
      <c r="D358" s="667" t="s">
        <v>2691</v>
      </c>
      <c r="E358" s="666" t="s">
        <v>1785</v>
      </c>
      <c r="F358" s="667" t="s">
        <v>2696</v>
      </c>
      <c r="G358" s="666" t="s">
        <v>602</v>
      </c>
      <c r="H358" s="666" t="s">
        <v>1790</v>
      </c>
      <c r="I358" s="666" t="s">
        <v>1791</v>
      </c>
      <c r="J358" s="666" t="s">
        <v>1792</v>
      </c>
      <c r="K358" s="666" t="s">
        <v>646</v>
      </c>
      <c r="L358" s="668">
        <v>67.740000000000009</v>
      </c>
      <c r="M358" s="668">
        <v>1</v>
      </c>
      <c r="N358" s="669">
        <v>67.740000000000009</v>
      </c>
    </row>
    <row r="359" spans="1:14" ht="14.4" customHeight="1" x14ac:dyDescent="0.3">
      <c r="A359" s="664" t="s">
        <v>555</v>
      </c>
      <c r="B359" s="665" t="s">
        <v>556</v>
      </c>
      <c r="C359" s="666" t="s">
        <v>560</v>
      </c>
      <c r="D359" s="667" t="s">
        <v>2691</v>
      </c>
      <c r="E359" s="666" t="s">
        <v>1785</v>
      </c>
      <c r="F359" s="667" t="s">
        <v>2696</v>
      </c>
      <c r="G359" s="666" t="s">
        <v>602</v>
      </c>
      <c r="H359" s="666" t="s">
        <v>1793</v>
      </c>
      <c r="I359" s="666" t="s">
        <v>1794</v>
      </c>
      <c r="J359" s="666" t="s">
        <v>1795</v>
      </c>
      <c r="K359" s="666" t="s">
        <v>1796</v>
      </c>
      <c r="L359" s="668">
        <v>31.890000000000004</v>
      </c>
      <c r="M359" s="668">
        <v>21</v>
      </c>
      <c r="N359" s="669">
        <v>669.69</v>
      </c>
    </row>
    <row r="360" spans="1:14" ht="14.4" customHeight="1" x14ac:dyDescent="0.3">
      <c r="A360" s="664" t="s">
        <v>555</v>
      </c>
      <c r="B360" s="665" t="s">
        <v>556</v>
      </c>
      <c r="C360" s="666" t="s">
        <v>560</v>
      </c>
      <c r="D360" s="667" t="s">
        <v>2691</v>
      </c>
      <c r="E360" s="666" t="s">
        <v>1785</v>
      </c>
      <c r="F360" s="667" t="s">
        <v>2696</v>
      </c>
      <c r="G360" s="666" t="s">
        <v>602</v>
      </c>
      <c r="H360" s="666" t="s">
        <v>1797</v>
      </c>
      <c r="I360" s="666" t="s">
        <v>1798</v>
      </c>
      <c r="J360" s="666" t="s">
        <v>1799</v>
      </c>
      <c r="K360" s="666" t="s">
        <v>1800</v>
      </c>
      <c r="L360" s="668">
        <v>23.649388742667032</v>
      </c>
      <c r="M360" s="668">
        <v>905</v>
      </c>
      <c r="N360" s="669">
        <v>21402.696812113663</v>
      </c>
    </row>
    <row r="361" spans="1:14" ht="14.4" customHeight="1" x14ac:dyDescent="0.3">
      <c r="A361" s="664" t="s">
        <v>555</v>
      </c>
      <c r="B361" s="665" t="s">
        <v>556</v>
      </c>
      <c r="C361" s="666" t="s">
        <v>560</v>
      </c>
      <c r="D361" s="667" t="s">
        <v>2691</v>
      </c>
      <c r="E361" s="666" t="s">
        <v>1785</v>
      </c>
      <c r="F361" s="667" t="s">
        <v>2696</v>
      </c>
      <c r="G361" s="666" t="s">
        <v>602</v>
      </c>
      <c r="H361" s="666" t="s">
        <v>1801</v>
      </c>
      <c r="I361" s="666" t="s">
        <v>1802</v>
      </c>
      <c r="J361" s="666" t="s">
        <v>1799</v>
      </c>
      <c r="K361" s="666" t="s">
        <v>1803</v>
      </c>
      <c r="L361" s="668">
        <v>164.98685521138705</v>
      </c>
      <c r="M361" s="668">
        <v>83</v>
      </c>
      <c r="N361" s="669">
        <v>13693.908982545125</v>
      </c>
    </row>
    <row r="362" spans="1:14" ht="14.4" customHeight="1" x14ac:dyDescent="0.3">
      <c r="A362" s="664" t="s">
        <v>555</v>
      </c>
      <c r="B362" s="665" t="s">
        <v>556</v>
      </c>
      <c r="C362" s="666" t="s">
        <v>560</v>
      </c>
      <c r="D362" s="667" t="s">
        <v>2691</v>
      </c>
      <c r="E362" s="666" t="s">
        <v>1785</v>
      </c>
      <c r="F362" s="667" t="s">
        <v>2696</v>
      </c>
      <c r="G362" s="666" t="s">
        <v>602</v>
      </c>
      <c r="H362" s="666" t="s">
        <v>1804</v>
      </c>
      <c r="I362" s="666" t="s">
        <v>1805</v>
      </c>
      <c r="J362" s="666" t="s">
        <v>1806</v>
      </c>
      <c r="K362" s="666" t="s">
        <v>1807</v>
      </c>
      <c r="L362" s="668">
        <v>598.84028894801281</v>
      </c>
      <c r="M362" s="668">
        <v>8.4</v>
      </c>
      <c r="N362" s="669">
        <v>5030.2584271633077</v>
      </c>
    </row>
    <row r="363" spans="1:14" ht="14.4" customHeight="1" x14ac:dyDescent="0.3">
      <c r="A363" s="664" t="s">
        <v>555</v>
      </c>
      <c r="B363" s="665" t="s">
        <v>556</v>
      </c>
      <c r="C363" s="666" t="s">
        <v>560</v>
      </c>
      <c r="D363" s="667" t="s">
        <v>2691</v>
      </c>
      <c r="E363" s="666" t="s">
        <v>1785</v>
      </c>
      <c r="F363" s="667" t="s">
        <v>2696</v>
      </c>
      <c r="G363" s="666" t="s">
        <v>602</v>
      </c>
      <c r="H363" s="666" t="s">
        <v>1808</v>
      </c>
      <c r="I363" s="666" t="s">
        <v>1809</v>
      </c>
      <c r="J363" s="666" t="s">
        <v>1810</v>
      </c>
      <c r="K363" s="666" t="s">
        <v>1811</v>
      </c>
      <c r="L363" s="668">
        <v>127.79002072234293</v>
      </c>
      <c r="M363" s="668">
        <v>16</v>
      </c>
      <c r="N363" s="669">
        <v>2044.6403315574869</v>
      </c>
    </row>
    <row r="364" spans="1:14" ht="14.4" customHeight="1" x14ac:dyDescent="0.3">
      <c r="A364" s="664" t="s">
        <v>555</v>
      </c>
      <c r="B364" s="665" t="s">
        <v>556</v>
      </c>
      <c r="C364" s="666" t="s">
        <v>560</v>
      </c>
      <c r="D364" s="667" t="s">
        <v>2691</v>
      </c>
      <c r="E364" s="666" t="s">
        <v>1785</v>
      </c>
      <c r="F364" s="667" t="s">
        <v>2696</v>
      </c>
      <c r="G364" s="666" t="s">
        <v>602</v>
      </c>
      <c r="H364" s="666" t="s">
        <v>1812</v>
      </c>
      <c r="I364" s="666" t="s">
        <v>1813</v>
      </c>
      <c r="J364" s="666" t="s">
        <v>1814</v>
      </c>
      <c r="K364" s="666" t="s">
        <v>1815</v>
      </c>
      <c r="L364" s="668">
        <v>53.13000000000001</v>
      </c>
      <c r="M364" s="668">
        <v>2</v>
      </c>
      <c r="N364" s="669">
        <v>106.26000000000002</v>
      </c>
    </row>
    <row r="365" spans="1:14" ht="14.4" customHeight="1" x14ac:dyDescent="0.3">
      <c r="A365" s="664" t="s">
        <v>555</v>
      </c>
      <c r="B365" s="665" t="s">
        <v>556</v>
      </c>
      <c r="C365" s="666" t="s">
        <v>560</v>
      </c>
      <c r="D365" s="667" t="s">
        <v>2691</v>
      </c>
      <c r="E365" s="666" t="s">
        <v>1785</v>
      </c>
      <c r="F365" s="667" t="s">
        <v>2696</v>
      </c>
      <c r="G365" s="666" t="s">
        <v>602</v>
      </c>
      <c r="H365" s="666" t="s">
        <v>1816</v>
      </c>
      <c r="I365" s="666" t="s">
        <v>1817</v>
      </c>
      <c r="J365" s="666" t="s">
        <v>1818</v>
      </c>
      <c r="K365" s="666" t="s">
        <v>1819</v>
      </c>
      <c r="L365" s="668">
        <v>150.51024317571813</v>
      </c>
      <c r="M365" s="668">
        <v>145.4</v>
      </c>
      <c r="N365" s="669">
        <v>21884.189357749416</v>
      </c>
    </row>
    <row r="366" spans="1:14" ht="14.4" customHeight="1" x14ac:dyDescent="0.3">
      <c r="A366" s="664" t="s">
        <v>555</v>
      </c>
      <c r="B366" s="665" t="s">
        <v>556</v>
      </c>
      <c r="C366" s="666" t="s">
        <v>560</v>
      </c>
      <c r="D366" s="667" t="s">
        <v>2691</v>
      </c>
      <c r="E366" s="666" t="s">
        <v>1785</v>
      </c>
      <c r="F366" s="667" t="s">
        <v>2696</v>
      </c>
      <c r="G366" s="666" t="s">
        <v>602</v>
      </c>
      <c r="H366" s="666" t="s">
        <v>1820</v>
      </c>
      <c r="I366" s="666" t="s">
        <v>1821</v>
      </c>
      <c r="J366" s="666" t="s">
        <v>1822</v>
      </c>
      <c r="K366" s="666" t="s">
        <v>1823</v>
      </c>
      <c r="L366" s="668">
        <v>35.049884530262382</v>
      </c>
      <c r="M366" s="668">
        <v>5</v>
      </c>
      <c r="N366" s="669">
        <v>175.2494226513119</v>
      </c>
    </row>
    <row r="367" spans="1:14" ht="14.4" customHeight="1" x14ac:dyDescent="0.3">
      <c r="A367" s="664" t="s">
        <v>555</v>
      </c>
      <c r="B367" s="665" t="s">
        <v>556</v>
      </c>
      <c r="C367" s="666" t="s">
        <v>560</v>
      </c>
      <c r="D367" s="667" t="s">
        <v>2691</v>
      </c>
      <c r="E367" s="666" t="s">
        <v>1785</v>
      </c>
      <c r="F367" s="667" t="s">
        <v>2696</v>
      </c>
      <c r="G367" s="666" t="s">
        <v>602</v>
      </c>
      <c r="H367" s="666" t="s">
        <v>1824</v>
      </c>
      <c r="I367" s="666" t="s">
        <v>1825</v>
      </c>
      <c r="J367" s="666" t="s">
        <v>1826</v>
      </c>
      <c r="K367" s="666" t="s">
        <v>1827</v>
      </c>
      <c r="L367" s="668">
        <v>98.205789473684192</v>
      </c>
      <c r="M367" s="668">
        <v>38</v>
      </c>
      <c r="N367" s="669">
        <v>3731.8199999999993</v>
      </c>
    </row>
    <row r="368" spans="1:14" ht="14.4" customHeight="1" x14ac:dyDescent="0.3">
      <c r="A368" s="664" t="s">
        <v>555</v>
      </c>
      <c r="B368" s="665" t="s">
        <v>556</v>
      </c>
      <c r="C368" s="666" t="s">
        <v>560</v>
      </c>
      <c r="D368" s="667" t="s">
        <v>2691</v>
      </c>
      <c r="E368" s="666" t="s">
        <v>1785</v>
      </c>
      <c r="F368" s="667" t="s">
        <v>2696</v>
      </c>
      <c r="G368" s="666" t="s">
        <v>602</v>
      </c>
      <c r="H368" s="666" t="s">
        <v>1828</v>
      </c>
      <c r="I368" s="666" t="s">
        <v>1829</v>
      </c>
      <c r="J368" s="666" t="s">
        <v>1830</v>
      </c>
      <c r="K368" s="666" t="s">
        <v>1831</v>
      </c>
      <c r="L368" s="668">
        <v>593.99999999999989</v>
      </c>
      <c r="M368" s="668">
        <v>4.9000000000000004</v>
      </c>
      <c r="N368" s="669">
        <v>2910.6</v>
      </c>
    </row>
    <row r="369" spans="1:14" ht="14.4" customHeight="1" x14ac:dyDescent="0.3">
      <c r="A369" s="664" t="s">
        <v>555</v>
      </c>
      <c r="B369" s="665" t="s">
        <v>556</v>
      </c>
      <c r="C369" s="666" t="s">
        <v>560</v>
      </c>
      <c r="D369" s="667" t="s">
        <v>2691</v>
      </c>
      <c r="E369" s="666" t="s">
        <v>1785</v>
      </c>
      <c r="F369" s="667" t="s">
        <v>2696</v>
      </c>
      <c r="G369" s="666" t="s">
        <v>602</v>
      </c>
      <c r="H369" s="666" t="s">
        <v>1832</v>
      </c>
      <c r="I369" s="666" t="s">
        <v>1833</v>
      </c>
      <c r="J369" s="666" t="s">
        <v>1834</v>
      </c>
      <c r="K369" s="666" t="s">
        <v>1835</v>
      </c>
      <c r="L369" s="668">
        <v>73.439999999999969</v>
      </c>
      <c r="M369" s="668">
        <v>1</v>
      </c>
      <c r="N369" s="669">
        <v>73.439999999999969</v>
      </c>
    </row>
    <row r="370" spans="1:14" ht="14.4" customHeight="1" x14ac:dyDescent="0.3">
      <c r="A370" s="664" t="s">
        <v>555</v>
      </c>
      <c r="B370" s="665" t="s">
        <v>556</v>
      </c>
      <c r="C370" s="666" t="s">
        <v>560</v>
      </c>
      <c r="D370" s="667" t="s">
        <v>2691</v>
      </c>
      <c r="E370" s="666" t="s">
        <v>1785</v>
      </c>
      <c r="F370" s="667" t="s">
        <v>2696</v>
      </c>
      <c r="G370" s="666" t="s">
        <v>602</v>
      </c>
      <c r="H370" s="666" t="s">
        <v>1836</v>
      </c>
      <c r="I370" s="666" t="s">
        <v>1837</v>
      </c>
      <c r="J370" s="666" t="s">
        <v>1838</v>
      </c>
      <c r="K370" s="666" t="s">
        <v>694</v>
      </c>
      <c r="L370" s="668">
        <v>73.440000000000012</v>
      </c>
      <c r="M370" s="668">
        <v>1</v>
      </c>
      <c r="N370" s="669">
        <v>73.440000000000012</v>
      </c>
    </row>
    <row r="371" spans="1:14" ht="14.4" customHeight="1" x14ac:dyDescent="0.3">
      <c r="A371" s="664" t="s">
        <v>555</v>
      </c>
      <c r="B371" s="665" t="s">
        <v>556</v>
      </c>
      <c r="C371" s="666" t="s">
        <v>560</v>
      </c>
      <c r="D371" s="667" t="s">
        <v>2691</v>
      </c>
      <c r="E371" s="666" t="s">
        <v>1785</v>
      </c>
      <c r="F371" s="667" t="s">
        <v>2696</v>
      </c>
      <c r="G371" s="666" t="s">
        <v>602</v>
      </c>
      <c r="H371" s="666" t="s">
        <v>1839</v>
      </c>
      <c r="I371" s="666" t="s">
        <v>1839</v>
      </c>
      <c r="J371" s="666" t="s">
        <v>1840</v>
      </c>
      <c r="K371" s="666" t="s">
        <v>1841</v>
      </c>
      <c r="L371" s="668">
        <v>517</v>
      </c>
      <c r="M371" s="668">
        <v>7.9000000000000012</v>
      </c>
      <c r="N371" s="669">
        <v>4084.3000000000006</v>
      </c>
    </row>
    <row r="372" spans="1:14" ht="14.4" customHeight="1" x14ac:dyDescent="0.3">
      <c r="A372" s="664" t="s">
        <v>555</v>
      </c>
      <c r="B372" s="665" t="s">
        <v>556</v>
      </c>
      <c r="C372" s="666" t="s">
        <v>560</v>
      </c>
      <c r="D372" s="667" t="s">
        <v>2691</v>
      </c>
      <c r="E372" s="666" t="s">
        <v>1785</v>
      </c>
      <c r="F372" s="667" t="s">
        <v>2696</v>
      </c>
      <c r="G372" s="666" t="s">
        <v>602</v>
      </c>
      <c r="H372" s="666" t="s">
        <v>1842</v>
      </c>
      <c r="I372" s="666" t="s">
        <v>1843</v>
      </c>
      <c r="J372" s="666" t="s">
        <v>1788</v>
      </c>
      <c r="K372" s="666" t="s">
        <v>1844</v>
      </c>
      <c r="L372" s="668">
        <v>48.250000000000028</v>
      </c>
      <c r="M372" s="668">
        <v>1</v>
      </c>
      <c r="N372" s="669">
        <v>48.250000000000028</v>
      </c>
    </row>
    <row r="373" spans="1:14" ht="14.4" customHeight="1" x14ac:dyDescent="0.3">
      <c r="A373" s="664" t="s">
        <v>555</v>
      </c>
      <c r="B373" s="665" t="s">
        <v>556</v>
      </c>
      <c r="C373" s="666" t="s">
        <v>560</v>
      </c>
      <c r="D373" s="667" t="s">
        <v>2691</v>
      </c>
      <c r="E373" s="666" t="s">
        <v>1785</v>
      </c>
      <c r="F373" s="667" t="s">
        <v>2696</v>
      </c>
      <c r="G373" s="666" t="s">
        <v>602</v>
      </c>
      <c r="H373" s="666" t="s">
        <v>1845</v>
      </c>
      <c r="I373" s="666" t="s">
        <v>1846</v>
      </c>
      <c r="J373" s="666" t="s">
        <v>1847</v>
      </c>
      <c r="K373" s="666" t="s">
        <v>1848</v>
      </c>
      <c r="L373" s="668">
        <v>52.370072411292242</v>
      </c>
      <c r="M373" s="668">
        <v>4</v>
      </c>
      <c r="N373" s="669">
        <v>209.48028964516897</v>
      </c>
    </row>
    <row r="374" spans="1:14" ht="14.4" customHeight="1" x14ac:dyDescent="0.3">
      <c r="A374" s="664" t="s">
        <v>555</v>
      </c>
      <c r="B374" s="665" t="s">
        <v>556</v>
      </c>
      <c r="C374" s="666" t="s">
        <v>560</v>
      </c>
      <c r="D374" s="667" t="s">
        <v>2691</v>
      </c>
      <c r="E374" s="666" t="s">
        <v>1785</v>
      </c>
      <c r="F374" s="667" t="s">
        <v>2696</v>
      </c>
      <c r="G374" s="666" t="s">
        <v>602</v>
      </c>
      <c r="H374" s="666" t="s">
        <v>1849</v>
      </c>
      <c r="I374" s="666" t="s">
        <v>1849</v>
      </c>
      <c r="J374" s="666" t="s">
        <v>1850</v>
      </c>
      <c r="K374" s="666" t="s">
        <v>1851</v>
      </c>
      <c r="L374" s="668">
        <v>1936.2200000000003</v>
      </c>
      <c r="M374" s="668">
        <v>11</v>
      </c>
      <c r="N374" s="669">
        <v>21298.420000000002</v>
      </c>
    </row>
    <row r="375" spans="1:14" ht="14.4" customHeight="1" x14ac:dyDescent="0.3">
      <c r="A375" s="664" t="s">
        <v>555</v>
      </c>
      <c r="B375" s="665" t="s">
        <v>556</v>
      </c>
      <c r="C375" s="666" t="s">
        <v>560</v>
      </c>
      <c r="D375" s="667" t="s">
        <v>2691</v>
      </c>
      <c r="E375" s="666" t="s">
        <v>1785</v>
      </c>
      <c r="F375" s="667" t="s">
        <v>2696</v>
      </c>
      <c r="G375" s="666" t="s">
        <v>602</v>
      </c>
      <c r="H375" s="666" t="s">
        <v>1852</v>
      </c>
      <c r="I375" s="666" t="s">
        <v>1853</v>
      </c>
      <c r="J375" s="666" t="s">
        <v>1854</v>
      </c>
      <c r="K375" s="666" t="s">
        <v>1855</v>
      </c>
      <c r="L375" s="668">
        <v>44.190666666666665</v>
      </c>
      <c r="M375" s="668">
        <v>2</v>
      </c>
      <c r="N375" s="669">
        <v>88.38133333333333</v>
      </c>
    </row>
    <row r="376" spans="1:14" ht="14.4" customHeight="1" x14ac:dyDescent="0.3">
      <c r="A376" s="664" t="s">
        <v>555</v>
      </c>
      <c r="B376" s="665" t="s">
        <v>556</v>
      </c>
      <c r="C376" s="666" t="s">
        <v>560</v>
      </c>
      <c r="D376" s="667" t="s">
        <v>2691</v>
      </c>
      <c r="E376" s="666" t="s">
        <v>1785</v>
      </c>
      <c r="F376" s="667" t="s">
        <v>2696</v>
      </c>
      <c r="G376" s="666" t="s">
        <v>602</v>
      </c>
      <c r="H376" s="666" t="s">
        <v>1856</v>
      </c>
      <c r="I376" s="666" t="s">
        <v>1856</v>
      </c>
      <c r="J376" s="666" t="s">
        <v>1857</v>
      </c>
      <c r="K376" s="666" t="s">
        <v>1858</v>
      </c>
      <c r="L376" s="668">
        <v>462</v>
      </c>
      <c r="M376" s="668">
        <v>11.599999999999998</v>
      </c>
      <c r="N376" s="669">
        <v>5359.1999999999989</v>
      </c>
    </row>
    <row r="377" spans="1:14" ht="14.4" customHeight="1" x14ac:dyDescent="0.3">
      <c r="A377" s="664" t="s">
        <v>555</v>
      </c>
      <c r="B377" s="665" t="s">
        <v>556</v>
      </c>
      <c r="C377" s="666" t="s">
        <v>560</v>
      </c>
      <c r="D377" s="667" t="s">
        <v>2691</v>
      </c>
      <c r="E377" s="666" t="s">
        <v>1785</v>
      </c>
      <c r="F377" s="667" t="s">
        <v>2696</v>
      </c>
      <c r="G377" s="666" t="s">
        <v>602</v>
      </c>
      <c r="H377" s="666" t="s">
        <v>1859</v>
      </c>
      <c r="I377" s="666" t="s">
        <v>1860</v>
      </c>
      <c r="J377" s="666" t="s">
        <v>1861</v>
      </c>
      <c r="K377" s="666" t="s">
        <v>1862</v>
      </c>
      <c r="L377" s="668">
        <v>155.16999999999999</v>
      </c>
      <c r="M377" s="668">
        <v>1</v>
      </c>
      <c r="N377" s="669">
        <v>155.16999999999999</v>
      </c>
    </row>
    <row r="378" spans="1:14" ht="14.4" customHeight="1" x14ac:dyDescent="0.3">
      <c r="A378" s="664" t="s">
        <v>555</v>
      </c>
      <c r="B378" s="665" t="s">
        <v>556</v>
      </c>
      <c r="C378" s="666" t="s">
        <v>560</v>
      </c>
      <c r="D378" s="667" t="s">
        <v>2691</v>
      </c>
      <c r="E378" s="666" t="s">
        <v>1785</v>
      </c>
      <c r="F378" s="667" t="s">
        <v>2696</v>
      </c>
      <c r="G378" s="666" t="s">
        <v>602</v>
      </c>
      <c r="H378" s="666" t="s">
        <v>1863</v>
      </c>
      <c r="I378" s="666" t="s">
        <v>1863</v>
      </c>
      <c r="J378" s="666" t="s">
        <v>1864</v>
      </c>
      <c r="K378" s="666" t="s">
        <v>1865</v>
      </c>
      <c r="L378" s="668">
        <v>160.48469178482702</v>
      </c>
      <c r="M378" s="668">
        <v>139.29999999999956</v>
      </c>
      <c r="N378" s="669">
        <v>22355.517565626331</v>
      </c>
    </row>
    <row r="379" spans="1:14" ht="14.4" customHeight="1" x14ac:dyDescent="0.3">
      <c r="A379" s="664" t="s">
        <v>555</v>
      </c>
      <c r="B379" s="665" t="s">
        <v>556</v>
      </c>
      <c r="C379" s="666" t="s">
        <v>560</v>
      </c>
      <c r="D379" s="667" t="s">
        <v>2691</v>
      </c>
      <c r="E379" s="666" t="s">
        <v>1785</v>
      </c>
      <c r="F379" s="667" t="s">
        <v>2696</v>
      </c>
      <c r="G379" s="666" t="s">
        <v>602</v>
      </c>
      <c r="H379" s="666" t="s">
        <v>1866</v>
      </c>
      <c r="I379" s="666" t="s">
        <v>1866</v>
      </c>
      <c r="J379" s="666" t="s">
        <v>1867</v>
      </c>
      <c r="K379" s="666" t="s">
        <v>1868</v>
      </c>
      <c r="L379" s="668">
        <v>2530</v>
      </c>
      <c r="M379" s="668">
        <v>2.2000000000000002</v>
      </c>
      <c r="N379" s="669">
        <v>5566</v>
      </c>
    </row>
    <row r="380" spans="1:14" ht="14.4" customHeight="1" x14ac:dyDescent="0.3">
      <c r="A380" s="664" t="s">
        <v>555</v>
      </c>
      <c r="B380" s="665" t="s">
        <v>556</v>
      </c>
      <c r="C380" s="666" t="s">
        <v>560</v>
      </c>
      <c r="D380" s="667" t="s">
        <v>2691</v>
      </c>
      <c r="E380" s="666" t="s">
        <v>1785</v>
      </c>
      <c r="F380" s="667" t="s">
        <v>2696</v>
      </c>
      <c r="G380" s="666" t="s">
        <v>602</v>
      </c>
      <c r="H380" s="666" t="s">
        <v>1869</v>
      </c>
      <c r="I380" s="666" t="s">
        <v>1869</v>
      </c>
      <c r="J380" s="666" t="s">
        <v>1870</v>
      </c>
      <c r="K380" s="666" t="s">
        <v>1871</v>
      </c>
      <c r="L380" s="668">
        <v>460.21</v>
      </c>
      <c r="M380" s="668">
        <v>19.599999999999998</v>
      </c>
      <c r="N380" s="669">
        <v>9020.1159999999982</v>
      </c>
    </row>
    <row r="381" spans="1:14" ht="14.4" customHeight="1" x14ac:dyDescent="0.3">
      <c r="A381" s="664" t="s">
        <v>555</v>
      </c>
      <c r="B381" s="665" t="s">
        <v>556</v>
      </c>
      <c r="C381" s="666" t="s">
        <v>560</v>
      </c>
      <c r="D381" s="667" t="s">
        <v>2691</v>
      </c>
      <c r="E381" s="666" t="s">
        <v>1785</v>
      </c>
      <c r="F381" s="667" t="s">
        <v>2696</v>
      </c>
      <c r="G381" s="666" t="s">
        <v>602</v>
      </c>
      <c r="H381" s="666" t="s">
        <v>1872</v>
      </c>
      <c r="I381" s="666" t="s">
        <v>1872</v>
      </c>
      <c r="J381" s="666" t="s">
        <v>1873</v>
      </c>
      <c r="K381" s="666" t="s">
        <v>1874</v>
      </c>
      <c r="L381" s="668">
        <v>217.8</v>
      </c>
      <c r="M381" s="668">
        <v>7</v>
      </c>
      <c r="N381" s="669">
        <v>1524.6000000000001</v>
      </c>
    </row>
    <row r="382" spans="1:14" ht="14.4" customHeight="1" x14ac:dyDescent="0.3">
      <c r="A382" s="664" t="s">
        <v>555</v>
      </c>
      <c r="B382" s="665" t="s">
        <v>556</v>
      </c>
      <c r="C382" s="666" t="s">
        <v>560</v>
      </c>
      <c r="D382" s="667" t="s">
        <v>2691</v>
      </c>
      <c r="E382" s="666" t="s">
        <v>1785</v>
      </c>
      <c r="F382" s="667" t="s">
        <v>2696</v>
      </c>
      <c r="G382" s="666" t="s">
        <v>602</v>
      </c>
      <c r="H382" s="666" t="s">
        <v>1875</v>
      </c>
      <c r="I382" s="666" t="s">
        <v>1875</v>
      </c>
      <c r="J382" s="666" t="s">
        <v>1876</v>
      </c>
      <c r="K382" s="666" t="s">
        <v>1877</v>
      </c>
      <c r="L382" s="668">
        <v>286</v>
      </c>
      <c r="M382" s="668">
        <v>18.399999999999999</v>
      </c>
      <c r="N382" s="669">
        <v>5262.4</v>
      </c>
    </row>
    <row r="383" spans="1:14" ht="14.4" customHeight="1" x14ac:dyDescent="0.3">
      <c r="A383" s="664" t="s">
        <v>555</v>
      </c>
      <c r="B383" s="665" t="s">
        <v>556</v>
      </c>
      <c r="C383" s="666" t="s">
        <v>560</v>
      </c>
      <c r="D383" s="667" t="s">
        <v>2691</v>
      </c>
      <c r="E383" s="666" t="s">
        <v>1785</v>
      </c>
      <c r="F383" s="667" t="s">
        <v>2696</v>
      </c>
      <c r="G383" s="666" t="s">
        <v>602</v>
      </c>
      <c r="H383" s="666" t="s">
        <v>1878</v>
      </c>
      <c r="I383" s="666" t="s">
        <v>1879</v>
      </c>
      <c r="J383" s="666" t="s">
        <v>1880</v>
      </c>
      <c r="K383" s="666" t="s">
        <v>1881</v>
      </c>
      <c r="L383" s="668">
        <v>264.00000106435903</v>
      </c>
      <c r="M383" s="668">
        <v>108.79999999999987</v>
      </c>
      <c r="N383" s="669">
        <v>28723.200115802229</v>
      </c>
    </row>
    <row r="384" spans="1:14" ht="14.4" customHeight="1" x14ac:dyDescent="0.3">
      <c r="A384" s="664" t="s">
        <v>555</v>
      </c>
      <c r="B384" s="665" t="s">
        <v>556</v>
      </c>
      <c r="C384" s="666" t="s">
        <v>560</v>
      </c>
      <c r="D384" s="667" t="s">
        <v>2691</v>
      </c>
      <c r="E384" s="666" t="s">
        <v>1785</v>
      </c>
      <c r="F384" s="667" t="s">
        <v>2696</v>
      </c>
      <c r="G384" s="666" t="s">
        <v>602</v>
      </c>
      <c r="H384" s="666" t="s">
        <v>1882</v>
      </c>
      <c r="I384" s="666" t="s">
        <v>1883</v>
      </c>
      <c r="J384" s="666" t="s">
        <v>1884</v>
      </c>
      <c r="K384" s="666"/>
      <c r="L384" s="668">
        <v>155.09999999999994</v>
      </c>
      <c r="M384" s="668">
        <v>17.600000000000001</v>
      </c>
      <c r="N384" s="669">
        <v>2729.7599999999993</v>
      </c>
    </row>
    <row r="385" spans="1:14" ht="14.4" customHeight="1" x14ac:dyDescent="0.3">
      <c r="A385" s="664" t="s">
        <v>555</v>
      </c>
      <c r="B385" s="665" t="s">
        <v>556</v>
      </c>
      <c r="C385" s="666" t="s">
        <v>560</v>
      </c>
      <c r="D385" s="667" t="s">
        <v>2691</v>
      </c>
      <c r="E385" s="666" t="s">
        <v>1785</v>
      </c>
      <c r="F385" s="667" t="s">
        <v>2696</v>
      </c>
      <c r="G385" s="666" t="s">
        <v>602</v>
      </c>
      <c r="H385" s="666" t="s">
        <v>1885</v>
      </c>
      <c r="I385" s="666" t="s">
        <v>1885</v>
      </c>
      <c r="J385" s="666" t="s">
        <v>1886</v>
      </c>
      <c r="K385" s="666" t="s">
        <v>1887</v>
      </c>
      <c r="L385" s="668">
        <v>6649.83</v>
      </c>
      <c r="M385" s="668">
        <v>2</v>
      </c>
      <c r="N385" s="669">
        <v>13299.66</v>
      </c>
    </row>
    <row r="386" spans="1:14" ht="14.4" customHeight="1" x14ac:dyDescent="0.3">
      <c r="A386" s="664" t="s">
        <v>555</v>
      </c>
      <c r="B386" s="665" t="s">
        <v>556</v>
      </c>
      <c r="C386" s="666" t="s">
        <v>560</v>
      </c>
      <c r="D386" s="667" t="s">
        <v>2691</v>
      </c>
      <c r="E386" s="666" t="s">
        <v>1785</v>
      </c>
      <c r="F386" s="667" t="s">
        <v>2696</v>
      </c>
      <c r="G386" s="666" t="s">
        <v>602</v>
      </c>
      <c r="H386" s="666" t="s">
        <v>1888</v>
      </c>
      <c r="I386" s="666" t="s">
        <v>1888</v>
      </c>
      <c r="J386" s="666" t="s">
        <v>1889</v>
      </c>
      <c r="K386" s="666" t="s">
        <v>1890</v>
      </c>
      <c r="L386" s="668">
        <v>413.05</v>
      </c>
      <c r="M386" s="668">
        <v>1.5</v>
      </c>
      <c r="N386" s="669">
        <v>619.57500000000005</v>
      </c>
    </row>
    <row r="387" spans="1:14" ht="14.4" customHeight="1" x14ac:dyDescent="0.3">
      <c r="A387" s="664" t="s">
        <v>555</v>
      </c>
      <c r="B387" s="665" t="s">
        <v>556</v>
      </c>
      <c r="C387" s="666" t="s">
        <v>560</v>
      </c>
      <c r="D387" s="667" t="s">
        <v>2691</v>
      </c>
      <c r="E387" s="666" t="s">
        <v>1785</v>
      </c>
      <c r="F387" s="667" t="s">
        <v>2696</v>
      </c>
      <c r="G387" s="666" t="s">
        <v>602</v>
      </c>
      <c r="H387" s="666" t="s">
        <v>1891</v>
      </c>
      <c r="I387" s="666" t="s">
        <v>1891</v>
      </c>
      <c r="J387" s="666" t="s">
        <v>1892</v>
      </c>
      <c r="K387" s="666" t="s">
        <v>1893</v>
      </c>
      <c r="L387" s="668">
        <v>263.99999903068425</v>
      </c>
      <c r="M387" s="668">
        <v>7.4999999999999973</v>
      </c>
      <c r="N387" s="669">
        <v>1979.999992730131</v>
      </c>
    </row>
    <row r="388" spans="1:14" ht="14.4" customHeight="1" x14ac:dyDescent="0.3">
      <c r="A388" s="664" t="s">
        <v>555</v>
      </c>
      <c r="B388" s="665" t="s">
        <v>556</v>
      </c>
      <c r="C388" s="666" t="s">
        <v>560</v>
      </c>
      <c r="D388" s="667" t="s">
        <v>2691</v>
      </c>
      <c r="E388" s="666" t="s">
        <v>1785</v>
      </c>
      <c r="F388" s="667" t="s">
        <v>2696</v>
      </c>
      <c r="G388" s="666" t="s">
        <v>602</v>
      </c>
      <c r="H388" s="666" t="s">
        <v>1894</v>
      </c>
      <c r="I388" s="666" t="s">
        <v>1895</v>
      </c>
      <c r="J388" s="666" t="s">
        <v>1896</v>
      </c>
      <c r="K388" s="666" t="s">
        <v>1811</v>
      </c>
      <c r="L388" s="668">
        <v>58.720000000000013</v>
      </c>
      <c r="M388" s="668">
        <v>9</v>
      </c>
      <c r="N388" s="669">
        <v>528.48000000000013</v>
      </c>
    </row>
    <row r="389" spans="1:14" ht="14.4" customHeight="1" x14ac:dyDescent="0.3">
      <c r="A389" s="664" t="s">
        <v>555</v>
      </c>
      <c r="B389" s="665" t="s">
        <v>556</v>
      </c>
      <c r="C389" s="666" t="s">
        <v>560</v>
      </c>
      <c r="D389" s="667" t="s">
        <v>2691</v>
      </c>
      <c r="E389" s="666" t="s">
        <v>1785</v>
      </c>
      <c r="F389" s="667" t="s">
        <v>2696</v>
      </c>
      <c r="G389" s="666" t="s">
        <v>602</v>
      </c>
      <c r="H389" s="666" t="s">
        <v>1897</v>
      </c>
      <c r="I389" s="666" t="s">
        <v>1897</v>
      </c>
      <c r="J389" s="666" t="s">
        <v>1898</v>
      </c>
      <c r="K389" s="666" t="s">
        <v>1899</v>
      </c>
      <c r="L389" s="668">
        <v>562.87</v>
      </c>
      <c r="M389" s="668">
        <v>8</v>
      </c>
      <c r="N389" s="669">
        <v>4502.96</v>
      </c>
    </row>
    <row r="390" spans="1:14" ht="14.4" customHeight="1" x14ac:dyDescent="0.3">
      <c r="A390" s="664" t="s">
        <v>555</v>
      </c>
      <c r="B390" s="665" t="s">
        <v>556</v>
      </c>
      <c r="C390" s="666" t="s">
        <v>560</v>
      </c>
      <c r="D390" s="667" t="s">
        <v>2691</v>
      </c>
      <c r="E390" s="666" t="s">
        <v>1785</v>
      </c>
      <c r="F390" s="667" t="s">
        <v>2696</v>
      </c>
      <c r="G390" s="666" t="s">
        <v>602</v>
      </c>
      <c r="H390" s="666" t="s">
        <v>1900</v>
      </c>
      <c r="I390" s="666" t="s">
        <v>1900</v>
      </c>
      <c r="J390" s="666" t="s">
        <v>1901</v>
      </c>
      <c r="K390" s="666" t="s">
        <v>601</v>
      </c>
      <c r="L390" s="668">
        <v>90.220000000000013</v>
      </c>
      <c r="M390" s="668">
        <v>1</v>
      </c>
      <c r="N390" s="669">
        <v>90.220000000000013</v>
      </c>
    </row>
    <row r="391" spans="1:14" ht="14.4" customHeight="1" x14ac:dyDescent="0.3">
      <c r="A391" s="664" t="s">
        <v>555</v>
      </c>
      <c r="B391" s="665" t="s">
        <v>556</v>
      </c>
      <c r="C391" s="666" t="s">
        <v>560</v>
      </c>
      <c r="D391" s="667" t="s">
        <v>2691</v>
      </c>
      <c r="E391" s="666" t="s">
        <v>1785</v>
      </c>
      <c r="F391" s="667" t="s">
        <v>2696</v>
      </c>
      <c r="G391" s="666" t="s">
        <v>602</v>
      </c>
      <c r="H391" s="666" t="s">
        <v>1902</v>
      </c>
      <c r="I391" s="666" t="s">
        <v>1902</v>
      </c>
      <c r="J391" s="666" t="s">
        <v>1903</v>
      </c>
      <c r="K391" s="666" t="s">
        <v>1904</v>
      </c>
      <c r="L391" s="668">
        <v>316.02999999999997</v>
      </c>
      <c r="M391" s="668">
        <v>15</v>
      </c>
      <c r="N391" s="669">
        <v>4740.45</v>
      </c>
    </row>
    <row r="392" spans="1:14" ht="14.4" customHeight="1" x14ac:dyDescent="0.3">
      <c r="A392" s="664" t="s">
        <v>555</v>
      </c>
      <c r="B392" s="665" t="s">
        <v>556</v>
      </c>
      <c r="C392" s="666" t="s">
        <v>560</v>
      </c>
      <c r="D392" s="667" t="s">
        <v>2691</v>
      </c>
      <c r="E392" s="666" t="s">
        <v>1785</v>
      </c>
      <c r="F392" s="667" t="s">
        <v>2696</v>
      </c>
      <c r="G392" s="666" t="s">
        <v>1543</v>
      </c>
      <c r="H392" s="666" t="s">
        <v>1905</v>
      </c>
      <c r="I392" s="666" t="s">
        <v>1906</v>
      </c>
      <c r="J392" s="666" t="s">
        <v>1907</v>
      </c>
      <c r="K392" s="666" t="s">
        <v>1908</v>
      </c>
      <c r="L392" s="668">
        <v>115.79145091427542</v>
      </c>
      <c r="M392" s="668">
        <v>34</v>
      </c>
      <c r="N392" s="669">
        <v>3936.9093310853641</v>
      </c>
    </row>
    <row r="393" spans="1:14" ht="14.4" customHeight="1" x14ac:dyDescent="0.3">
      <c r="A393" s="664" t="s">
        <v>555</v>
      </c>
      <c r="B393" s="665" t="s">
        <v>556</v>
      </c>
      <c r="C393" s="666" t="s">
        <v>560</v>
      </c>
      <c r="D393" s="667" t="s">
        <v>2691</v>
      </c>
      <c r="E393" s="666" t="s">
        <v>1785</v>
      </c>
      <c r="F393" s="667" t="s">
        <v>2696</v>
      </c>
      <c r="G393" s="666" t="s">
        <v>1543</v>
      </c>
      <c r="H393" s="666" t="s">
        <v>1909</v>
      </c>
      <c r="I393" s="666" t="s">
        <v>1910</v>
      </c>
      <c r="J393" s="666" t="s">
        <v>1911</v>
      </c>
      <c r="K393" s="666" t="s">
        <v>1912</v>
      </c>
      <c r="L393" s="668">
        <v>112.16856743800786</v>
      </c>
      <c r="M393" s="668">
        <v>28</v>
      </c>
      <c r="N393" s="669">
        <v>3140.7198882642201</v>
      </c>
    </row>
    <row r="394" spans="1:14" ht="14.4" customHeight="1" x14ac:dyDescent="0.3">
      <c r="A394" s="664" t="s">
        <v>555</v>
      </c>
      <c r="B394" s="665" t="s">
        <v>556</v>
      </c>
      <c r="C394" s="666" t="s">
        <v>560</v>
      </c>
      <c r="D394" s="667" t="s">
        <v>2691</v>
      </c>
      <c r="E394" s="666" t="s">
        <v>1785</v>
      </c>
      <c r="F394" s="667" t="s">
        <v>2696</v>
      </c>
      <c r="G394" s="666" t="s">
        <v>1543</v>
      </c>
      <c r="H394" s="666" t="s">
        <v>1913</v>
      </c>
      <c r="I394" s="666" t="s">
        <v>1914</v>
      </c>
      <c r="J394" s="666" t="s">
        <v>1915</v>
      </c>
      <c r="K394" s="666" t="s">
        <v>1916</v>
      </c>
      <c r="L394" s="668">
        <v>28.889999999999997</v>
      </c>
      <c r="M394" s="668">
        <v>20</v>
      </c>
      <c r="N394" s="669">
        <v>577.79999999999995</v>
      </c>
    </row>
    <row r="395" spans="1:14" ht="14.4" customHeight="1" x14ac:dyDescent="0.3">
      <c r="A395" s="664" t="s">
        <v>555</v>
      </c>
      <c r="B395" s="665" t="s">
        <v>556</v>
      </c>
      <c r="C395" s="666" t="s">
        <v>560</v>
      </c>
      <c r="D395" s="667" t="s">
        <v>2691</v>
      </c>
      <c r="E395" s="666" t="s">
        <v>1785</v>
      </c>
      <c r="F395" s="667" t="s">
        <v>2696</v>
      </c>
      <c r="G395" s="666" t="s">
        <v>1543</v>
      </c>
      <c r="H395" s="666" t="s">
        <v>1917</v>
      </c>
      <c r="I395" s="666" t="s">
        <v>1918</v>
      </c>
      <c r="J395" s="666" t="s">
        <v>1919</v>
      </c>
      <c r="K395" s="666" t="s">
        <v>1920</v>
      </c>
      <c r="L395" s="668">
        <v>47.449997674650319</v>
      </c>
      <c r="M395" s="668">
        <v>12</v>
      </c>
      <c r="N395" s="669">
        <v>569.39997209580383</v>
      </c>
    </row>
    <row r="396" spans="1:14" ht="14.4" customHeight="1" x14ac:dyDescent="0.3">
      <c r="A396" s="664" t="s">
        <v>555</v>
      </c>
      <c r="B396" s="665" t="s">
        <v>556</v>
      </c>
      <c r="C396" s="666" t="s">
        <v>560</v>
      </c>
      <c r="D396" s="667" t="s">
        <v>2691</v>
      </c>
      <c r="E396" s="666" t="s">
        <v>1785</v>
      </c>
      <c r="F396" s="667" t="s">
        <v>2696</v>
      </c>
      <c r="G396" s="666" t="s">
        <v>1543</v>
      </c>
      <c r="H396" s="666" t="s">
        <v>1921</v>
      </c>
      <c r="I396" s="666" t="s">
        <v>1922</v>
      </c>
      <c r="J396" s="666" t="s">
        <v>1923</v>
      </c>
      <c r="K396" s="666" t="s">
        <v>1924</v>
      </c>
      <c r="L396" s="668">
        <v>12209.669999999998</v>
      </c>
      <c r="M396" s="668">
        <v>5.2</v>
      </c>
      <c r="N396" s="669">
        <v>63490.283999999992</v>
      </c>
    </row>
    <row r="397" spans="1:14" ht="14.4" customHeight="1" x14ac:dyDescent="0.3">
      <c r="A397" s="664" t="s">
        <v>555</v>
      </c>
      <c r="B397" s="665" t="s">
        <v>556</v>
      </c>
      <c r="C397" s="666" t="s">
        <v>560</v>
      </c>
      <c r="D397" s="667" t="s">
        <v>2691</v>
      </c>
      <c r="E397" s="666" t="s">
        <v>1785</v>
      </c>
      <c r="F397" s="667" t="s">
        <v>2696</v>
      </c>
      <c r="G397" s="666" t="s">
        <v>1543</v>
      </c>
      <c r="H397" s="666" t="s">
        <v>1925</v>
      </c>
      <c r="I397" s="666" t="s">
        <v>1925</v>
      </c>
      <c r="J397" s="666" t="s">
        <v>1926</v>
      </c>
      <c r="K397" s="666" t="s">
        <v>1927</v>
      </c>
      <c r="L397" s="668">
        <v>55.209897141817784</v>
      </c>
      <c r="M397" s="668">
        <v>96</v>
      </c>
      <c r="N397" s="669">
        <v>5300.1501256145075</v>
      </c>
    </row>
    <row r="398" spans="1:14" ht="14.4" customHeight="1" x14ac:dyDescent="0.3">
      <c r="A398" s="664" t="s">
        <v>555</v>
      </c>
      <c r="B398" s="665" t="s">
        <v>556</v>
      </c>
      <c r="C398" s="666" t="s">
        <v>560</v>
      </c>
      <c r="D398" s="667" t="s">
        <v>2691</v>
      </c>
      <c r="E398" s="666" t="s">
        <v>1785</v>
      </c>
      <c r="F398" s="667" t="s">
        <v>2696</v>
      </c>
      <c r="G398" s="666" t="s">
        <v>1543</v>
      </c>
      <c r="H398" s="666" t="s">
        <v>1928</v>
      </c>
      <c r="I398" s="666" t="s">
        <v>1928</v>
      </c>
      <c r="J398" s="666" t="s">
        <v>1929</v>
      </c>
      <c r="K398" s="666" t="s">
        <v>1865</v>
      </c>
      <c r="L398" s="668">
        <v>938.3</v>
      </c>
      <c r="M398" s="668">
        <v>25.099999999999998</v>
      </c>
      <c r="N398" s="669">
        <v>23551.329999999998</v>
      </c>
    </row>
    <row r="399" spans="1:14" ht="14.4" customHeight="1" x14ac:dyDescent="0.3">
      <c r="A399" s="664" t="s">
        <v>555</v>
      </c>
      <c r="B399" s="665" t="s">
        <v>556</v>
      </c>
      <c r="C399" s="666" t="s">
        <v>560</v>
      </c>
      <c r="D399" s="667" t="s">
        <v>2691</v>
      </c>
      <c r="E399" s="666" t="s">
        <v>1930</v>
      </c>
      <c r="F399" s="667" t="s">
        <v>2697</v>
      </c>
      <c r="G399" s="666" t="s">
        <v>602</v>
      </c>
      <c r="H399" s="666" t="s">
        <v>1931</v>
      </c>
      <c r="I399" s="666" t="s">
        <v>1932</v>
      </c>
      <c r="J399" s="666" t="s">
        <v>1933</v>
      </c>
      <c r="K399" s="666" t="s">
        <v>1934</v>
      </c>
      <c r="L399" s="668">
        <v>104.8599808519366</v>
      </c>
      <c r="M399" s="668">
        <v>5</v>
      </c>
      <c r="N399" s="669">
        <v>524.29990425968299</v>
      </c>
    </row>
    <row r="400" spans="1:14" ht="14.4" customHeight="1" x14ac:dyDescent="0.3">
      <c r="A400" s="664" t="s">
        <v>555</v>
      </c>
      <c r="B400" s="665" t="s">
        <v>556</v>
      </c>
      <c r="C400" s="666" t="s">
        <v>560</v>
      </c>
      <c r="D400" s="667" t="s">
        <v>2691</v>
      </c>
      <c r="E400" s="666" t="s">
        <v>1930</v>
      </c>
      <c r="F400" s="667" t="s">
        <v>2697</v>
      </c>
      <c r="G400" s="666" t="s">
        <v>602</v>
      </c>
      <c r="H400" s="666" t="s">
        <v>1935</v>
      </c>
      <c r="I400" s="666" t="s">
        <v>1936</v>
      </c>
      <c r="J400" s="666" t="s">
        <v>1937</v>
      </c>
      <c r="K400" s="666" t="s">
        <v>1938</v>
      </c>
      <c r="L400" s="668">
        <v>108.63</v>
      </c>
      <c r="M400" s="668">
        <v>1</v>
      </c>
      <c r="N400" s="669">
        <v>108.63</v>
      </c>
    </row>
    <row r="401" spans="1:14" ht="14.4" customHeight="1" x14ac:dyDescent="0.3">
      <c r="A401" s="664" t="s">
        <v>555</v>
      </c>
      <c r="B401" s="665" t="s">
        <v>556</v>
      </c>
      <c r="C401" s="666" t="s">
        <v>560</v>
      </c>
      <c r="D401" s="667" t="s">
        <v>2691</v>
      </c>
      <c r="E401" s="666" t="s">
        <v>1930</v>
      </c>
      <c r="F401" s="667" t="s">
        <v>2697</v>
      </c>
      <c r="G401" s="666" t="s">
        <v>602</v>
      </c>
      <c r="H401" s="666" t="s">
        <v>1939</v>
      </c>
      <c r="I401" s="666" t="s">
        <v>1940</v>
      </c>
      <c r="J401" s="666" t="s">
        <v>1941</v>
      </c>
      <c r="K401" s="666" t="s">
        <v>1942</v>
      </c>
      <c r="L401" s="668">
        <v>5517.05</v>
      </c>
      <c r="M401" s="668">
        <v>8</v>
      </c>
      <c r="N401" s="669">
        <v>44136.4</v>
      </c>
    </row>
    <row r="402" spans="1:14" ht="14.4" customHeight="1" x14ac:dyDescent="0.3">
      <c r="A402" s="664" t="s">
        <v>555</v>
      </c>
      <c r="B402" s="665" t="s">
        <v>556</v>
      </c>
      <c r="C402" s="666" t="s">
        <v>560</v>
      </c>
      <c r="D402" s="667" t="s">
        <v>2691</v>
      </c>
      <c r="E402" s="666" t="s">
        <v>1930</v>
      </c>
      <c r="F402" s="667" t="s">
        <v>2697</v>
      </c>
      <c r="G402" s="666" t="s">
        <v>602</v>
      </c>
      <c r="H402" s="666" t="s">
        <v>1943</v>
      </c>
      <c r="I402" s="666" t="s">
        <v>1944</v>
      </c>
      <c r="J402" s="666" t="s">
        <v>1945</v>
      </c>
      <c r="K402" s="666" t="s">
        <v>1946</v>
      </c>
      <c r="L402" s="668">
        <v>107.33</v>
      </c>
      <c r="M402" s="668">
        <v>1</v>
      </c>
      <c r="N402" s="669">
        <v>107.33</v>
      </c>
    </row>
    <row r="403" spans="1:14" ht="14.4" customHeight="1" x14ac:dyDescent="0.3">
      <c r="A403" s="664" t="s">
        <v>555</v>
      </c>
      <c r="B403" s="665" t="s">
        <v>556</v>
      </c>
      <c r="C403" s="666" t="s">
        <v>560</v>
      </c>
      <c r="D403" s="667" t="s">
        <v>2691</v>
      </c>
      <c r="E403" s="666" t="s">
        <v>1930</v>
      </c>
      <c r="F403" s="667" t="s">
        <v>2697</v>
      </c>
      <c r="G403" s="666" t="s">
        <v>1543</v>
      </c>
      <c r="H403" s="666" t="s">
        <v>1947</v>
      </c>
      <c r="I403" s="666" t="s">
        <v>1947</v>
      </c>
      <c r="J403" s="666" t="s">
        <v>1948</v>
      </c>
      <c r="K403" s="666" t="s">
        <v>1949</v>
      </c>
      <c r="L403" s="668">
        <v>308</v>
      </c>
      <c r="M403" s="668">
        <v>2</v>
      </c>
      <c r="N403" s="669">
        <v>616</v>
      </c>
    </row>
    <row r="404" spans="1:14" ht="14.4" customHeight="1" x14ac:dyDescent="0.3">
      <c r="A404" s="664" t="s">
        <v>555</v>
      </c>
      <c r="B404" s="665" t="s">
        <v>556</v>
      </c>
      <c r="C404" s="666" t="s">
        <v>560</v>
      </c>
      <c r="D404" s="667" t="s">
        <v>2691</v>
      </c>
      <c r="E404" s="666" t="s">
        <v>1930</v>
      </c>
      <c r="F404" s="667" t="s">
        <v>2697</v>
      </c>
      <c r="G404" s="666" t="s">
        <v>1543</v>
      </c>
      <c r="H404" s="666" t="s">
        <v>1950</v>
      </c>
      <c r="I404" s="666" t="s">
        <v>1950</v>
      </c>
      <c r="J404" s="666" t="s">
        <v>1951</v>
      </c>
      <c r="K404" s="666" t="s">
        <v>1952</v>
      </c>
      <c r="L404" s="668">
        <v>284.67999999999989</v>
      </c>
      <c r="M404" s="668">
        <v>2</v>
      </c>
      <c r="N404" s="669">
        <v>569.35999999999979</v>
      </c>
    </row>
    <row r="405" spans="1:14" ht="14.4" customHeight="1" x14ac:dyDescent="0.3">
      <c r="A405" s="664" t="s">
        <v>555</v>
      </c>
      <c r="B405" s="665" t="s">
        <v>556</v>
      </c>
      <c r="C405" s="666" t="s">
        <v>560</v>
      </c>
      <c r="D405" s="667" t="s">
        <v>2691</v>
      </c>
      <c r="E405" s="666" t="s">
        <v>1953</v>
      </c>
      <c r="F405" s="667" t="s">
        <v>2698</v>
      </c>
      <c r="G405" s="666"/>
      <c r="H405" s="666"/>
      <c r="I405" s="666" t="s">
        <v>1954</v>
      </c>
      <c r="J405" s="666" t="s">
        <v>1955</v>
      </c>
      <c r="K405" s="666"/>
      <c r="L405" s="668">
        <v>4305.3999999999996</v>
      </c>
      <c r="M405" s="668">
        <v>2</v>
      </c>
      <c r="N405" s="669">
        <v>8610.7999999999993</v>
      </c>
    </row>
    <row r="406" spans="1:14" ht="14.4" customHeight="1" x14ac:dyDescent="0.3">
      <c r="A406" s="664" t="s">
        <v>555</v>
      </c>
      <c r="B406" s="665" t="s">
        <v>556</v>
      </c>
      <c r="C406" s="666" t="s">
        <v>560</v>
      </c>
      <c r="D406" s="667" t="s">
        <v>2691</v>
      </c>
      <c r="E406" s="666" t="s">
        <v>1956</v>
      </c>
      <c r="F406" s="667" t="s">
        <v>2699</v>
      </c>
      <c r="G406" s="666"/>
      <c r="H406" s="666"/>
      <c r="I406" s="666" t="s">
        <v>1957</v>
      </c>
      <c r="J406" s="666" t="s">
        <v>1958</v>
      </c>
      <c r="K406" s="666"/>
      <c r="L406" s="668">
        <v>8505.39</v>
      </c>
      <c r="M406" s="668">
        <v>12</v>
      </c>
      <c r="N406" s="669">
        <v>102064.68</v>
      </c>
    </row>
    <row r="407" spans="1:14" ht="14.4" customHeight="1" x14ac:dyDescent="0.3">
      <c r="A407" s="664" t="s">
        <v>555</v>
      </c>
      <c r="B407" s="665" t="s">
        <v>556</v>
      </c>
      <c r="C407" s="666" t="s">
        <v>560</v>
      </c>
      <c r="D407" s="667" t="s">
        <v>2691</v>
      </c>
      <c r="E407" s="666" t="s">
        <v>1956</v>
      </c>
      <c r="F407" s="667" t="s">
        <v>2699</v>
      </c>
      <c r="G407" s="666"/>
      <c r="H407" s="666"/>
      <c r="I407" s="666" t="s">
        <v>1959</v>
      </c>
      <c r="J407" s="666" t="s">
        <v>1960</v>
      </c>
      <c r="K407" s="666"/>
      <c r="L407" s="668">
        <v>4252.6899999999996</v>
      </c>
      <c r="M407" s="668">
        <v>6</v>
      </c>
      <c r="N407" s="669">
        <v>25516.139999999996</v>
      </c>
    </row>
    <row r="408" spans="1:14" ht="14.4" customHeight="1" x14ac:dyDescent="0.3">
      <c r="A408" s="664" t="s">
        <v>555</v>
      </c>
      <c r="B408" s="665" t="s">
        <v>556</v>
      </c>
      <c r="C408" s="666" t="s">
        <v>560</v>
      </c>
      <c r="D408" s="667" t="s">
        <v>2691</v>
      </c>
      <c r="E408" s="666" t="s">
        <v>1956</v>
      </c>
      <c r="F408" s="667" t="s">
        <v>2699</v>
      </c>
      <c r="G408" s="666"/>
      <c r="H408" s="666"/>
      <c r="I408" s="666" t="s">
        <v>1961</v>
      </c>
      <c r="J408" s="666" t="s">
        <v>1962</v>
      </c>
      <c r="K408" s="666" t="s">
        <v>1963</v>
      </c>
      <c r="L408" s="668">
        <v>8505.2000000000007</v>
      </c>
      <c r="M408" s="668">
        <v>2</v>
      </c>
      <c r="N408" s="669">
        <v>17010.400000000001</v>
      </c>
    </row>
    <row r="409" spans="1:14" ht="14.4" customHeight="1" x14ac:dyDescent="0.3">
      <c r="A409" s="664" t="s">
        <v>555</v>
      </c>
      <c r="B409" s="665" t="s">
        <v>556</v>
      </c>
      <c r="C409" s="666" t="s">
        <v>560</v>
      </c>
      <c r="D409" s="667" t="s">
        <v>2691</v>
      </c>
      <c r="E409" s="666" t="s">
        <v>1956</v>
      </c>
      <c r="F409" s="667" t="s">
        <v>2699</v>
      </c>
      <c r="G409" s="666"/>
      <c r="H409" s="666"/>
      <c r="I409" s="666" t="s">
        <v>1964</v>
      </c>
      <c r="J409" s="666" t="s">
        <v>1965</v>
      </c>
      <c r="K409" s="666" t="s">
        <v>1966</v>
      </c>
      <c r="L409" s="668">
        <v>1417.5333333333333</v>
      </c>
      <c r="M409" s="668">
        <v>9</v>
      </c>
      <c r="N409" s="669">
        <v>12757.8</v>
      </c>
    </row>
    <row r="410" spans="1:14" ht="14.4" customHeight="1" x14ac:dyDescent="0.3">
      <c r="A410" s="664" t="s">
        <v>555</v>
      </c>
      <c r="B410" s="665" t="s">
        <v>556</v>
      </c>
      <c r="C410" s="666" t="s">
        <v>560</v>
      </c>
      <c r="D410" s="667" t="s">
        <v>2691</v>
      </c>
      <c r="E410" s="666" t="s">
        <v>1967</v>
      </c>
      <c r="F410" s="667" t="s">
        <v>2700</v>
      </c>
      <c r="G410" s="666" t="s">
        <v>602</v>
      </c>
      <c r="H410" s="666" t="s">
        <v>1968</v>
      </c>
      <c r="I410" s="666" t="s">
        <v>1969</v>
      </c>
      <c r="J410" s="666" t="s">
        <v>1970</v>
      </c>
      <c r="K410" s="666" t="s">
        <v>1971</v>
      </c>
      <c r="L410" s="668">
        <v>2395.0299999999997</v>
      </c>
      <c r="M410" s="668">
        <v>1</v>
      </c>
      <c r="N410" s="669">
        <v>2395.0299999999997</v>
      </c>
    </row>
    <row r="411" spans="1:14" ht="14.4" customHeight="1" x14ac:dyDescent="0.3">
      <c r="A411" s="664" t="s">
        <v>555</v>
      </c>
      <c r="B411" s="665" t="s">
        <v>556</v>
      </c>
      <c r="C411" s="666" t="s">
        <v>565</v>
      </c>
      <c r="D411" s="667" t="s">
        <v>2692</v>
      </c>
      <c r="E411" s="666" t="s">
        <v>571</v>
      </c>
      <c r="F411" s="667" t="s">
        <v>2694</v>
      </c>
      <c r="G411" s="666" t="s">
        <v>602</v>
      </c>
      <c r="H411" s="666" t="s">
        <v>615</v>
      </c>
      <c r="I411" s="666" t="s">
        <v>616</v>
      </c>
      <c r="J411" s="666" t="s">
        <v>617</v>
      </c>
      <c r="K411" s="666" t="s">
        <v>618</v>
      </c>
      <c r="L411" s="668">
        <v>87.030000000000015</v>
      </c>
      <c r="M411" s="668">
        <v>3</v>
      </c>
      <c r="N411" s="669">
        <v>261.09000000000003</v>
      </c>
    </row>
    <row r="412" spans="1:14" ht="14.4" customHeight="1" x14ac:dyDescent="0.3">
      <c r="A412" s="664" t="s">
        <v>555</v>
      </c>
      <c r="B412" s="665" t="s">
        <v>556</v>
      </c>
      <c r="C412" s="666" t="s">
        <v>565</v>
      </c>
      <c r="D412" s="667" t="s">
        <v>2692</v>
      </c>
      <c r="E412" s="666" t="s">
        <v>571</v>
      </c>
      <c r="F412" s="667" t="s">
        <v>2694</v>
      </c>
      <c r="G412" s="666" t="s">
        <v>602</v>
      </c>
      <c r="H412" s="666" t="s">
        <v>623</v>
      </c>
      <c r="I412" s="666" t="s">
        <v>624</v>
      </c>
      <c r="J412" s="666" t="s">
        <v>625</v>
      </c>
      <c r="K412" s="666" t="s">
        <v>626</v>
      </c>
      <c r="L412" s="668">
        <v>168.53903225806454</v>
      </c>
      <c r="M412" s="668">
        <v>62</v>
      </c>
      <c r="N412" s="669">
        <v>10449.420000000002</v>
      </c>
    </row>
    <row r="413" spans="1:14" ht="14.4" customHeight="1" x14ac:dyDescent="0.3">
      <c r="A413" s="664" t="s">
        <v>555</v>
      </c>
      <c r="B413" s="665" t="s">
        <v>556</v>
      </c>
      <c r="C413" s="666" t="s">
        <v>565</v>
      </c>
      <c r="D413" s="667" t="s">
        <v>2692</v>
      </c>
      <c r="E413" s="666" t="s">
        <v>571</v>
      </c>
      <c r="F413" s="667" t="s">
        <v>2694</v>
      </c>
      <c r="G413" s="666" t="s">
        <v>602</v>
      </c>
      <c r="H413" s="666" t="s">
        <v>836</v>
      </c>
      <c r="I413" s="666" t="s">
        <v>837</v>
      </c>
      <c r="J413" s="666" t="s">
        <v>838</v>
      </c>
      <c r="K413" s="666" t="s">
        <v>839</v>
      </c>
      <c r="L413" s="668">
        <v>74.87</v>
      </c>
      <c r="M413" s="668">
        <v>24</v>
      </c>
      <c r="N413" s="669">
        <v>1796.88</v>
      </c>
    </row>
    <row r="414" spans="1:14" ht="14.4" customHeight="1" x14ac:dyDescent="0.3">
      <c r="A414" s="664" t="s">
        <v>555</v>
      </c>
      <c r="B414" s="665" t="s">
        <v>556</v>
      </c>
      <c r="C414" s="666" t="s">
        <v>565</v>
      </c>
      <c r="D414" s="667" t="s">
        <v>2692</v>
      </c>
      <c r="E414" s="666" t="s">
        <v>571</v>
      </c>
      <c r="F414" s="667" t="s">
        <v>2694</v>
      </c>
      <c r="G414" s="666" t="s">
        <v>602</v>
      </c>
      <c r="H414" s="666" t="s">
        <v>1972</v>
      </c>
      <c r="I414" s="666" t="s">
        <v>935</v>
      </c>
      <c r="J414" s="666" t="s">
        <v>1973</v>
      </c>
      <c r="K414" s="666" t="s">
        <v>1974</v>
      </c>
      <c r="L414" s="668">
        <v>162.14010070392652</v>
      </c>
      <c r="M414" s="668">
        <v>2</v>
      </c>
      <c r="N414" s="669">
        <v>324.28020140785304</v>
      </c>
    </row>
    <row r="415" spans="1:14" ht="14.4" customHeight="1" x14ac:dyDescent="0.3">
      <c r="A415" s="664" t="s">
        <v>555</v>
      </c>
      <c r="B415" s="665" t="s">
        <v>556</v>
      </c>
      <c r="C415" s="666" t="s">
        <v>565</v>
      </c>
      <c r="D415" s="667" t="s">
        <v>2692</v>
      </c>
      <c r="E415" s="666" t="s">
        <v>571</v>
      </c>
      <c r="F415" s="667" t="s">
        <v>2694</v>
      </c>
      <c r="G415" s="666" t="s">
        <v>602</v>
      </c>
      <c r="H415" s="666" t="s">
        <v>1002</v>
      </c>
      <c r="I415" s="666" t="s">
        <v>935</v>
      </c>
      <c r="J415" s="666" t="s">
        <v>1003</v>
      </c>
      <c r="K415" s="666"/>
      <c r="L415" s="668">
        <v>191.13184116725284</v>
      </c>
      <c r="M415" s="668">
        <v>21</v>
      </c>
      <c r="N415" s="669">
        <v>4013.7686645123094</v>
      </c>
    </row>
    <row r="416" spans="1:14" ht="14.4" customHeight="1" x14ac:dyDescent="0.3">
      <c r="A416" s="664" t="s">
        <v>555</v>
      </c>
      <c r="B416" s="665" t="s">
        <v>556</v>
      </c>
      <c r="C416" s="666" t="s">
        <v>565</v>
      </c>
      <c r="D416" s="667" t="s">
        <v>2692</v>
      </c>
      <c r="E416" s="666" t="s">
        <v>571</v>
      </c>
      <c r="F416" s="667" t="s">
        <v>2694</v>
      </c>
      <c r="G416" s="666" t="s">
        <v>602</v>
      </c>
      <c r="H416" s="666" t="s">
        <v>1080</v>
      </c>
      <c r="I416" s="666" t="s">
        <v>1081</v>
      </c>
      <c r="J416" s="666" t="s">
        <v>797</v>
      </c>
      <c r="K416" s="666" t="s">
        <v>1082</v>
      </c>
      <c r="L416" s="668">
        <v>56.880042168007648</v>
      </c>
      <c r="M416" s="668">
        <v>2</v>
      </c>
      <c r="N416" s="669">
        <v>113.7600843360153</v>
      </c>
    </row>
    <row r="417" spans="1:14" ht="14.4" customHeight="1" x14ac:dyDescent="0.3">
      <c r="A417" s="664" t="s">
        <v>555</v>
      </c>
      <c r="B417" s="665" t="s">
        <v>556</v>
      </c>
      <c r="C417" s="666" t="s">
        <v>565</v>
      </c>
      <c r="D417" s="667" t="s">
        <v>2692</v>
      </c>
      <c r="E417" s="666" t="s">
        <v>571</v>
      </c>
      <c r="F417" s="667" t="s">
        <v>2694</v>
      </c>
      <c r="G417" s="666" t="s">
        <v>602</v>
      </c>
      <c r="H417" s="666" t="s">
        <v>1675</v>
      </c>
      <c r="I417" s="666" t="s">
        <v>1975</v>
      </c>
      <c r="J417" s="666" t="s">
        <v>625</v>
      </c>
      <c r="K417" s="666" t="s">
        <v>1976</v>
      </c>
      <c r="L417" s="668">
        <v>68.900000000000048</v>
      </c>
      <c r="M417" s="668">
        <v>1</v>
      </c>
      <c r="N417" s="669">
        <v>68.900000000000048</v>
      </c>
    </row>
    <row r="418" spans="1:14" ht="14.4" customHeight="1" x14ac:dyDescent="0.3">
      <c r="A418" s="664" t="s">
        <v>555</v>
      </c>
      <c r="B418" s="665" t="s">
        <v>556</v>
      </c>
      <c r="C418" s="666" t="s">
        <v>565</v>
      </c>
      <c r="D418" s="667" t="s">
        <v>2692</v>
      </c>
      <c r="E418" s="666" t="s">
        <v>571</v>
      </c>
      <c r="F418" s="667" t="s">
        <v>2694</v>
      </c>
      <c r="G418" s="666" t="s">
        <v>602</v>
      </c>
      <c r="H418" s="666" t="s">
        <v>1977</v>
      </c>
      <c r="I418" s="666" t="s">
        <v>1978</v>
      </c>
      <c r="J418" s="666" t="s">
        <v>1979</v>
      </c>
      <c r="K418" s="666" t="s">
        <v>1980</v>
      </c>
      <c r="L418" s="668">
        <v>48.399981086657498</v>
      </c>
      <c r="M418" s="668">
        <v>11</v>
      </c>
      <c r="N418" s="669">
        <v>532.39979195323247</v>
      </c>
    </row>
    <row r="419" spans="1:14" ht="14.4" customHeight="1" x14ac:dyDescent="0.3">
      <c r="A419" s="664" t="s">
        <v>555</v>
      </c>
      <c r="B419" s="665" t="s">
        <v>556</v>
      </c>
      <c r="C419" s="666" t="s">
        <v>565</v>
      </c>
      <c r="D419" s="667" t="s">
        <v>2692</v>
      </c>
      <c r="E419" s="666" t="s">
        <v>571</v>
      </c>
      <c r="F419" s="667" t="s">
        <v>2694</v>
      </c>
      <c r="G419" s="666" t="s">
        <v>602</v>
      </c>
      <c r="H419" s="666" t="s">
        <v>1181</v>
      </c>
      <c r="I419" s="666" t="s">
        <v>1182</v>
      </c>
      <c r="J419" s="666" t="s">
        <v>1183</v>
      </c>
      <c r="K419" s="666" t="s">
        <v>1184</v>
      </c>
      <c r="L419" s="668">
        <v>47.54</v>
      </c>
      <c r="M419" s="668">
        <v>1</v>
      </c>
      <c r="N419" s="669">
        <v>47.54</v>
      </c>
    </row>
    <row r="420" spans="1:14" ht="14.4" customHeight="1" x14ac:dyDescent="0.3">
      <c r="A420" s="664" t="s">
        <v>555</v>
      </c>
      <c r="B420" s="665" t="s">
        <v>556</v>
      </c>
      <c r="C420" s="666" t="s">
        <v>565</v>
      </c>
      <c r="D420" s="667" t="s">
        <v>2692</v>
      </c>
      <c r="E420" s="666" t="s">
        <v>571</v>
      </c>
      <c r="F420" s="667" t="s">
        <v>2694</v>
      </c>
      <c r="G420" s="666" t="s">
        <v>602</v>
      </c>
      <c r="H420" s="666" t="s">
        <v>1981</v>
      </c>
      <c r="I420" s="666" t="s">
        <v>935</v>
      </c>
      <c r="J420" s="666" t="s">
        <v>1982</v>
      </c>
      <c r="K420" s="666"/>
      <c r="L420" s="668">
        <v>62.167336361525884</v>
      </c>
      <c r="M420" s="668">
        <v>5</v>
      </c>
      <c r="N420" s="669">
        <v>310.83668180762942</v>
      </c>
    </row>
    <row r="421" spans="1:14" ht="14.4" customHeight="1" x14ac:dyDescent="0.3">
      <c r="A421" s="664" t="s">
        <v>555</v>
      </c>
      <c r="B421" s="665" t="s">
        <v>556</v>
      </c>
      <c r="C421" s="666" t="s">
        <v>565</v>
      </c>
      <c r="D421" s="667" t="s">
        <v>2692</v>
      </c>
      <c r="E421" s="666" t="s">
        <v>571</v>
      </c>
      <c r="F421" s="667" t="s">
        <v>2694</v>
      </c>
      <c r="G421" s="666" t="s">
        <v>602</v>
      </c>
      <c r="H421" s="666" t="s">
        <v>1275</v>
      </c>
      <c r="I421" s="666" t="s">
        <v>935</v>
      </c>
      <c r="J421" s="666" t="s">
        <v>1276</v>
      </c>
      <c r="K421" s="666"/>
      <c r="L421" s="668">
        <v>126.71795124284203</v>
      </c>
      <c r="M421" s="668">
        <v>32</v>
      </c>
      <c r="N421" s="669">
        <v>4054.9744397709451</v>
      </c>
    </row>
    <row r="422" spans="1:14" ht="14.4" customHeight="1" x14ac:dyDescent="0.3">
      <c r="A422" s="664" t="s">
        <v>555</v>
      </c>
      <c r="B422" s="665" t="s">
        <v>556</v>
      </c>
      <c r="C422" s="666" t="s">
        <v>565</v>
      </c>
      <c r="D422" s="667" t="s">
        <v>2692</v>
      </c>
      <c r="E422" s="666" t="s">
        <v>571</v>
      </c>
      <c r="F422" s="667" t="s">
        <v>2694</v>
      </c>
      <c r="G422" s="666" t="s">
        <v>602</v>
      </c>
      <c r="H422" s="666" t="s">
        <v>1983</v>
      </c>
      <c r="I422" s="666" t="s">
        <v>1984</v>
      </c>
      <c r="J422" s="666" t="s">
        <v>1985</v>
      </c>
      <c r="K422" s="666"/>
      <c r="L422" s="668">
        <v>252.97797988835543</v>
      </c>
      <c r="M422" s="668">
        <v>16</v>
      </c>
      <c r="N422" s="669">
        <v>4047.647678213687</v>
      </c>
    </row>
    <row r="423" spans="1:14" ht="14.4" customHeight="1" x14ac:dyDescent="0.3">
      <c r="A423" s="664" t="s">
        <v>555</v>
      </c>
      <c r="B423" s="665" t="s">
        <v>556</v>
      </c>
      <c r="C423" s="666" t="s">
        <v>565</v>
      </c>
      <c r="D423" s="667" t="s">
        <v>2692</v>
      </c>
      <c r="E423" s="666" t="s">
        <v>571</v>
      </c>
      <c r="F423" s="667" t="s">
        <v>2694</v>
      </c>
      <c r="G423" s="666" t="s">
        <v>602</v>
      </c>
      <c r="H423" s="666" t="s">
        <v>1302</v>
      </c>
      <c r="I423" s="666" t="s">
        <v>1303</v>
      </c>
      <c r="J423" s="666" t="s">
        <v>1304</v>
      </c>
      <c r="K423" s="666" t="s">
        <v>1305</v>
      </c>
      <c r="L423" s="668">
        <v>275.31</v>
      </c>
      <c r="M423" s="668">
        <v>3</v>
      </c>
      <c r="N423" s="669">
        <v>825.93000000000006</v>
      </c>
    </row>
    <row r="424" spans="1:14" ht="14.4" customHeight="1" x14ac:dyDescent="0.3">
      <c r="A424" s="664" t="s">
        <v>555</v>
      </c>
      <c r="B424" s="665" t="s">
        <v>556</v>
      </c>
      <c r="C424" s="666" t="s">
        <v>565</v>
      </c>
      <c r="D424" s="667" t="s">
        <v>2692</v>
      </c>
      <c r="E424" s="666" t="s">
        <v>571</v>
      </c>
      <c r="F424" s="667" t="s">
        <v>2694</v>
      </c>
      <c r="G424" s="666" t="s">
        <v>602</v>
      </c>
      <c r="H424" s="666" t="s">
        <v>1986</v>
      </c>
      <c r="I424" s="666" t="s">
        <v>935</v>
      </c>
      <c r="J424" s="666" t="s">
        <v>1987</v>
      </c>
      <c r="K424" s="666"/>
      <c r="L424" s="668">
        <v>267.73602301356385</v>
      </c>
      <c r="M424" s="668">
        <v>3</v>
      </c>
      <c r="N424" s="669">
        <v>803.2080690406915</v>
      </c>
    </row>
    <row r="425" spans="1:14" ht="14.4" customHeight="1" x14ac:dyDescent="0.3">
      <c r="A425" s="664" t="s">
        <v>555</v>
      </c>
      <c r="B425" s="665" t="s">
        <v>556</v>
      </c>
      <c r="C425" s="666" t="s">
        <v>565</v>
      </c>
      <c r="D425" s="667" t="s">
        <v>2692</v>
      </c>
      <c r="E425" s="666" t="s">
        <v>571</v>
      </c>
      <c r="F425" s="667" t="s">
        <v>2694</v>
      </c>
      <c r="G425" s="666" t="s">
        <v>602</v>
      </c>
      <c r="H425" s="666" t="s">
        <v>1988</v>
      </c>
      <c r="I425" s="666" t="s">
        <v>935</v>
      </c>
      <c r="J425" s="666" t="s">
        <v>1989</v>
      </c>
      <c r="K425" s="666" t="s">
        <v>1990</v>
      </c>
      <c r="L425" s="668">
        <v>75.020296835443276</v>
      </c>
      <c r="M425" s="668">
        <v>1</v>
      </c>
      <c r="N425" s="669">
        <v>75.020296835443276</v>
      </c>
    </row>
    <row r="426" spans="1:14" ht="14.4" customHeight="1" x14ac:dyDescent="0.3">
      <c r="A426" s="664" t="s">
        <v>555</v>
      </c>
      <c r="B426" s="665" t="s">
        <v>556</v>
      </c>
      <c r="C426" s="666" t="s">
        <v>565</v>
      </c>
      <c r="D426" s="667" t="s">
        <v>2692</v>
      </c>
      <c r="E426" s="666" t="s">
        <v>571</v>
      </c>
      <c r="F426" s="667" t="s">
        <v>2694</v>
      </c>
      <c r="G426" s="666" t="s">
        <v>602</v>
      </c>
      <c r="H426" s="666" t="s">
        <v>1991</v>
      </c>
      <c r="I426" s="666" t="s">
        <v>1991</v>
      </c>
      <c r="J426" s="666" t="s">
        <v>1992</v>
      </c>
      <c r="K426" s="666" t="s">
        <v>1993</v>
      </c>
      <c r="L426" s="668">
        <v>116.91982349983277</v>
      </c>
      <c r="M426" s="668">
        <v>7</v>
      </c>
      <c r="N426" s="669">
        <v>818.43876449882941</v>
      </c>
    </row>
    <row r="427" spans="1:14" ht="14.4" customHeight="1" x14ac:dyDescent="0.3">
      <c r="A427" s="664" t="s">
        <v>555</v>
      </c>
      <c r="B427" s="665" t="s">
        <v>556</v>
      </c>
      <c r="C427" s="666" t="s">
        <v>565</v>
      </c>
      <c r="D427" s="667" t="s">
        <v>2692</v>
      </c>
      <c r="E427" s="666" t="s">
        <v>571</v>
      </c>
      <c r="F427" s="667" t="s">
        <v>2694</v>
      </c>
      <c r="G427" s="666" t="s">
        <v>602</v>
      </c>
      <c r="H427" s="666" t="s">
        <v>1994</v>
      </c>
      <c r="I427" s="666" t="s">
        <v>935</v>
      </c>
      <c r="J427" s="666" t="s">
        <v>1995</v>
      </c>
      <c r="K427" s="666"/>
      <c r="L427" s="668">
        <v>47.660001637463466</v>
      </c>
      <c r="M427" s="668">
        <v>34</v>
      </c>
      <c r="N427" s="669">
        <v>1620.4400556737578</v>
      </c>
    </row>
    <row r="428" spans="1:14" ht="14.4" customHeight="1" x14ac:dyDescent="0.3">
      <c r="A428" s="664" t="s">
        <v>555</v>
      </c>
      <c r="B428" s="665" t="s">
        <v>556</v>
      </c>
      <c r="C428" s="666" t="s">
        <v>565</v>
      </c>
      <c r="D428" s="667" t="s">
        <v>2692</v>
      </c>
      <c r="E428" s="666" t="s">
        <v>571</v>
      </c>
      <c r="F428" s="667" t="s">
        <v>2694</v>
      </c>
      <c r="G428" s="666" t="s">
        <v>602</v>
      </c>
      <c r="H428" s="666" t="s">
        <v>1996</v>
      </c>
      <c r="I428" s="666" t="s">
        <v>1997</v>
      </c>
      <c r="J428" s="666" t="s">
        <v>1998</v>
      </c>
      <c r="K428" s="666"/>
      <c r="L428" s="668">
        <v>54.532984321357404</v>
      </c>
      <c r="M428" s="668">
        <v>2</v>
      </c>
      <c r="N428" s="669">
        <v>109.06596864271481</v>
      </c>
    </row>
    <row r="429" spans="1:14" ht="14.4" customHeight="1" x14ac:dyDescent="0.3">
      <c r="A429" s="664" t="s">
        <v>555</v>
      </c>
      <c r="B429" s="665" t="s">
        <v>556</v>
      </c>
      <c r="C429" s="666" t="s">
        <v>565</v>
      </c>
      <c r="D429" s="667" t="s">
        <v>2692</v>
      </c>
      <c r="E429" s="666" t="s">
        <v>571</v>
      </c>
      <c r="F429" s="667" t="s">
        <v>2694</v>
      </c>
      <c r="G429" s="666" t="s">
        <v>602</v>
      </c>
      <c r="H429" s="666" t="s">
        <v>1999</v>
      </c>
      <c r="I429" s="666" t="s">
        <v>1999</v>
      </c>
      <c r="J429" s="666" t="s">
        <v>2000</v>
      </c>
      <c r="K429" s="666" t="s">
        <v>2001</v>
      </c>
      <c r="L429" s="668">
        <v>216.08006538586378</v>
      </c>
      <c r="M429" s="668">
        <v>24</v>
      </c>
      <c r="N429" s="669">
        <v>5185.9215692607304</v>
      </c>
    </row>
    <row r="430" spans="1:14" ht="14.4" customHeight="1" x14ac:dyDescent="0.3">
      <c r="A430" s="664" t="s">
        <v>555</v>
      </c>
      <c r="B430" s="665" t="s">
        <v>556</v>
      </c>
      <c r="C430" s="666" t="s">
        <v>565</v>
      </c>
      <c r="D430" s="667" t="s">
        <v>2692</v>
      </c>
      <c r="E430" s="666" t="s">
        <v>571</v>
      </c>
      <c r="F430" s="667" t="s">
        <v>2694</v>
      </c>
      <c r="G430" s="666" t="s">
        <v>602</v>
      </c>
      <c r="H430" s="666" t="s">
        <v>1448</v>
      </c>
      <c r="I430" s="666" t="s">
        <v>1448</v>
      </c>
      <c r="J430" s="666" t="s">
        <v>1449</v>
      </c>
      <c r="K430" s="666" t="s">
        <v>1450</v>
      </c>
      <c r="L430" s="668">
        <v>175.03005335818483</v>
      </c>
      <c r="M430" s="668">
        <v>1</v>
      </c>
      <c r="N430" s="669">
        <v>175.03005335818483</v>
      </c>
    </row>
    <row r="431" spans="1:14" ht="14.4" customHeight="1" x14ac:dyDescent="0.3">
      <c r="A431" s="664" t="s">
        <v>555</v>
      </c>
      <c r="B431" s="665" t="s">
        <v>556</v>
      </c>
      <c r="C431" s="666" t="s">
        <v>565</v>
      </c>
      <c r="D431" s="667" t="s">
        <v>2692</v>
      </c>
      <c r="E431" s="666" t="s">
        <v>571</v>
      </c>
      <c r="F431" s="667" t="s">
        <v>2694</v>
      </c>
      <c r="G431" s="666" t="s">
        <v>602</v>
      </c>
      <c r="H431" s="666" t="s">
        <v>2002</v>
      </c>
      <c r="I431" s="666" t="s">
        <v>2002</v>
      </c>
      <c r="J431" s="666" t="s">
        <v>2003</v>
      </c>
      <c r="K431" s="666" t="s">
        <v>2004</v>
      </c>
      <c r="L431" s="668">
        <v>482.92999726385267</v>
      </c>
      <c r="M431" s="668">
        <v>2</v>
      </c>
      <c r="N431" s="669">
        <v>965.85999452770534</v>
      </c>
    </row>
    <row r="432" spans="1:14" ht="14.4" customHeight="1" x14ac:dyDescent="0.3">
      <c r="A432" s="664" t="s">
        <v>555</v>
      </c>
      <c r="B432" s="665" t="s">
        <v>556</v>
      </c>
      <c r="C432" s="666" t="s">
        <v>565</v>
      </c>
      <c r="D432" s="667" t="s">
        <v>2692</v>
      </c>
      <c r="E432" s="666" t="s">
        <v>571</v>
      </c>
      <c r="F432" s="667" t="s">
        <v>2694</v>
      </c>
      <c r="G432" s="666" t="s">
        <v>602</v>
      </c>
      <c r="H432" s="666" t="s">
        <v>2005</v>
      </c>
      <c r="I432" s="666" t="s">
        <v>2005</v>
      </c>
      <c r="J432" s="666" t="s">
        <v>2006</v>
      </c>
      <c r="K432" s="666" t="s">
        <v>2007</v>
      </c>
      <c r="L432" s="668">
        <v>26.949999999999996</v>
      </c>
      <c r="M432" s="668">
        <v>1</v>
      </c>
      <c r="N432" s="669">
        <v>26.949999999999996</v>
      </c>
    </row>
    <row r="433" spans="1:14" ht="14.4" customHeight="1" x14ac:dyDescent="0.3">
      <c r="A433" s="664" t="s">
        <v>555</v>
      </c>
      <c r="B433" s="665" t="s">
        <v>556</v>
      </c>
      <c r="C433" s="666" t="s">
        <v>565</v>
      </c>
      <c r="D433" s="667" t="s">
        <v>2692</v>
      </c>
      <c r="E433" s="666" t="s">
        <v>571</v>
      </c>
      <c r="F433" s="667" t="s">
        <v>2694</v>
      </c>
      <c r="G433" s="666" t="s">
        <v>1543</v>
      </c>
      <c r="H433" s="666" t="s">
        <v>1666</v>
      </c>
      <c r="I433" s="666" t="s">
        <v>1667</v>
      </c>
      <c r="J433" s="666" t="s">
        <v>1668</v>
      </c>
      <c r="K433" s="666" t="s">
        <v>1669</v>
      </c>
      <c r="L433" s="668">
        <v>50.17</v>
      </c>
      <c r="M433" s="668">
        <v>1</v>
      </c>
      <c r="N433" s="669">
        <v>50.17</v>
      </c>
    </row>
    <row r="434" spans="1:14" ht="14.4" customHeight="1" x14ac:dyDescent="0.3">
      <c r="A434" s="664" t="s">
        <v>555</v>
      </c>
      <c r="B434" s="665" t="s">
        <v>556</v>
      </c>
      <c r="C434" s="666" t="s">
        <v>568</v>
      </c>
      <c r="D434" s="667" t="s">
        <v>2693</v>
      </c>
      <c r="E434" s="666" t="s">
        <v>571</v>
      </c>
      <c r="F434" s="667" t="s">
        <v>2694</v>
      </c>
      <c r="G434" s="666"/>
      <c r="H434" s="666" t="s">
        <v>2008</v>
      </c>
      <c r="I434" s="666" t="s">
        <v>2009</v>
      </c>
      <c r="J434" s="666" t="s">
        <v>2010</v>
      </c>
      <c r="K434" s="666" t="s">
        <v>2011</v>
      </c>
      <c r="L434" s="668">
        <v>35.65</v>
      </c>
      <c r="M434" s="668">
        <v>2</v>
      </c>
      <c r="N434" s="669">
        <v>71.3</v>
      </c>
    </row>
    <row r="435" spans="1:14" ht="14.4" customHeight="1" x14ac:dyDescent="0.3">
      <c r="A435" s="664" t="s">
        <v>555</v>
      </c>
      <c r="B435" s="665" t="s">
        <v>556</v>
      </c>
      <c r="C435" s="666" t="s">
        <v>568</v>
      </c>
      <c r="D435" s="667" t="s">
        <v>2693</v>
      </c>
      <c r="E435" s="666" t="s">
        <v>571</v>
      </c>
      <c r="F435" s="667" t="s">
        <v>2694</v>
      </c>
      <c r="G435" s="666"/>
      <c r="H435" s="666" t="s">
        <v>2012</v>
      </c>
      <c r="I435" s="666" t="s">
        <v>2013</v>
      </c>
      <c r="J435" s="666" t="s">
        <v>2014</v>
      </c>
      <c r="K435" s="666" t="s">
        <v>2015</v>
      </c>
      <c r="L435" s="668">
        <v>161.78000000000006</v>
      </c>
      <c r="M435" s="668">
        <v>1</v>
      </c>
      <c r="N435" s="669">
        <v>161.78000000000006</v>
      </c>
    </row>
    <row r="436" spans="1:14" ht="14.4" customHeight="1" x14ac:dyDescent="0.3">
      <c r="A436" s="664" t="s">
        <v>555</v>
      </c>
      <c r="B436" s="665" t="s">
        <v>556</v>
      </c>
      <c r="C436" s="666" t="s">
        <v>568</v>
      </c>
      <c r="D436" s="667" t="s">
        <v>2693</v>
      </c>
      <c r="E436" s="666" t="s">
        <v>571</v>
      </c>
      <c r="F436" s="667" t="s">
        <v>2694</v>
      </c>
      <c r="G436" s="666"/>
      <c r="H436" s="666" t="s">
        <v>2016</v>
      </c>
      <c r="I436" s="666" t="s">
        <v>2017</v>
      </c>
      <c r="J436" s="666" t="s">
        <v>578</v>
      </c>
      <c r="K436" s="666" t="s">
        <v>2018</v>
      </c>
      <c r="L436" s="668">
        <v>112.96999155393564</v>
      </c>
      <c r="M436" s="668">
        <v>2</v>
      </c>
      <c r="N436" s="669">
        <v>225.93998310787129</v>
      </c>
    </row>
    <row r="437" spans="1:14" ht="14.4" customHeight="1" x14ac:dyDescent="0.3">
      <c r="A437" s="664" t="s">
        <v>555</v>
      </c>
      <c r="B437" s="665" t="s">
        <v>556</v>
      </c>
      <c r="C437" s="666" t="s">
        <v>568</v>
      </c>
      <c r="D437" s="667" t="s">
        <v>2693</v>
      </c>
      <c r="E437" s="666" t="s">
        <v>571</v>
      </c>
      <c r="F437" s="667" t="s">
        <v>2694</v>
      </c>
      <c r="G437" s="666"/>
      <c r="H437" s="666" t="s">
        <v>576</v>
      </c>
      <c r="I437" s="666" t="s">
        <v>577</v>
      </c>
      <c r="J437" s="666" t="s">
        <v>578</v>
      </c>
      <c r="K437" s="666" t="s">
        <v>579</v>
      </c>
      <c r="L437" s="668">
        <v>73.938734045012097</v>
      </c>
      <c r="M437" s="668">
        <v>1</v>
      </c>
      <c r="N437" s="669">
        <v>73.938734045012097</v>
      </c>
    </row>
    <row r="438" spans="1:14" ht="14.4" customHeight="1" x14ac:dyDescent="0.3">
      <c r="A438" s="664" t="s">
        <v>555</v>
      </c>
      <c r="B438" s="665" t="s">
        <v>556</v>
      </c>
      <c r="C438" s="666" t="s">
        <v>568</v>
      </c>
      <c r="D438" s="667" t="s">
        <v>2693</v>
      </c>
      <c r="E438" s="666" t="s">
        <v>571</v>
      </c>
      <c r="F438" s="667" t="s">
        <v>2694</v>
      </c>
      <c r="G438" s="666"/>
      <c r="H438" s="666" t="s">
        <v>588</v>
      </c>
      <c r="I438" s="666" t="s">
        <v>589</v>
      </c>
      <c r="J438" s="666" t="s">
        <v>590</v>
      </c>
      <c r="K438" s="666" t="s">
        <v>583</v>
      </c>
      <c r="L438" s="668">
        <v>43.849999999999994</v>
      </c>
      <c r="M438" s="668">
        <v>2</v>
      </c>
      <c r="N438" s="669">
        <v>87.699999999999989</v>
      </c>
    </row>
    <row r="439" spans="1:14" ht="14.4" customHeight="1" x14ac:dyDescent="0.3">
      <c r="A439" s="664" t="s">
        <v>555</v>
      </c>
      <c r="B439" s="665" t="s">
        <v>556</v>
      </c>
      <c r="C439" s="666" t="s">
        <v>568</v>
      </c>
      <c r="D439" s="667" t="s">
        <v>2693</v>
      </c>
      <c r="E439" s="666" t="s">
        <v>571</v>
      </c>
      <c r="F439" s="667" t="s">
        <v>2694</v>
      </c>
      <c r="G439" s="666"/>
      <c r="H439" s="666" t="s">
        <v>591</v>
      </c>
      <c r="I439" s="666" t="s">
        <v>592</v>
      </c>
      <c r="J439" s="666" t="s">
        <v>593</v>
      </c>
      <c r="K439" s="666" t="s">
        <v>594</v>
      </c>
      <c r="L439" s="668">
        <v>242.17000000000021</v>
      </c>
      <c r="M439" s="668">
        <v>1</v>
      </c>
      <c r="N439" s="669">
        <v>242.17000000000021</v>
      </c>
    </row>
    <row r="440" spans="1:14" ht="14.4" customHeight="1" x14ac:dyDescent="0.3">
      <c r="A440" s="664" t="s">
        <v>555</v>
      </c>
      <c r="B440" s="665" t="s">
        <v>556</v>
      </c>
      <c r="C440" s="666" t="s">
        <v>568</v>
      </c>
      <c r="D440" s="667" t="s">
        <v>2693</v>
      </c>
      <c r="E440" s="666" t="s">
        <v>571</v>
      </c>
      <c r="F440" s="667" t="s">
        <v>2694</v>
      </c>
      <c r="G440" s="666"/>
      <c r="H440" s="666" t="s">
        <v>2019</v>
      </c>
      <c r="I440" s="666" t="s">
        <v>2020</v>
      </c>
      <c r="J440" s="666" t="s">
        <v>2021</v>
      </c>
      <c r="K440" s="666" t="s">
        <v>2022</v>
      </c>
      <c r="L440" s="668">
        <v>994.94000000000017</v>
      </c>
      <c r="M440" s="668">
        <v>1</v>
      </c>
      <c r="N440" s="669">
        <v>994.94000000000017</v>
      </c>
    </row>
    <row r="441" spans="1:14" ht="14.4" customHeight="1" x14ac:dyDescent="0.3">
      <c r="A441" s="664" t="s">
        <v>555</v>
      </c>
      <c r="B441" s="665" t="s">
        <v>556</v>
      </c>
      <c r="C441" s="666" t="s">
        <v>568</v>
      </c>
      <c r="D441" s="667" t="s">
        <v>2693</v>
      </c>
      <c r="E441" s="666" t="s">
        <v>571</v>
      </c>
      <c r="F441" s="667" t="s">
        <v>2694</v>
      </c>
      <c r="G441" s="666"/>
      <c r="H441" s="666" t="s">
        <v>2023</v>
      </c>
      <c r="I441" s="666" t="s">
        <v>2024</v>
      </c>
      <c r="J441" s="666" t="s">
        <v>2025</v>
      </c>
      <c r="K441" s="666" t="s">
        <v>2026</v>
      </c>
      <c r="L441" s="668">
        <v>153.37</v>
      </c>
      <c r="M441" s="668">
        <v>1</v>
      </c>
      <c r="N441" s="669">
        <v>153.37</v>
      </c>
    </row>
    <row r="442" spans="1:14" ht="14.4" customHeight="1" x14ac:dyDescent="0.3">
      <c r="A442" s="664" t="s">
        <v>555</v>
      </c>
      <c r="B442" s="665" t="s">
        <v>556</v>
      </c>
      <c r="C442" s="666" t="s">
        <v>568</v>
      </c>
      <c r="D442" s="667" t="s">
        <v>2693</v>
      </c>
      <c r="E442" s="666" t="s">
        <v>571</v>
      </c>
      <c r="F442" s="667" t="s">
        <v>2694</v>
      </c>
      <c r="G442" s="666"/>
      <c r="H442" s="666" t="s">
        <v>599</v>
      </c>
      <c r="I442" s="666" t="s">
        <v>599</v>
      </c>
      <c r="J442" s="666" t="s">
        <v>600</v>
      </c>
      <c r="K442" s="666" t="s">
        <v>601</v>
      </c>
      <c r="L442" s="668">
        <v>103.32090428043226</v>
      </c>
      <c r="M442" s="668">
        <v>2</v>
      </c>
      <c r="N442" s="669">
        <v>206.64180856086452</v>
      </c>
    </row>
    <row r="443" spans="1:14" ht="14.4" customHeight="1" x14ac:dyDescent="0.3">
      <c r="A443" s="664" t="s">
        <v>555</v>
      </c>
      <c r="B443" s="665" t="s">
        <v>556</v>
      </c>
      <c r="C443" s="666" t="s">
        <v>568</v>
      </c>
      <c r="D443" s="667" t="s">
        <v>2693</v>
      </c>
      <c r="E443" s="666" t="s">
        <v>571</v>
      </c>
      <c r="F443" s="667" t="s">
        <v>2694</v>
      </c>
      <c r="G443" s="666" t="s">
        <v>602</v>
      </c>
      <c r="H443" s="666" t="s">
        <v>603</v>
      </c>
      <c r="I443" s="666" t="s">
        <v>603</v>
      </c>
      <c r="J443" s="666" t="s">
        <v>604</v>
      </c>
      <c r="K443" s="666" t="s">
        <v>605</v>
      </c>
      <c r="L443" s="668">
        <v>171.59994250883489</v>
      </c>
      <c r="M443" s="668">
        <v>216</v>
      </c>
      <c r="N443" s="669">
        <v>37065.587581908338</v>
      </c>
    </row>
    <row r="444" spans="1:14" ht="14.4" customHeight="1" x14ac:dyDescent="0.3">
      <c r="A444" s="664" t="s">
        <v>555</v>
      </c>
      <c r="B444" s="665" t="s">
        <v>556</v>
      </c>
      <c r="C444" s="666" t="s">
        <v>568</v>
      </c>
      <c r="D444" s="667" t="s">
        <v>2693</v>
      </c>
      <c r="E444" s="666" t="s">
        <v>571</v>
      </c>
      <c r="F444" s="667" t="s">
        <v>2694</v>
      </c>
      <c r="G444" s="666" t="s">
        <v>602</v>
      </c>
      <c r="H444" s="666" t="s">
        <v>606</v>
      </c>
      <c r="I444" s="666" t="s">
        <v>606</v>
      </c>
      <c r="J444" s="666" t="s">
        <v>607</v>
      </c>
      <c r="K444" s="666" t="s">
        <v>608</v>
      </c>
      <c r="L444" s="668">
        <v>173.69000212894966</v>
      </c>
      <c r="M444" s="668">
        <v>21</v>
      </c>
      <c r="N444" s="669">
        <v>3647.4900447079426</v>
      </c>
    </row>
    <row r="445" spans="1:14" ht="14.4" customHeight="1" x14ac:dyDescent="0.3">
      <c r="A445" s="664" t="s">
        <v>555</v>
      </c>
      <c r="B445" s="665" t="s">
        <v>556</v>
      </c>
      <c r="C445" s="666" t="s">
        <v>568</v>
      </c>
      <c r="D445" s="667" t="s">
        <v>2693</v>
      </c>
      <c r="E445" s="666" t="s">
        <v>571</v>
      </c>
      <c r="F445" s="667" t="s">
        <v>2694</v>
      </c>
      <c r="G445" s="666" t="s">
        <v>602</v>
      </c>
      <c r="H445" s="666" t="s">
        <v>609</v>
      </c>
      <c r="I445" s="666" t="s">
        <v>609</v>
      </c>
      <c r="J445" s="666" t="s">
        <v>610</v>
      </c>
      <c r="K445" s="666" t="s">
        <v>608</v>
      </c>
      <c r="L445" s="668">
        <v>143</v>
      </c>
      <c r="M445" s="668">
        <v>9</v>
      </c>
      <c r="N445" s="669">
        <v>1287</v>
      </c>
    </row>
    <row r="446" spans="1:14" ht="14.4" customHeight="1" x14ac:dyDescent="0.3">
      <c r="A446" s="664" t="s">
        <v>555</v>
      </c>
      <c r="B446" s="665" t="s">
        <v>556</v>
      </c>
      <c r="C446" s="666" t="s">
        <v>568</v>
      </c>
      <c r="D446" s="667" t="s">
        <v>2693</v>
      </c>
      <c r="E446" s="666" t="s">
        <v>571</v>
      </c>
      <c r="F446" s="667" t="s">
        <v>2694</v>
      </c>
      <c r="G446" s="666" t="s">
        <v>602</v>
      </c>
      <c r="H446" s="666" t="s">
        <v>2027</v>
      </c>
      <c r="I446" s="666" t="s">
        <v>2027</v>
      </c>
      <c r="J446" s="666" t="s">
        <v>610</v>
      </c>
      <c r="K446" s="666" t="s">
        <v>2028</v>
      </c>
      <c r="L446" s="668">
        <v>222.20097214901313</v>
      </c>
      <c r="M446" s="668">
        <v>4</v>
      </c>
      <c r="N446" s="669">
        <v>888.8038885960525</v>
      </c>
    </row>
    <row r="447" spans="1:14" ht="14.4" customHeight="1" x14ac:dyDescent="0.3">
      <c r="A447" s="664" t="s">
        <v>555</v>
      </c>
      <c r="B447" s="665" t="s">
        <v>556</v>
      </c>
      <c r="C447" s="666" t="s">
        <v>568</v>
      </c>
      <c r="D447" s="667" t="s">
        <v>2693</v>
      </c>
      <c r="E447" s="666" t="s">
        <v>571</v>
      </c>
      <c r="F447" s="667" t="s">
        <v>2694</v>
      </c>
      <c r="G447" s="666" t="s">
        <v>602</v>
      </c>
      <c r="H447" s="666" t="s">
        <v>611</v>
      </c>
      <c r="I447" s="666" t="s">
        <v>611</v>
      </c>
      <c r="J447" s="666" t="s">
        <v>604</v>
      </c>
      <c r="K447" s="666" t="s">
        <v>612</v>
      </c>
      <c r="L447" s="668">
        <v>92.950000155052464</v>
      </c>
      <c r="M447" s="668">
        <v>29</v>
      </c>
      <c r="N447" s="669">
        <v>2695.5500044965215</v>
      </c>
    </row>
    <row r="448" spans="1:14" ht="14.4" customHeight="1" x14ac:dyDescent="0.3">
      <c r="A448" s="664" t="s">
        <v>555</v>
      </c>
      <c r="B448" s="665" t="s">
        <v>556</v>
      </c>
      <c r="C448" s="666" t="s">
        <v>568</v>
      </c>
      <c r="D448" s="667" t="s">
        <v>2693</v>
      </c>
      <c r="E448" s="666" t="s">
        <v>571</v>
      </c>
      <c r="F448" s="667" t="s">
        <v>2694</v>
      </c>
      <c r="G448" s="666" t="s">
        <v>602</v>
      </c>
      <c r="H448" s="666" t="s">
        <v>613</v>
      </c>
      <c r="I448" s="666" t="s">
        <v>613</v>
      </c>
      <c r="J448" s="666" t="s">
        <v>604</v>
      </c>
      <c r="K448" s="666" t="s">
        <v>614</v>
      </c>
      <c r="L448" s="668">
        <v>93.499999081666815</v>
      </c>
      <c r="M448" s="668">
        <v>16</v>
      </c>
      <c r="N448" s="669">
        <v>1495.999985306669</v>
      </c>
    </row>
    <row r="449" spans="1:14" ht="14.4" customHeight="1" x14ac:dyDescent="0.3">
      <c r="A449" s="664" t="s">
        <v>555</v>
      </c>
      <c r="B449" s="665" t="s">
        <v>556</v>
      </c>
      <c r="C449" s="666" t="s">
        <v>568</v>
      </c>
      <c r="D449" s="667" t="s">
        <v>2693</v>
      </c>
      <c r="E449" s="666" t="s">
        <v>571</v>
      </c>
      <c r="F449" s="667" t="s">
        <v>2694</v>
      </c>
      <c r="G449" s="666" t="s">
        <v>602</v>
      </c>
      <c r="H449" s="666" t="s">
        <v>2029</v>
      </c>
      <c r="I449" s="666" t="s">
        <v>2030</v>
      </c>
      <c r="J449" s="666" t="s">
        <v>2031</v>
      </c>
      <c r="K449" s="666" t="s">
        <v>2032</v>
      </c>
      <c r="L449" s="668">
        <v>41.129999999999995</v>
      </c>
      <c r="M449" s="668">
        <v>1</v>
      </c>
      <c r="N449" s="669">
        <v>41.129999999999995</v>
      </c>
    </row>
    <row r="450" spans="1:14" ht="14.4" customHeight="1" x14ac:dyDescent="0.3">
      <c r="A450" s="664" t="s">
        <v>555</v>
      </c>
      <c r="B450" s="665" t="s">
        <v>556</v>
      </c>
      <c r="C450" s="666" t="s">
        <v>568</v>
      </c>
      <c r="D450" s="667" t="s">
        <v>2693</v>
      </c>
      <c r="E450" s="666" t="s">
        <v>571</v>
      </c>
      <c r="F450" s="667" t="s">
        <v>2694</v>
      </c>
      <c r="G450" s="666" t="s">
        <v>602</v>
      </c>
      <c r="H450" s="666" t="s">
        <v>615</v>
      </c>
      <c r="I450" s="666" t="s">
        <v>616</v>
      </c>
      <c r="J450" s="666" t="s">
        <v>617</v>
      </c>
      <c r="K450" s="666" t="s">
        <v>618</v>
      </c>
      <c r="L450" s="668">
        <v>87.03</v>
      </c>
      <c r="M450" s="668">
        <v>7</v>
      </c>
      <c r="N450" s="669">
        <v>609.21</v>
      </c>
    </row>
    <row r="451" spans="1:14" ht="14.4" customHeight="1" x14ac:dyDescent="0.3">
      <c r="A451" s="664" t="s">
        <v>555</v>
      </c>
      <c r="B451" s="665" t="s">
        <v>556</v>
      </c>
      <c r="C451" s="666" t="s">
        <v>568</v>
      </c>
      <c r="D451" s="667" t="s">
        <v>2693</v>
      </c>
      <c r="E451" s="666" t="s">
        <v>571</v>
      </c>
      <c r="F451" s="667" t="s">
        <v>2694</v>
      </c>
      <c r="G451" s="666" t="s">
        <v>602</v>
      </c>
      <c r="H451" s="666" t="s">
        <v>619</v>
      </c>
      <c r="I451" s="666" t="s">
        <v>620</v>
      </c>
      <c r="J451" s="666" t="s">
        <v>621</v>
      </c>
      <c r="K451" s="666" t="s">
        <v>622</v>
      </c>
      <c r="L451" s="668">
        <v>96.819953562232314</v>
      </c>
      <c r="M451" s="668">
        <v>17</v>
      </c>
      <c r="N451" s="669">
        <v>1645.9392105579493</v>
      </c>
    </row>
    <row r="452" spans="1:14" ht="14.4" customHeight="1" x14ac:dyDescent="0.3">
      <c r="A452" s="664" t="s">
        <v>555</v>
      </c>
      <c r="B452" s="665" t="s">
        <v>556</v>
      </c>
      <c r="C452" s="666" t="s">
        <v>568</v>
      </c>
      <c r="D452" s="667" t="s">
        <v>2693</v>
      </c>
      <c r="E452" s="666" t="s">
        <v>571</v>
      </c>
      <c r="F452" s="667" t="s">
        <v>2694</v>
      </c>
      <c r="G452" s="666" t="s">
        <v>602</v>
      </c>
      <c r="H452" s="666" t="s">
        <v>2033</v>
      </c>
      <c r="I452" s="666" t="s">
        <v>2034</v>
      </c>
      <c r="J452" s="666" t="s">
        <v>621</v>
      </c>
      <c r="K452" s="666" t="s">
        <v>2035</v>
      </c>
      <c r="L452" s="668">
        <v>100.75999999999999</v>
      </c>
      <c r="M452" s="668">
        <v>3</v>
      </c>
      <c r="N452" s="669">
        <v>302.27999999999997</v>
      </c>
    </row>
    <row r="453" spans="1:14" ht="14.4" customHeight="1" x14ac:dyDescent="0.3">
      <c r="A453" s="664" t="s">
        <v>555</v>
      </c>
      <c r="B453" s="665" t="s">
        <v>556</v>
      </c>
      <c r="C453" s="666" t="s">
        <v>568</v>
      </c>
      <c r="D453" s="667" t="s">
        <v>2693</v>
      </c>
      <c r="E453" s="666" t="s">
        <v>571</v>
      </c>
      <c r="F453" s="667" t="s">
        <v>2694</v>
      </c>
      <c r="G453" s="666" t="s">
        <v>602</v>
      </c>
      <c r="H453" s="666" t="s">
        <v>623</v>
      </c>
      <c r="I453" s="666" t="s">
        <v>624</v>
      </c>
      <c r="J453" s="666" t="s">
        <v>625</v>
      </c>
      <c r="K453" s="666" t="s">
        <v>626</v>
      </c>
      <c r="L453" s="668">
        <v>167.60976489957756</v>
      </c>
      <c r="M453" s="668">
        <v>10</v>
      </c>
      <c r="N453" s="669">
        <v>1676.0976489957757</v>
      </c>
    </row>
    <row r="454" spans="1:14" ht="14.4" customHeight="1" x14ac:dyDescent="0.3">
      <c r="A454" s="664" t="s">
        <v>555</v>
      </c>
      <c r="B454" s="665" t="s">
        <v>556</v>
      </c>
      <c r="C454" s="666" t="s">
        <v>568</v>
      </c>
      <c r="D454" s="667" t="s">
        <v>2693</v>
      </c>
      <c r="E454" s="666" t="s">
        <v>571</v>
      </c>
      <c r="F454" s="667" t="s">
        <v>2694</v>
      </c>
      <c r="G454" s="666" t="s">
        <v>602</v>
      </c>
      <c r="H454" s="666" t="s">
        <v>627</v>
      </c>
      <c r="I454" s="666" t="s">
        <v>628</v>
      </c>
      <c r="J454" s="666" t="s">
        <v>629</v>
      </c>
      <c r="K454" s="666" t="s">
        <v>630</v>
      </c>
      <c r="L454" s="668">
        <v>64.540000000000006</v>
      </c>
      <c r="M454" s="668">
        <v>24</v>
      </c>
      <c r="N454" s="669">
        <v>1548.96</v>
      </c>
    </row>
    <row r="455" spans="1:14" ht="14.4" customHeight="1" x14ac:dyDescent="0.3">
      <c r="A455" s="664" t="s">
        <v>555</v>
      </c>
      <c r="B455" s="665" t="s">
        <v>556</v>
      </c>
      <c r="C455" s="666" t="s">
        <v>568</v>
      </c>
      <c r="D455" s="667" t="s">
        <v>2693</v>
      </c>
      <c r="E455" s="666" t="s">
        <v>571</v>
      </c>
      <c r="F455" s="667" t="s">
        <v>2694</v>
      </c>
      <c r="G455" s="666" t="s">
        <v>602</v>
      </c>
      <c r="H455" s="666" t="s">
        <v>635</v>
      </c>
      <c r="I455" s="666" t="s">
        <v>636</v>
      </c>
      <c r="J455" s="666" t="s">
        <v>637</v>
      </c>
      <c r="K455" s="666" t="s">
        <v>638</v>
      </c>
      <c r="L455" s="668">
        <v>79.180000000000007</v>
      </c>
      <c r="M455" s="668">
        <v>16</v>
      </c>
      <c r="N455" s="669">
        <v>1266.8800000000001</v>
      </c>
    </row>
    <row r="456" spans="1:14" ht="14.4" customHeight="1" x14ac:dyDescent="0.3">
      <c r="A456" s="664" t="s">
        <v>555</v>
      </c>
      <c r="B456" s="665" t="s">
        <v>556</v>
      </c>
      <c r="C456" s="666" t="s">
        <v>568</v>
      </c>
      <c r="D456" s="667" t="s">
        <v>2693</v>
      </c>
      <c r="E456" s="666" t="s">
        <v>571</v>
      </c>
      <c r="F456" s="667" t="s">
        <v>2694</v>
      </c>
      <c r="G456" s="666" t="s">
        <v>602</v>
      </c>
      <c r="H456" s="666" t="s">
        <v>639</v>
      </c>
      <c r="I456" s="666" t="s">
        <v>640</v>
      </c>
      <c r="J456" s="666" t="s">
        <v>641</v>
      </c>
      <c r="K456" s="666" t="s">
        <v>642</v>
      </c>
      <c r="L456" s="668">
        <v>73.280503336109248</v>
      </c>
      <c r="M456" s="668">
        <v>19</v>
      </c>
      <c r="N456" s="669">
        <v>1392.3295633860757</v>
      </c>
    </row>
    <row r="457" spans="1:14" ht="14.4" customHeight="1" x14ac:dyDescent="0.3">
      <c r="A457" s="664" t="s">
        <v>555</v>
      </c>
      <c r="B457" s="665" t="s">
        <v>556</v>
      </c>
      <c r="C457" s="666" t="s">
        <v>568</v>
      </c>
      <c r="D457" s="667" t="s">
        <v>2693</v>
      </c>
      <c r="E457" s="666" t="s">
        <v>571</v>
      </c>
      <c r="F457" s="667" t="s">
        <v>2694</v>
      </c>
      <c r="G457" s="666" t="s">
        <v>602</v>
      </c>
      <c r="H457" s="666" t="s">
        <v>643</v>
      </c>
      <c r="I457" s="666" t="s">
        <v>644</v>
      </c>
      <c r="J457" s="666" t="s">
        <v>645</v>
      </c>
      <c r="K457" s="666" t="s">
        <v>646</v>
      </c>
      <c r="L457" s="668">
        <v>64.642403038226675</v>
      </c>
      <c r="M457" s="668">
        <v>12</v>
      </c>
      <c r="N457" s="669">
        <v>775.70883645872016</v>
      </c>
    </row>
    <row r="458" spans="1:14" ht="14.4" customHeight="1" x14ac:dyDescent="0.3">
      <c r="A458" s="664" t="s">
        <v>555</v>
      </c>
      <c r="B458" s="665" t="s">
        <v>556</v>
      </c>
      <c r="C458" s="666" t="s">
        <v>568</v>
      </c>
      <c r="D458" s="667" t="s">
        <v>2693</v>
      </c>
      <c r="E458" s="666" t="s">
        <v>571</v>
      </c>
      <c r="F458" s="667" t="s">
        <v>2694</v>
      </c>
      <c r="G458" s="666" t="s">
        <v>602</v>
      </c>
      <c r="H458" s="666" t="s">
        <v>647</v>
      </c>
      <c r="I458" s="666" t="s">
        <v>648</v>
      </c>
      <c r="J458" s="666" t="s">
        <v>649</v>
      </c>
      <c r="K458" s="666" t="s">
        <v>650</v>
      </c>
      <c r="L458" s="668">
        <v>80.516367471006348</v>
      </c>
      <c r="M458" s="668">
        <v>2.5</v>
      </c>
      <c r="N458" s="669">
        <v>201.29091867751586</v>
      </c>
    </row>
    <row r="459" spans="1:14" ht="14.4" customHeight="1" x14ac:dyDescent="0.3">
      <c r="A459" s="664" t="s">
        <v>555</v>
      </c>
      <c r="B459" s="665" t="s">
        <v>556</v>
      </c>
      <c r="C459" s="666" t="s">
        <v>568</v>
      </c>
      <c r="D459" s="667" t="s">
        <v>2693</v>
      </c>
      <c r="E459" s="666" t="s">
        <v>571</v>
      </c>
      <c r="F459" s="667" t="s">
        <v>2694</v>
      </c>
      <c r="G459" s="666" t="s">
        <v>602</v>
      </c>
      <c r="H459" s="666" t="s">
        <v>655</v>
      </c>
      <c r="I459" s="666" t="s">
        <v>656</v>
      </c>
      <c r="J459" s="666" t="s">
        <v>657</v>
      </c>
      <c r="K459" s="666" t="s">
        <v>658</v>
      </c>
      <c r="L459" s="668">
        <v>65.909999999999968</v>
      </c>
      <c r="M459" s="668">
        <v>1</v>
      </c>
      <c r="N459" s="669">
        <v>65.909999999999968</v>
      </c>
    </row>
    <row r="460" spans="1:14" ht="14.4" customHeight="1" x14ac:dyDescent="0.3">
      <c r="A460" s="664" t="s">
        <v>555</v>
      </c>
      <c r="B460" s="665" t="s">
        <v>556</v>
      </c>
      <c r="C460" s="666" t="s">
        <v>568</v>
      </c>
      <c r="D460" s="667" t="s">
        <v>2693</v>
      </c>
      <c r="E460" s="666" t="s">
        <v>571</v>
      </c>
      <c r="F460" s="667" t="s">
        <v>2694</v>
      </c>
      <c r="G460" s="666" t="s">
        <v>602</v>
      </c>
      <c r="H460" s="666" t="s">
        <v>659</v>
      </c>
      <c r="I460" s="666" t="s">
        <v>660</v>
      </c>
      <c r="J460" s="666" t="s">
        <v>661</v>
      </c>
      <c r="K460" s="666" t="s">
        <v>662</v>
      </c>
      <c r="L460" s="668">
        <v>27.780953444730251</v>
      </c>
      <c r="M460" s="668">
        <v>128</v>
      </c>
      <c r="N460" s="669">
        <v>3555.9620409254721</v>
      </c>
    </row>
    <row r="461" spans="1:14" ht="14.4" customHeight="1" x14ac:dyDescent="0.3">
      <c r="A461" s="664" t="s">
        <v>555</v>
      </c>
      <c r="B461" s="665" t="s">
        <v>556</v>
      </c>
      <c r="C461" s="666" t="s">
        <v>568</v>
      </c>
      <c r="D461" s="667" t="s">
        <v>2693</v>
      </c>
      <c r="E461" s="666" t="s">
        <v>571</v>
      </c>
      <c r="F461" s="667" t="s">
        <v>2694</v>
      </c>
      <c r="G461" s="666" t="s">
        <v>602</v>
      </c>
      <c r="H461" s="666" t="s">
        <v>663</v>
      </c>
      <c r="I461" s="666" t="s">
        <v>664</v>
      </c>
      <c r="J461" s="666" t="s">
        <v>665</v>
      </c>
      <c r="K461" s="666" t="s">
        <v>666</v>
      </c>
      <c r="L461" s="668">
        <v>93.61999999999999</v>
      </c>
      <c r="M461" s="668">
        <v>1</v>
      </c>
      <c r="N461" s="669">
        <v>93.61999999999999</v>
      </c>
    </row>
    <row r="462" spans="1:14" ht="14.4" customHeight="1" x14ac:dyDescent="0.3">
      <c r="A462" s="664" t="s">
        <v>555</v>
      </c>
      <c r="B462" s="665" t="s">
        <v>556</v>
      </c>
      <c r="C462" s="666" t="s">
        <v>568</v>
      </c>
      <c r="D462" s="667" t="s">
        <v>2693</v>
      </c>
      <c r="E462" s="666" t="s">
        <v>571</v>
      </c>
      <c r="F462" s="667" t="s">
        <v>2694</v>
      </c>
      <c r="G462" s="666" t="s">
        <v>602</v>
      </c>
      <c r="H462" s="666" t="s">
        <v>2036</v>
      </c>
      <c r="I462" s="666" t="s">
        <v>2037</v>
      </c>
      <c r="J462" s="666" t="s">
        <v>669</v>
      </c>
      <c r="K462" s="666" t="s">
        <v>2032</v>
      </c>
      <c r="L462" s="668">
        <v>40.17</v>
      </c>
      <c r="M462" s="668">
        <v>5</v>
      </c>
      <c r="N462" s="669">
        <v>200.85000000000002</v>
      </c>
    </row>
    <row r="463" spans="1:14" ht="14.4" customHeight="1" x14ac:dyDescent="0.3">
      <c r="A463" s="664" t="s">
        <v>555</v>
      </c>
      <c r="B463" s="665" t="s">
        <v>556</v>
      </c>
      <c r="C463" s="666" t="s">
        <v>568</v>
      </c>
      <c r="D463" s="667" t="s">
        <v>2693</v>
      </c>
      <c r="E463" s="666" t="s">
        <v>571</v>
      </c>
      <c r="F463" s="667" t="s">
        <v>2694</v>
      </c>
      <c r="G463" s="666" t="s">
        <v>602</v>
      </c>
      <c r="H463" s="666" t="s">
        <v>667</v>
      </c>
      <c r="I463" s="666" t="s">
        <v>668</v>
      </c>
      <c r="J463" s="666" t="s">
        <v>669</v>
      </c>
      <c r="K463" s="666" t="s">
        <v>670</v>
      </c>
      <c r="L463" s="668">
        <v>77.581922775206806</v>
      </c>
      <c r="M463" s="668">
        <v>27</v>
      </c>
      <c r="N463" s="669">
        <v>2094.7119149305836</v>
      </c>
    </row>
    <row r="464" spans="1:14" ht="14.4" customHeight="1" x14ac:dyDescent="0.3">
      <c r="A464" s="664" t="s">
        <v>555</v>
      </c>
      <c r="B464" s="665" t="s">
        <v>556</v>
      </c>
      <c r="C464" s="666" t="s">
        <v>568</v>
      </c>
      <c r="D464" s="667" t="s">
        <v>2693</v>
      </c>
      <c r="E464" s="666" t="s">
        <v>571</v>
      </c>
      <c r="F464" s="667" t="s">
        <v>2694</v>
      </c>
      <c r="G464" s="666" t="s">
        <v>602</v>
      </c>
      <c r="H464" s="666" t="s">
        <v>671</v>
      </c>
      <c r="I464" s="666" t="s">
        <v>672</v>
      </c>
      <c r="J464" s="666" t="s">
        <v>673</v>
      </c>
      <c r="K464" s="666" t="s">
        <v>674</v>
      </c>
      <c r="L464" s="668">
        <v>59.390000000000015</v>
      </c>
      <c r="M464" s="668">
        <v>1</v>
      </c>
      <c r="N464" s="669">
        <v>59.390000000000015</v>
      </c>
    </row>
    <row r="465" spans="1:14" ht="14.4" customHeight="1" x14ac:dyDescent="0.3">
      <c r="A465" s="664" t="s">
        <v>555</v>
      </c>
      <c r="B465" s="665" t="s">
        <v>556</v>
      </c>
      <c r="C465" s="666" t="s">
        <v>568</v>
      </c>
      <c r="D465" s="667" t="s">
        <v>2693</v>
      </c>
      <c r="E465" s="666" t="s">
        <v>571</v>
      </c>
      <c r="F465" s="667" t="s">
        <v>2694</v>
      </c>
      <c r="G465" s="666" t="s">
        <v>602</v>
      </c>
      <c r="H465" s="666" t="s">
        <v>2038</v>
      </c>
      <c r="I465" s="666" t="s">
        <v>2039</v>
      </c>
      <c r="J465" s="666" t="s">
        <v>677</v>
      </c>
      <c r="K465" s="666" t="s">
        <v>2040</v>
      </c>
      <c r="L465" s="668">
        <v>38.890000000000015</v>
      </c>
      <c r="M465" s="668">
        <v>2</v>
      </c>
      <c r="N465" s="669">
        <v>77.78000000000003</v>
      </c>
    </row>
    <row r="466" spans="1:14" ht="14.4" customHeight="1" x14ac:dyDescent="0.3">
      <c r="A466" s="664" t="s">
        <v>555</v>
      </c>
      <c r="B466" s="665" t="s">
        <v>556</v>
      </c>
      <c r="C466" s="666" t="s">
        <v>568</v>
      </c>
      <c r="D466" s="667" t="s">
        <v>2693</v>
      </c>
      <c r="E466" s="666" t="s">
        <v>571</v>
      </c>
      <c r="F466" s="667" t="s">
        <v>2694</v>
      </c>
      <c r="G466" s="666" t="s">
        <v>602</v>
      </c>
      <c r="H466" s="666" t="s">
        <v>675</v>
      </c>
      <c r="I466" s="666" t="s">
        <v>676</v>
      </c>
      <c r="J466" s="666" t="s">
        <v>677</v>
      </c>
      <c r="K466" s="666" t="s">
        <v>678</v>
      </c>
      <c r="L466" s="668">
        <v>55.89</v>
      </c>
      <c r="M466" s="668">
        <v>2</v>
      </c>
      <c r="N466" s="669">
        <v>111.78</v>
      </c>
    </row>
    <row r="467" spans="1:14" ht="14.4" customHeight="1" x14ac:dyDescent="0.3">
      <c r="A467" s="664" t="s">
        <v>555</v>
      </c>
      <c r="B467" s="665" t="s">
        <v>556</v>
      </c>
      <c r="C467" s="666" t="s">
        <v>568</v>
      </c>
      <c r="D467" s="667" t="s">
        <v>2693</v>
      </c>
      <c r="E467" s="666" t="s">
        <v>571</v>
      </c>
      <c r="F467" s="667" t="s">
        <v>2694</v>
      </c>
      <c r="G467" s="666" t="s">
        <v>602</v>
      </c>
      <c r="H467" s="666" t="s">
        <v>679</v>
      </c>
      <c r="I467" s="666" t="s">
        <v>680</v>
      </c>
      <c r="J467" s="666" t="s">
        <v>681</v>
      </c>
      <c r="K467" s="666" t="s">
        <v>682</v>
      </c>
      <c r="L467" s="668">
        <v>63.050000000000011</v>
      </c>
      <c r="M467" s="668">
        <v>2</v>
      </c>
      <c r="N467" s="669">
        <v>126.10000000000002</v>
      </c>
    </row>
    <row r="468" spans="1:14" ht="14.4" customHeight="1" x14ac:dyDescent="0.3">
      <c r="A468" s="664" t="s">
        <v>555</v>
      </c>
      <c r="B468" s="665" t="s">
        <v>556</v>
      </c>
      <c r="C468" s="666" t="s">
        <v>568</v>
      </c>
      <c r="D468" s="667" t="s">
        <v>2693</v>
      </c>
      <c r="E468" s="666" t="s">
        <v>571</v>
      </c>
      <c r="F468" s="667" t="s">
        <v>2694</v>
      </c>
      <c r="G468" s="666" t="s">
        <v>602</v>
      </c>
      <c r="H468" s="666" t="s">
        <v>2041</v>
      </c>
      <c r="I468" s="666" t="s">
        <v>2042</v>
      </c>
      <c r="J468" s="666" t="s">
        <v>2043</v>
      </c>
      <c r="K468" s="666" t="s">
        <v>2044</v>
      </c>
      <c r="L468" s="668">
        <v>50.550000000000004</v>
      </c>
      <c r="M468" s="668">
        <v>1</v>
      </c>
      <c r="N468" s="669">
        <v>50.550000000000004</v>
      </c>
    </row>
    <row r="469" spans="1:14" ht="14.4" customHeight="1" x14ac:dyDescent="0.3">
      <c r="A469" s="664" t="s">
        <v>555</v>
      </c>
      <c r="B469" s="665" t="s">
        <v>556</v>
      </c>
      <c r="C469" s="666" t="s">
        <v>568</v>
      </c>
      <c r="D469" s="667" t="s">
        <v>2693</v>
      </c>
      <c r="E469" s="666" t="s">
        <v>571</v>
      </c>
      <c r="F469" s="667" t="s">
        <v>2694</v>
      </c>
      <c r="G469" s="666" t="s">
        <v>602</v>
      </c>
      <c r="H469" s="666" t="s">
        <v>2045</v>
      </c>
      <c r="I469" s="666" t="s">
        <v>2046</v>
      </c>
      <c r="J469" s="666" t="s">
        <v>2047</v>
      </c>
      <c r="K469" s="666" t="s">
        <v>2048</v>
      </c>
      <c r="L469" s="668">
        <v>87</v>
      </c>
      <c r="M469" s="668">
        <v>1</v>
      </c>
      <c r="N469" s="669">
        <v>87</v>
      </c>
    </row>
    <row r="470" spans="1:14" ht="14.4" customHeight="1" x14ac:dyDescent="0.3">
      <c r="A470" s="664" t="s">
        <v>555</v>
      </c>
      <c r="B470" s="665" t="s">
        <v>556</v>
      </c>
      <c r="C470" s="666" t="s">
        <v>568</v>
      </c>
      <c r="D470" s="667" t="s">
        <v>2693</v>
      </c>
      <c r="E470" s="666" t="s">
        <v>571</v>
      </c>
      <c r="F470" s="667" t="s">
        <v>2694</v>
      </c>
      <c r="G470" s="666" t="s">
        <v>602</v>
      </c>
      <c r="H470" s="666" t="s">
        <v>687</v>
      </c>
      <c r="I470" s="666" t="s">
        <v>688</v>
      </c>
      <c r="J470" s="666" t="s">
        <v>689</v>
      </c>
      <c r="K470" s="666" t="s">
        <v>690</v>
      </c>
      <c r="L470" s="668">
        <v>40.166666364493842</v>
      </c>
      <c r="M470" s="668">
        <v>3</v>
      </c>
      <c r="N470" s="669">
        <v>120.49999909348153</v>
      </c>
    </row>
    <row r="471" spans="1:14" ht="14.4" customHeight="1" x14ac:dyDescent="0.3">
      <c r="A471" s="664" t="s">
        <v>555</v>
      </c>
      <c r="B471" s="665" t="s">
        <v>556</v>
      </c>
      <c r="C471" s="666" t="s">
        <v>568</v>
      </c>
      <c r="D471" s="667" t="s">
        <v>2693</v>
      </c>
      <c r="E471" s="666" t="s">
        <v>571</v>
      </c>
      <c r="F471" s="667" t="s">
        <v>2694</v>
      </c>
      <c r="G471" s="666" t="s">
        <v>602</v>
      </c>
      <c r="H471" s="666" t="s">
        <v>691</v>
      </c>
      <c r="I471" s="666" t="s">
        <v>692</v>
      </c>
      <c r="J471" s="666" t="s">
        <v>693</v>
      </c>
      <c r="K471" s="666" t="s">
        <v>694</v>
      </c>
      <c r="L471" s="668">
        <v>66.189545454545453</v>
      </c>
      <c r="M471" s="668">
        <v>22</v>
      </c>
      <c r="N471" s="669">
        <v>1456.17</v>
      </c>
    </row>
    <row r="472" spans="1:14" ht="14.4" customHeight="1" x14ac:dyDescent="0.3">
      <c r="A472" s="664" t="s">
        <v>555</v>
      </c>
      <c r="B472" s="665" t="s">
        <v>556</v>
      </c>
      <c r="C472" s="666" t="s">
        <v>568</v>
      </c>
      <c r="D472" s="667" t="s">
        <v>2693</v>
      </c>
      <c r="E472" s="666" t="s">
        <v>571</v>
      </c>
      <c r="F472" s="667" t="s">
        <v>2694</v>
      </c>
      <c r="G472" s="666" t="s">
        <v>602</v>
      </c>
      <c r="H472" s="666" t="s">
        <v>695</v>
      </c>
      <c r="I472" s="666" t="s">
        <v>696</v>
      </c>
      <c r="J472" s="666" t="s">
        <v>697</v>
      </c>
      <c r="K472" s="666" t="s">
        <v>698</v>
      </c>
      <c r="L472" s="668">
        <v>58.32</v>
      </c>
      <c r="M472" s="668">
        <v>12</v>
      </c>
      <c r="N472" s="669">
        <v>699.84</v>
      </c>
    </row>
    <row r="473" spans="1:14" ht="14.4" customHeight="1" x14ac:dyDescent="0.3">
      <c r="A473" s="664" t="s">
        <v>555</v>
      </c>
      <c r="B473" s="665" t="s">
        <v>556</v>
      </c>
      <c r="C473" s="666" t="s">
        <v>568</v>
      </c>
      <c r="D473" s="667" t="s">
        <v>2693</v>
      </c>
      <c r="E473" s="666" t="s">
        <v>571</v>
      </c>
      <c r="F473" s="667" t="s">
        <v>2694</v>
      </c>
      <c r="G473" s="666" t="s">
        <v>602</v>
      </c>
      <c r="H473" s="666" t="s">
        <v>699</v>
      </c>
      <c r="I473" s="666" t="s">
        <v>700</v>
      </c>
      <c r="J473" s="666" t="s">
        <v>701</v>
      </c>
      <c r="K473" s="666" t="s">
        <v>702</v>
      </c>
      <c r="L473" s="668">
        <v>100.8549979859539</v>
      </c>
      <c r="M473" s="668">
        <v>2</v>
      </c>
      <c r="N473" s="669">
        <v>201.7099959719078</v>
      </c>
    </row>
    <row r="474" spans="1:14" ht="14.4" customHeight="1" x14ac:dyDescent="0.3">
      <c r="A474" s="664" t="s">
        <v>555</v>
      </c>
      <c r="B474" s="665" t="s">
        <v>556</v>
      </c>
      <c r="C474" s="666" t="s">
        <v>568</v>
      </c>
      <c r="D474" s="667" t="s">
        <v>2693</v>
      </c>
      <c r="E474" s="666" t="s">
        <v>571</v>
      </c>
      <c r="F474" s="667" t="s">
        <v>2694</v>
      </c>
      <c r="G474" s="666" t="s">
        <v>602</v>
      </c>
      <c r="H474" s="666" t="s">
        <v>2049</v>
      </c>
      <c r="I474" s="666" t="s">
        <v>2050</v>
      </c>
      <c r="J474" s="666" t="s">
        <v>797</v>
      </c>
      <c r="K474" s="666" t="s">
        <v>2051</v>
      </c>
      <c r="L474" s="668">
        <v>56.974638662323223</v>
      </c>
      <c r="M474" s="668">
        <v>18</v>
      </c>
      <c r="N474" s="669">
        <v>1025.543495921818</v>
      </c>
    </row>
    <row r="475" spans="1:14" ht="14.4" customHeight="1" x14ac:dyDescent="0.3">
      <c r="A475" s="664" t="s">
        <v>555</v>
      </c>
      <c r="B475" s="665" t="s">
        <v>556</v>
      </c>
      <c r="C475" s="666" t="s">
        <v>568</v>
      </c>
      <c r="D475" s="667" t="s">
        <v>2693</v>
      </c>
      <c r="E475" s="666" t="s">
        <v>571</v>
      </c>
      <c r="F475" s="667" t="s">
        <v>2694</v>
      </c>
      <c r="G475" s="666" t="s">
        <v>602</v>
      </c>
      <c r="H475" s="666" t="s">
        <v>2052</v>
      </c>
      <c r="I475" s="666" t="s">
        <v>2053</v>
      </c>
      <c r="J475" s="666" t="s">
        <v>2054</v>
      </c>
      <c r="K475" s="666" t="s">
        <v>2055</v>
      </c>
      <c r="L475" s="668">
        <v>126.85</v>
      </c>
      <c r="M475" s="668">
        <v>1</v>
      </c>
      <c r="N475" s="669">
        <v>126.85</v>
      </c>
    </row>
    <row r="476" spans="1:14" ht="14.4" customHeight="1" x14ac:dyDescent="0.3">
      <c r="A476" s="664" t="s">
        <v>555</v>
      </c>
      <c r="B476" s="665" t="s">
        <v>556</v>
      </c>
      <c r="C476" s="666" t="s">
        <v>568</v>
      </c>
      <c r="D476" s="667" t="s">
        <v>2693</v>
      </c>
      <c r="E476" s="666" t="s">
        <v>571</v>
      </c>
      <c r="F476" s="667" t="s">
        <v>2694</v>
      </c>
      <c r="G476" s="666" t="s">
        <v>602</v>
      </c>
      <c r="H476" s="666" t="s">
        <v>703</v>
      </c>
      <c r="I476" s="666" t="s">
        <v>704</v>
      </c>
      <c r="J476" s="666" t="s">
        <v>705</v>
      </c>
      <c r="K476" s="666" t="s">
        <v>706</v>
      </c>
      <c r="L476" s="668">
        <v>41.350000000000009</v>
      </c>
      <c r="M476" s="668">
        <v>5</v>
      </c>
      <c r="N476" s="669">
        <v>206.75000000000003</v>
      </c>
    </row>
    <row r="477" spans="1:14" ht="14.4" customHeight="1" x14ac:dyDescent="0.3">
      <c r="A477" s="664" t="s">
        <v>555</v>
      </c>
      <c r="B477" s="665" t="s">
        <v>556</v>
      </c>
      <c r="C477" s="666" t="s">
        <v>568</v>
      </c>
      <c r="D477" s="667" t="s">
        <v>2693</v>
      </c>
      <c r="E477" s="666" t="s">
        <v>571</v>
      </c>
      <c r="F477" s="667" t="s">
        <v>2694</v>
      </c>
      <c r="G477" s="666" t="s">
        <v>602</v>
      </c>
      <c r="H477" s="666" t="s">
        <v>2056</v>
      </c>
      <c r="I477" s="666" t="s">
        <v>2057</v>
      </c>
      <c r="J477" s="666" t="s">
        <v>891</v>
      </c>
      <c r="K477" s="666" t="s">
        <v>2058</v>
      </c>
      <c r="L477" s="668">
        <v>66.72</v>
      </c>
      <c r="M477" s="668">
        <v>2</v>
      </c>
      <c r="N477" s="669">
        <v>133.44</v>
      </c>
    </row>
    <row r="478" spans="1:14" ht="14.4" customHeight="1" x14ac:dyDescent="0.3">
      <c r="A478" s="664" t="s">
        <v>555</v>
      </c>
      <c r="B478" s="665" t="s">
        <v>556</v>
      </c>
      <c r="C478" s="666" t="s">
        <v>568</v>
      </c>
      <c r="D478" s="667" t="s">
        <v>2693</v>
      </c>
      <c r="E478" s="666" t="s">
        <v>571</v>
      </c>
      <c r="F478" s="667" t="s">
        <v>2694</v>
      </c>
      <c r="G478" s="666" t="s">
        <v>602</v>
      </c>
      <c r="H478" s="666" t="s">
        <v>707</v>
      </c>
      <c r="I478" s="666" t="s">
        <v>708</v>
      </c>
      <c r="J478" s="666" t="s">
        <v>709</v>
      </c>
      <c r="K478" s="666" t="s">
        <v>710</v>
      </c>
      <c r="L478" s="668">
        <v>90.38000000000001</v>
      </c>
      <c r="M478" s="668">
        <v>1</v>
      </c>
      <c r="N478" s="669">
        <v>90.38000000000001</v>
      </c>
    </row>
    <row r="479" spans="1:14" ht="14.4" customHeight="1" x14ac:dyDescent="0.3">
      <c r="A479" s="664" t="s">
        <v>555</v>
      </c>
      <c r="B479" s="665" t="s">
        <v>556</v>
      </c>
      <c r="C479" s="666" t="s">
        <v>568</v>
      </c>
      <c r="D479" s="667" t="s">
        <v>2693</v>
      </c>
      <c r="E479" s="666" t="s">
        <v>571</v>
      </c>
      <c r="F479" s="667" t="s">
        <v>2694</v>
      </c>
      <c r="G479" s="666" t="s">
        <v>602</v>
      </c>
      <c r="H479" s="666" t="s">
        <v>718</v>
      </c>
      <c r="I479" s="666" t="s">
        <v>719</v>
      </c>
      <c r="J479" s="666" t="s">
        <v>720</v>
      </c>
      <c r="K479" s="666" t="s">
        <v>721</v>
      </c>
      <c r="L479" s="668">
        <v>283.55999999999995</v>
      </c>
      <c r="M479" s="668">
        <v>6</v>
      </c>
      <c r="N479" s="669">
        <v>1701.3599999999997</v>
      </c>
    </row>
    <row r="480" spans="1:14" ht="14.4" customHeight="1" x14ac:dyDescent="0.3">
      <c r="A480" s="664" t="s">
        <v>555</v>
      </c>
      <c r="B480" s="665" t="s">
        <v>556</v>
      </c>
      <c r="C480" s="666" t="s">
        <v>568</v>
      </c>
      <c r="D480" s="667" t="s">
        <v>2693</v>
      </c>
      <c r="E480" s="666" t="s">
        <v>571</v>
      </c>
      <c r="F480" s="667" t="s">
        <v>2694</v>
      </c>
      <c r="G480" s="666" t="s">
        <v>602</v>
      </c>
      <c r="H480" s="666" t="s">
        <v>2059</v>
      </c>
      <c r="I480" s="666" t="s">
        <v>2060</v>
      </c>
      <c r="J480" s="666" t="s">
        <v>2061</v>
      </c>
      <c r="K480" s="666" t="s">
        <v>2062</v>
      </c>
      <c r="L480" s="668">
        <v>435.60000000000008</v>
      </c>
      <c r="M480" s="668">
        <v>3</v>
      </c>
      <c r="N480" s="669">
        <v>1306.8000000000002</v>
      </c>
    </row>
    <row r="481" spans="1:14" ht="14.4" customHeight="1" x14ac:dyDescent="0.3">
      <c r="A481" s="664" t="s">
        <v>555</v>
      </c>
      <c r="B481" s="665" t="s">
        <v>556</v>
      </c>
      <c r="C481" s="666" t="s">
        <v>568</v>
      </c>
      <c r="D481" s="667" t="s">
        <v>2693</v>
      </c>
      <c r="E481" s="666" t="s">
        <v>571</v>
      </c>
      <c r="F481" s="667" t="s">
        <v>2694</v>
      </c>
      <c r="G481" s="666" t="s">
        <v>602</v>
      </c>
      <c r="H481" s="666" t="s">
        <v>726</v>
      </c>
      <c r="I481" s="666" t="s">
        <v>727</v>
      </c>
      <c r="J481" s="666" t="s">
        <v>728</v>
      </c>
      <c r="K481" s="666" t="s">
        <v>729</v>
      </c>
      <c r="L481" s="668">
        <v>79.760000000000005</v>
      </c>
      <c r="M481" s="668">
        <v>1</v>
      </c>
      <c r="N481" s="669">
        <v>79.760000000000005</v>
      </c>
    </row>
    <row r="482" spans="1:14" ht="14.4" customHeight="1" x14ac:dyDescent="0.3">
      <c r="A482" s="664" t="s">
        <v>555</v>
      </c>
      <c r="B482" s="665" t="s">
        <v>556</v>
      </c>
      <c r="C482" s="666" t="s">
        <v>568</v>
      </c>
      <c r="D482" s="667" t="s">
        <v>2693</v>
      </c>
      <c r="E482" s="666" t="s">
        <v>571</v>
      </c>
      <c r="F482" s="667" t="s">
        <v>2694</v>
      </c>
      <c r="G482" s="666" t="s">
        <v>602</v>
      </c>
      <c r="H482" s="666" t="s">
        <v>730</v>
      </c>
      <c r="I482" s="666" t="s">
        <v>731</v>
      </c>
      <c r="J482" s="666" t="s">
        <v>732</v>
      </c>
      <c r="K482" s="666" t="s">
        <v>733</v>
      </c>
      <c r="L482" s="668">
        <v>40.350001380706658</v>
      </c>
      <c r="M482" s="668">
        <v>1</v>
      </c>
      <c r="N482" s="669">
        <v>40.350001380706658</v>
      </c>
    </row>
    <row r="483" spans="1:14" ht="14.4" customHeight="1" x14ac:dyDescent="0.3">
      <c r="A483" s="664" t="s">
        <v>555</v>
      </c>
      <c r="B483" s="665" t="s">
        <v>556</v>
      </c>
      <c r="C483" s="666" t="s">
        <v>568</v>
      </c>
      <c r="D483" s="667" t="s">
        <v>2693</v>
      </c>
      <c r="E483" s="666" t="s">
        <v>571</v>
      </c>
      <c r="F483" s="667" t="s">
        <v>2694</v>
      </c>
      <c r="G483" s="666" t="s">
        <v>602</v>
      </c>
      <c r="H483" s="666" t="s">
        <v>738</v>
      </c>
      <c r="I483" s="666" t="s">
        <v>739</v>
      </c>
      <c r="J483" s="666" t="s">
        <v>740</v>
      </c>
      <c r="K483" s="666" t="s">
        <v>741</v>
      </c>
      <c r="L483" s="668">
        <v>41.140000000000008</v>
      </c>
      <c r="M483" s="668">
        <v>1</v>
      </c>
      <c r="N483" s="669">
        <v>41.140000000000008</v>
      </c>
    </row>
    <row r="484" spans="1:14" ht="14.4" customHeight="1" x14ac:dyDescent="0.3">
      <c r="A484" s="664" t="s">
        <v>555</v>
      </c>
      <c r="B484" s="665" t="s">
        <v>556</v>
      </c>
      <c r="C484" s="666" t="s">
        <v>568</v>
      </c>
      <c r="D484" s="667" t="s">
        <v>2693</v>
      </c>
      <c r="E484" s="666" t="s">
        <v>571</v>
      </c>
      <c r="F484" s="667" t="s">
        <v>2694</v>
      </c>
      <c r="G484" s="666" t="s">
        <v>602</v>
      </c>
      <c r="H484" s="666" t="s">
        <v>742</v>
      </c>
      <c r="I484" s="666" t="s">
        <v>743</v>
      </c>
      <c r="J484" s="666" t="s">
        <v>744</v>
      </c>
      <c r="K484" s="666" t="s">
        <v>745</v>
      </c>
      <c r="L484" s="668">
        <v>93.526002972655789</v>
      </c>
      <c r="M484" s="668">
        <v>5</v>
      </c>
      <c r="N484" s="669">
        <v>467.63001486327897</v>
      </c>
    </row>
    <row r="485" spans="1:14" ht="14.4" customHeight="1" x14ac:dyDescent="0.3">
      <c r="A485" s="664" t="s">
        <v>555</v>
      </c>
      <c r="B485" s="665" t="s">
        <v>556</v>
      </c>
      <c r="C485" s="666" t="s">
        <v>568</v>
      </c>
      <c r="D485" s="667" t="s">
        <v>2693</v>
      </c>
      <c r="E485" s="666" t="s">
        <v>571</v>
      </c>
      <c r="F485" s="667" t="s">
        <v>2694</v>
      </c>
      <c r="G485" s="666" t="s">
        <v>602</v>
      </c>
      <c r="H485" s="666" t="s">
        <v>746</v>
      </c>
      <c r="I485" s="666" t="s">
        <v>746</v>
      </c>
      <c r="J485" s="666" t="s">
        <v>747</v>
      </c>
      <c r="K485" s="666" t="s">
        <v>748</v>
      </c>
      <c r="L485" s="668">
        <v>36.530030165267334</v>
      </c>
      <c r="M485" s="668">
        <v>33</v>
      </c>
      <c r="N485" s="669">
        <v>1205.4909954538221</v>
      </c>
    </row>
    <row r="486" spans="1:14" ht="14.4" customHeight="1" x14ac:dyDescent="0.3">
      <c r="A486" s="664" t="s">
        <v>555</v>
      </c>
      <c r="B486" s="665" t="s">
        <v>556</v>
      </c>
      <c r="C486" s="666" t="s">
        <v>568</v>
      </c>
      <c r="D486" s="667" t="s">
        <v>2693</v>
      </c>
      <c r="E486" s="666" t="s">
        <v>571</v>
      </c>
      <c r="F486" s="667" t="s">
        <v>2694</v>
      </c>
      <c r="G486" s="666" t="s">
        <v>602</v>
      </c>
      <c r="H486" s="666" t="s">
        <v>749</v>
      </c>
      <c r="I486" s="666" t="s">
        <v>750</v>
      </c>
      <c r="J486" s="666" t="s">
        <v>751</v>
      </c>
      <c r="K486" s="666" t="s">
        <v>752</v>
      </c>
      <c r="L486" s="668">
        <v>28.600000000000033</v>
      </c>
      <c r="M486" s="668">
        <v>2</v>
      </c>
      <c r="N486" s="669">
        <v>57.200000000000067</v>
      </c>
    </row>
    <row r="487" spans="1:14" ht="14.4" customHeight="1" x14ac:dyDescent="0.3">
      <c r="A487" s="664" t="s">
        <v>555</v>
      </c>
      <c r="B487" s="665" t="s">
        <v>556</v>
      </c>
      <c r="C487" s="666" t="s">
        <v>568</v>
      </c>
      <c r="D487" s="667" t="s">
        <v>2693</v>
      </c>
      <c r="E487" s="666" t="s">
        <v>571</v>
      </c>
      <c r="F487" s="667" t="s">
        <v>2694</v>
      </c>
      <c r="G487" s="666" t="s">
        <v>602</v>
      </c>
      <c r="H487" s="666" t="s">
        <v>753</v>
      </c>
      <c r="I487" s="666" t="s">
        <v>754</v>
      </c>
      <c r="J487" s="666" t="s">
        <v>755</v>
      </c>
      <c r="K487" s="666" t="s">
        <v>756</v>
      </c>
      <c r="L487" s="668">
        <v>231.69999999999996</v>
      </c>
      <c r="M487" s="668">
        <v>1</v>
      </c>
      <c r="N487" s="669">
        <v>231.69999999999996</v>
      </c>
    </row>
    <row r="488" spans="1:14" ht="14.4" customHeight="1" x14ac:dyDescent="0.3">
      <c r="A488" s="664" t="s">
        <v>555</v>
      </c>
      <c r="B488" s="665" t="s">
        <v>556</v>
      </c>
      <c r="C488" s="666" t="s">
        <v>568</v>
      </c>
      <c r="D488" s="667" t="s">
        <v>2693</v>
      </c>
      <c r="E488" s="666" t="s">
        <v>571</v>
      </c>
      <c r="F488" s="667" t="s">
        <v>2694</v>
      </c>
      <c r="G488" s="666" t="s">
        <v>602</v>
      </c>
      <c r="H488" s="666" t="s">
        <v>757</v>
      </c>
      <c r="I488" s="666" t="s">
        <v>758</v>
      </c>
      <c r="J488" s="666" t="s">
        <v>689</v>
      </c>
      <c r="K488" s="666" t="s">
        <v>759</v>
      </c>
      <c r="L488" s="668">
        <v>157.70999999999995</v>
      </c>
      <c r="M488" s="668">
        <v>1</v>
      </c>
      <c r="N488" s="669">
        <v>157.70999999999995</v>
      </c>
    </row>
    <row r="489" spans="1:14" ht="14.4" customHeight="1" x14ac:dyDescent="0.3">
      <c r="A489" s="664" t="s">
        <v>555</v>
      </c>
      <c r="B489" s="665" t="s">
        <v>556</v>
      </c>
      <c r="C489" s="666" t="s">
        <v>568</v>
      </c>
      <c r="D489" s="667" t="s">
        <v>2693</v>
      </c>
      <c r="E489" s="666" t="s">
        <v>571</v>
      </c>
      <c r="F489" s="667" t="s">
        <v>2694</v>
      </c>
      <c r="G489" s="666" t="s">
        <v>602</v>
      </c>
      <c r="H489" s="666" t="s">
        <v>760</v>
      </c>
      <c r="I489" s="666" t="s">
        <v>761</v>
      </c>
      <c r="J489" s="666" t="s">
        <v>762</v>
      </c>
      <c r="K489" s="666" t="s">
        <v>763</v>
      </c>
      <c r="L489" s="668">
        <v>20.129788906541183</v>
      </c>
      <c r="M489" s="668">
        <v>2</v>
      </c>
      <c r="N489" s="669">
        <v>40.259577813082366</v>
      </c>
    </row>
    <row r="490" spans="1:14" ht="14.4" customHeight="1" x14ac:dyDescent="0.3">
      <c r="A490" s="664" t="s">
        <v>555</v>
      </c>
      <c r="B490" s="665" t="s">
        <v>556</v>
      </c>
      <c r="C490" s="666" t="s">
        <v>568</v>
      </c>
      <c r="D490" s="667" t="s">
        <v>2693</v>
      </c>
      <c r="E490" s="666" t="s">
        <v>571</v>
      </c>
      <c r="F490" s="667" t="s">
        <v>2694</v>
      </c>
      <c r="G490" s="666" t="s">
        <v>602</v>
      </c>
      <c r="H490" s="666" t="s">
        <v>764</v>
      </c>
      <c r="I490" s="666" t="s">
        <v>765</v>
      </c>
      <c r="J490" s="666" t="s">
        <v>766</v>
      </c>
      <c r="K490" s="666" t="s">
        <v>767</v>
      </c>
      <c r="L490" s="668">
        <v>32.26</v>
      </c>
      <c r="M490" s="668">
        <v>2</v>
      </c>
      <c r="N490" s="669">
        <v>64.52</v>
      </c>
    </row>
    <row r="491" spans="1:14" ht="14.4" customHeight="1" x14ac:dyDescent="0.3">
      <c r="A491" s="664" t="s">
        <v>555</v>
      </c>
      <c r="B491" s="665" t="s">
        <v>556</v>
      </c>
      <c r="C491" s="666" t="s">
        <v>568</v>
      </c>
      <c r="D491" s="667" t="s">
        <v>2693</v>
      </c>
      <c r="E491" s="666" t="s">
        <v>571</v>
      </c>
      <c r="F491" s="667" t="s">
        <v>2694</v>
      </c>
      <c r="G491" s="666" t="s">
        <v>602</v>
      </c>
      <c r="H491" s="666" t="s">
        <v>768</v>
      </c>
      <c r="I491" s="666" t="s">
        <v>769</v>
      </c>
      <c r="J491" s="666" t="s">
        <v>770</v>
      </c>
      <c r="K491" s="666" t="s">
        <v>771</v>
      </c>
      <c r="L491" s="668">
        <v>29.999899887303769</v>
      </c>
      <c r="M491" s="668">
        <v>2</v>
      </c>
      <c r="N491" s="669">
        <v>59.999799774607538</v>
      </c>
    </row>
    <row r="492" spans="1:14" ht="14.4" customHeight="1" x14ac:dyDescent="0.3">
      <c r="A492" s="664" t="s">
        <v>555</v>
      </c>
      <c r="B492" s="665" t="s">
        <v>556</v>
      </c>
      <c r="C492" s="666" t="s">
        <v>568</v>
      </c>
      <c r="D492" s="667" t="s">
        <v>2693</v>
      </c>
      <c r="E492" s="666" t="s">
        <v>571</v>
      </c>
      <c r="F492" s="667" t="s">
        <v>2694</v>
      </c>
      <c r="G492" s="666" t="s">
        <v>602</v>
      </c>
      <c r="H492" s="666" t="s">
        <v>2063</v>
      </c>
      <c r="I492" s="666" t="s">
        <v>2064</v>
      </c>
      <c r="J492" s="666" t="s">
        <v>2065</v>
      </c>
      <c r="K492" s="666" t="s">
        <v>2066</v>
      </c>
      <c r="L492" s="668">
        <v>48.46</v>
      </c>
      <c r="M492" s="668">
        <v>1</v>
      </c>
      <c r="N492" s="669">
        <v>48.46</v>
      </c>
    </row>
    <row r="493" spans="1:14" ht="14.4" customHeight="1" x14ac:dyDescent="0.3">
      <c r="A493" s="664" t="s">
        <v>555</v>
      </c>
      <c r="B493" s="665" t="s">
        <v>556</v>
      </c>
      <c r="C493" s="666" t="s">
        <v>568</v>
      </c>
      <c r="D493" s="667" t="s">
        <v>2693</v>
      </c>
      <c r="E493" s="666" t="s">
        <v>571</v>
      </c>
      <c r="F493" s="667" t="s">
        <v>2694</v>
      </c>
      <c r="G493" s="666" t="s">
        <v>602</v>
      </c>
      <c r="H493" s="666" t="s">
        <v>2067</v>
      </c>
      <c r="I493" s="666" t="s">
        <v>2068</v>
      </c>
      <c r="J493" s="666" t="s">
        <v>2069</v>
      </c>
      <c r="K493" s="666" t="s">
        <v>2070</v>
      </c>
      <c r="L493" s="668">
        <v>44.899999999999991</v>
      </c>
      <c r="M493" s="668">
        <v>1</v>
      </c>
      <c r="N493" s="669">
        <v>44.899999999999991</v>
      </c>
    </row>
    <row r="494" spans="1:14" ht="14.4" customHeight="1" x14ac:dyDescent="0.3">
      <c r="A494" s="664" t="s">
        <v>555</v>
      </c>
      <c r="B494" s="665" t="s">
        <v>556</v>
      </c>
      <c r="C494" s="666" t="s">
        <v>568</v>
      </c>
      <c r="D494" s="667" t="s">
        <v>2693</v>
      </c>
      <c r="E494" s="666" t="s">
        <v>571</v>
      </c>
      <c r="F494" s="667" t="s">
        <v>2694</v>
      </c>
      <c r="G494" s="666" t="s">
        <v>602</v>
      </c>
      <c r="H494" s="666" t="s">
        <v>2071</v>
      </c>
      <c r="I494" s="666" t="s">
        <v>2072</v>
      </c>
      <c r="J494" s="666" t="s">
        <v>2073</v>
      </c>
      <c r="K494" s="666" t="s">
        <v>2074</v>
      </c>
      <c r="L494" s="668">
        <v>99.460000000000022</v>
      </c>
      <c r="M494" s="668">
        <v>1</v>
      </c>
      <c r="N494" s="669">
        <v>99.460000000000022</v>
      </c>
    </row>
    <row r="495" spans="1:14" ht="14.4" customHeight="1" x14ac:dyDescent="0.3">
      <c r="A495" s="664" t="s">
        <v>555</v>
      </c>
      <c r="B495" s="665" t="s">
        <v>556</v>
      </c>
      <c r="C495" s="666" t="s">
        <v>568</v>
      </c>
      <c r="D495" s="667" t="s">
        <v>2693</v>
      </c>
      <c r="E495" s="666" t="s">
        <v>571</v>
      </c>
      <c r="F495" s="667" t="s">
        <v>2694</v>
      </c>
      <c r="G495" s="666" t="s">
        <v>602</v>
      </c>
      <c r="H495" s="666" t="s">
        <v>780</v>
      </c>
      <c r="I495" s="666" t="s">
        <v>781</v>
      </c>
      <c r="J495" s="666" t="s">
        <v>782</v>
      </c>
      <c r="K495" s="666" t="s">
        <v>783</v>
      </c>
      <c r="L495" s="668">
        <v>249.03799999999995</v>
      </c>
      <c r="M495" s="668">
        <v>10</v>
      </c>
      <c r="N495" s="669">
        <v>2490.3799999999997</v>
      </c>
    </row>
    <row r="496" spans="1:14" ht="14.4" customHeight="1" x14ac:dyDescent="0.3">
      <c r="A496" s="664" t="s">
        <v>555</v>
      </c>
      <c r="B496" s="665" t="s">
        <v>556</v>
      </c>
      <c r="C496" s="666" t="s">
        <v>568</v>
      </c>
      <c r="D496" s="667" t="s">
        <v>2693</v>
      </c>
      <c r="E496" s="666" t="s">
        <v>571</v>
      </c>
      <c r="F496" s="667" t="s">
        <v>2694</v>
      </c>
      <c r="G496" s="666" t="s">
        <v>602</v>
      </c>
      <c r="H496" s="666" t="s">
        <v>784</v>
      </c>
      <c r="I496" s="666" t="s">
        <v>785</v>
      </c>
      <c r="J496" s="666" t="s">
        <v>786</v>
      </c>
      <c r="K496" s="666" t="s">
        <v>783</v>
      </c>
      <c r="L496" s="668">
        <v>243.64500000000004</v>
      </c>
      <c r="M496" s="668">
        <v>2</v>
      </c>
      <c r="N496" s="669">
        <v>487.29000000000008</v>
      </c>
    </row>
    <row r="497" spans="1:14" ht="14.4" customHeight="1" x14ac:dyDescent="0.3">
      <c r="A497" s="664" t="s">
        <v>555</v>
      </c>
      <c r="B497" s="665" t="s">
        <v>556</v>
      </c>
      <c r="C497" s="666" t="s">
        <v>568</v>
      </c>
      <c r="D497" s="667" t="s">
        <v>2693</v>
      </c>
      <c r="E497" s="666" t="s">
        <v>571</v>
      </c>
      <c r="F497" s="667" t="s">
        <v>2694</v>
      </c>
      <c r="G497" s="666" t="s">
        <v>602</v>
      </c>
      <c r="H497" s="666" t="s">
        <v>787</v>
      </c>
      <c r="I497" s="666" t="s">
        <v>788</v>
      </c>
      <c r="J497" s="666" t="s">
        <v>789</v>
      </c>
      <c r="K497" s="666" t="s">
        <v>790</v>
      </c>
      <c r="L497" s="668">
        <v>55.172000000000004</v>
      </c>
      <c r="M497" s="668">
        <v>10</v>
      </c>
      <c r="N497" s="669">
        <v>551.72</v>
      </c>
    </row>
    <row r="498" spans="1:14" ht="14.4" customHeight="1" x14ac:dyDescent="0.3">
      <c r="A498" s="664" t="s">
        <v>555</v>
      </c>
      <c r="B498" s="665" t="s">
        <v>556</v>
      </c>
      <c r="C498" s="666" t="s">
        <v>568</v>
      </c>
      <c r="D498" s="667" t="s">
        <v>2693</v>
      </c>
      <c r="E498" s="666" t="s">
        <v>571</v>
      </c>
      <c r="F498" s="667" t="s">
        <v>2694</v>
      </c>
      <c r="G498" s="666" t="s">
        <v>602</v>
      </c>
      <c r="H498" s="666" t="s">
        <v>795</v>
      </c>
      <c r="I498" s="666" t="s">
        <v>796</v>
      </c>
      <c r="J498" s="666" t="s">
        <v>797</v>
      </c>
      <c r="K498" s="666" t="s">
        <v>798</v>
      </c>
      <c r="L498" s="668">
        <v>44.590013578655785</v>
      </c>
      <c r="M498" s="668">
        <v>34</v>
      </c>
      <c r="N498" s="669">
        <v>1516.0604616742967</v>
      </c>
    </row>
    <row r="499" spans="1:14" ht="14.4" customHeight="1" x14ac:dyDescent="0.3">
      <c r="A499" s="664" t="s">
        <v>555</v>
      </c>
      <c r="B499" s="665" t="s">
        <v>556</v>
      </c>
      <c r="C499" s="666" t="s">
        <v>568</v>
      </c>
      <c r="D499" s="667" t="s">
        <v>2693</v>
      </c>
      <c r="E499" s="666" t="s">
        <v>571</v>
      </c>
      <c r="F499" s="667" t="s">
        <v>2694</v>
      </c>
      <c r="G499" s="666" t="s">
        <v>602</v>
      </c>
      <c r="H499" s="666" t="s">
        <v>2075</v>
      </c>
      <c r="I499" s="666" t="s">
        <v>2076</v>
      </c>
      <c r="J499" s="666" t="s">
        <v>2077</v>
      </c>
      <c r="K499" s="666" t="s">
        <v>2078</v>
      </c>
      <c r="L499" s="668">
        <v>74.22</v>
      </c>
      <c r="M499" s="668">
        <v>3</v>
      </c>
      <c r="N499" s="669">
        <v>222.66</v>
      </c>
    </row>
    <row r="500" spans="1:14" ht="14.4" customHeight="1" x14ac:dyDescent="0.3">
      <c r="A500" s="664" t="s">
        <v>555</v>
      </c>
      <c r="B500" s="665" t="s">
        <v>556</v>
      </c>
      <c r="C500" s="666" t="s">
        <v>568</v>
      </c>
      <c r="D500" s="667" t="s">
        <v>2693</v>
      </c>
      <c r="E500" s="666" t="s">
        <v>571</v>
      </c>
      <c r="F500" s="667" t="s">
        <v>2694</v>
      </c>
      <c r="G500" s="666" t="s">
        <v>602</v>
      </c>
      <c r="H500" s="666" t="s">
        <v>814</v>
      </c>
      <c r="I500" s="666" t="s">
        <v>815</v>
      </c>
      <c r="J500" s="666" t="s">
        <v>816</v>
      </c>
      <c r="K500" s="666" t="s">
        <v>817</v>
      </c>
      <c r="L500" s="668">
        <v>82.569999999999965</v>
      </c>
      <c r="M500" s="668">
        <v>1</v>
      </c>
      <c r="N500" s="669">
        <v>82.569999999999965</v>
      </c>
    </row>
    <row r="501" spans="1:14" ht="14.4" customHeight="1" x14ac:dyDescent="0.3">
      <c r="A501" s="664" t="s">
        <v>555</v>
      </c>
      <c r="B501" s="665" t="s">
        <v>556</v>
      </c>
      <c r="C501" s="666" t="s">
        <v>568</v>
      </c>
      <c r="D501" s="667" t="s">
        <v>2693</v>
      </c>
      <c r="E501" s="666" t="s">
        <v>571</v>
      </c>
      <c r="F501" s="667" t="s">
        <v>2694</v>
      </c>
      <c r="G501" s="666" t="s">
        <v>602</v>
      </c>
      <c r="H501" s="666" t="s">
        <v>822</v>
      </c>
      <c r="I501" s="666" t="s">
        <v>823</v>
      </c>
      <c r="J501" s="666" t="s">
        <v>820</v>
      </c>
      <c r="K501" s="666" t="s">
        <v>824</v>
      </c>
      <c r="L501" s="668">
        <v>58.930010638148893</v>
      </c>
      <c r="M501" s="668">
        <v>5</v>
      </c>
      <c r="N501" s="669">
        <v>294.65005319074447</v>
      </c>
    </row>
    <row r="502" spans="1:14" ht="14.4" customHeight="1" x14ac:dyDescent="0.3">
      <c r="A502" s="664" t="s">
        <v>555</v>
      </c>
      <c r="B502" s="665" t="s">
        <v>556</v>
      </c>
      <c r="C502" s="666" t="s">
        <v>568</v>
      </c>
      <c r="D502" s="667" t="s">
        <v>2693</v>
      </c>
      <c r="E502" s="666" t="s">
        <v>571</v>
      </c>
      <c r="F502" s="667" t="s">
        <v>2694</v>
      </c>
      <c r="G502" s="666" t="s">
        <v>602</v>
      </c>
      <c r="H502" s="666" t="s">
        <v>832</v>
      </c>
      <c r="I502" s="666" t="s">
        <v>833</v>
      </c>
      <c r="J502" s="666" t="s">
        <v>834</v>
      </c>
      <c r="K502" s="666" t="s">
        <v>835</v>
      </c>
      <c r="L502" s="668">
        <v>150.48863743315076</v>
      </c>
      <c r="M502" s="668">
        <v>1</v>
      </c>
      <c r="N502" s="669">
        <v>150.48863743315076</v>
      </c>
    </row>
    <row r="503" spans="1:14" ht="14.4" customHeight="1" x14ac:dyDescent="0.3">
      <c r="A503" s="664" t="s">
        <v>555</v>
      </c>
      <c r="B503" s="665" t="s">
        <v>556</v>
      </c>
      <c r="C503" s="666" t="s">
        <v>568</v>
      </c>
      <c r="D503" s="667" t="s">
        <v>2693</v>
      </c>
      <c r="E503" s="666" t="s">
        <v>571</v>
      </c>
      <c r="F503" s="667" t="s">
        <v>2694</v>
      </c>
      <c r="G503" s="666" t="s">
        <v>602</v>
      </c>
      <c r="H503" s="666" t="s">
        <v>840</v>
      </c>
      <c r="I503" s="666" t="s">
        <v>841</v>
      </c>
      <c r="J503" s="666" t="s">
        <v>842</v>
      </c>
      <c r="K503" s="666" t="s">
        <v>843</v>
      </c>
      <c r="L503" s="668">
        <v>117.3409998668279</v>
      </c>
      <c r="M503" s="668">
        <v>10</v>
      </c>
      <c r="N503" s="669">
        <v>1173.4099986682791</v>
      </c>
    </row>
    <row r="504" spans="1:14" ht="14.4" customHeight="1" x14ac:dyDescent="0.3">
      <c r="A504" s="664" t="s">
        <v>555</v>
      </c>
      <c r="B504" s="665" t="s">
        <v>556</v>
      </c>
      <c r="C504" s="666" t="s">
        <v>568</v>
      </c>
      <c r="D504" s="667" t="s">
        <v>2693</v>
      </c>
      <c r="E504" s="666" t="s">
        <v>571</v>
      </c>
      <c r="F504" s="667" t="s">
        <v>2694</v>
      </c>
      <c r="G504" s="666" t="s">
        <v>602</v>
      </c>
      <c r="H504" s="666" t="s">
        <v>2079</v>
      </c>
      <c r="I504" s="666" t="s">
        <v>2080</v>
      </c>
      <c r="J504" s="666" t="s">
        <v>2081</v>
      </c>
      <c r="K504" s="666" t="s">
        <v>2082</v>
      </c>
      <c r="L504" s="668">
        <v>36.52000000000001</v>
      </c>
      <c r="M504" s="668">
        <v>3</v>
      </c>
      <c r="N504" s="669">
        <v>109.56000000000003</v>
      </c>
    </row>
    <row r="505" spans="1:14" ht="14.4" customHeight="1" x14ac:dyDescent="0.3">
      <c r="A505" s="664" t="s">
        <v>555</v>
      </c>
      <c r="B505" s="665" t="s">
        <v>556</v>
      </c>
      <c r="C505" s="666" t="s">
        <v>568</v>
      </c>
      <c r="D505" s="667" t="s">
        <v>2693</v>
      </c>
      <c r="E505" s="666" t="s">
        <v>571</v>
      </c>
      <c r="F505" s="667" t="s">
        <v>2694</v>
      </c>
      <c r="G505" s="666" t="s">
        <v>602</v>
      </c>
      <c r="H505" s="666" t="s">
        <v>844</v>
      </c>
      <c r="I505" s="666" t="s">
        <v>845</v>
      </c>
      <c r="J505" s="666" t="s">
        <v>846</v>
      </c>
      <c r="K505" s="666" t="s">
        <v>847</v>
      </c>
      <c r="L505" s="668">
        <v>71.14</v>
      </c>
      <c r="M505" s="668">
        <v>4</v>
      </c>
      <c r="N505" s="669">
        <v>284.56</v>
      </c>
    </row>
    <row r="506" spans="1:14" ht="14.4" customHeight="1" x14ac:dyDescent="0.3">
      <c r="A506" s="664" t="s">
        <v>555</v>
      </c>
      <c r="B506" s="665" t="s">
        <v>556</v>
      </c>
      <c r="C506" s="666" t="s">
        <v>568</v>
      </c>
      <c r="D506" s="667" t="s">
        <v>2693</v>
      </c>
      <c r="E506" s="666" t="s">
        <v>571</v>
      </c>
      <c r="F506" s="667" t="s">
        <v>2694</v>
      </c>
      <c r="G506" s="666" t="s">
        <v>602</v>
      </c>
      <c r="H506" s="666" t="s">
        <v>2083</v>
      </c>
      <c r="I506" s="666" t="s">
        <v>2084</v>
      </c>
      <c r="J506" s="666" t="s">
        <v>2085</v>
      </c>
      <c r="K506" s="666" t="s">
        <v>2086</v>
      </c>
      <c r="L506" s="668">
        <v>61.840000000000018</v>
      </c>
      <c r="M506" s="668">
        <v>1</v>
      </c>
      <c r="N506" s="669">
        <v>61.840000000000018</v>
      </c>
    </row>
    <row r="507" spans="1:14" ht="14.4" customHeight="1" x14ac:dyDescent="0.3">
      <c r="A507" s="664" t="s">
        <v>555</v>
      </c>
      <c r="B507" s="665" t="s">
        <v>556</v>
      </c>
      <c r="C507" s="666" t="s">
        <v>568</v>
      </c>
      <c r="D507" s="667" t="s">
        <v>2693</v>
      </c>
      <c r="E507" s="666" t="s">
        <v>571</v>
      </c>
      <c r="F507" s="667" t="s">
        <v>2694</v>
      </c>
      <c r="G507" s="666" t="s">
        <v>602</v>
      </c>
      <c r="H507" s="666" t="s">
        <v>2087</v>
      </c>
      <c r="I507" s="666" t="s">
        <v>2088</v>
      </c>
      <c r="J507" s="666" t="s">
        <v>2089</v>
      </c>
      <c r="K507" s="666" t="s">
        <v>2090</v>
      </c>
      <c r="L507" s="668">
        <v>125.43047917940098</v>
      </c>
      <c r="M507" s="668">
        <v>5</v>
      </c>
      <c r="N507" s="669">
        <v>627.15239589700491</v>
      </c>
    </row>
    <row r="508" spans="1:14" ht="14.4" customHeight="1" x14ac:dyDescent="0.3">
      <c r="A508" s="664" t="s">
        <v>555</v>
      </c>
      <c r="B508" s="665" t="s">
        <v>556</v>
      </c>
      <c r="C508" s="666" t="s">
        <v>568</v>
      </c>
      <c r="D508" s="667" t="s">
        <v>2693</v>
      </c>
      <c r="E508" s="666" t="s">
        <v>571</v>
      </c>
      <c r="F508" s="667" t="s">
        <v>2694</v>
      </c>
      <c r="G508" s="666" t="s">
        <v>602</v>
      </c>
      <c r="H508" s="666" t="s">
        <v>2091</v>
      </c>
      <c r="I508" s="666" t="s">
        <v>2092</v>
      </c>
      <c r="J508" s="666" t="s">
        <v>2093</v>
      </c>
      <c r="K508" s="666" t="s">
        <v>2094</v>
      </c>
      <c r="L508" s="668">
        <v>124.27000000000005</v>
      </c>
      <c r="M508" s="668">
        <v>1</v>
      </c>
      <c r="N508" s="669">
        <v>124.27000000000005</v>
      </c>
    </row>
    <row r="509" spans="1:14" ht="14.4" customHeight="1" x14ac:dyDescent="0.3">
      <c r="A509" s="664" t="s">
        <v>555</v>
      </c>
      <c r="B509" s="665" t="s">
        <v>556</v>
      </c>
      <c r="C509" s="666" t="s">
        <v>568</v>
      </c>
      <c r="D509" s="667" t="s">
        <v>2693</v>
      </c>
      <c r="E509" s="666" t="s">
        <v>571</v>
      </c>
      <c r="F509" s="667" t="s">
        <v>2694</v>
      </c>
      <c r="G509" s="666" t="s">
        <v>602</v>
      </c>
      <c r="H509" s="666" t="s">
        <v>2095</v>
      </c>
      <c r="I509" s="666" t="s">
        <v>2096</v>
      </c>
      <c r="J509" s="666" t="s">
        <v>2097</v>
      </c>
      <c r="K509" s="666" t="s">
        <v>2098</v>
      </c>
      <c r="L509" s="668">
        <v>176.62000000000003</v>
      </c>
      <c r="M509" s="668">
        <v>3</v>
      </c>
      <c r="N509" s="669">
        <v>529.86000000000013</v>
      </c>
    </row>
    <row r="510" spans="1:14" ht="14.4" customHeight="1" x14ac:dyDescent="0.3">
      <c r="A510" s="664" t="s">
        <v>555</v>
      </c>
      <c r="B510" s="665" t="s">
        <v>556</v>
      </c>
      <c r="C510" s="666" t="s">
        <v>568</v>
      </c>
      <c r="D510" s="667" t="s">
        <v>2693</v>
      </c>
      <c r="E510" s="666" t="s">
        <v>571</v>
      </c>
      <c r="F510" s="667" t="s">
        <v>2694</v>
      </c>
      <c r="G510" s="666" t="s">
        <v>602</v>
      </c>
      <c r="H510" s="666" t="s">
        <v>848</v>
      </c>
      <c r="I510" s="666" t="s">
        <v>849</v>
      </c>
      <c r="J510" s="666" t="s">
        <v>850</v>
      </c>
      <c r="K510" s="666" t="s">
        <v>851</v>
      </c>
      <c r="L510" s="668">
        <v>176.24</v>
      </c>
      <c r="M510" s="668">
        <v>1</v>
      </c>
      <c r="N510" s="669">
        <v>176.24</v>
      </c>
    </row>
    <row r="511" spans="1:14" ht="14.4" customHeight="1" x14ac:dyDescent="0.3">
      <c r="A511" s="664" t="s">
        <v>555</v>
      </c>
      <c r="B511" s="665" t="s">
        <v>556</v>
      </c>
      <c r="C511" s="666" t="s">
        <v>568</v>
      </c>
      <c r="D511" s="667" t="s">
        <v>2693</v>
      </c>
      <c r="E511" s="666" t="s">
        <v>571</v>
      </c>
      <c r="F511" s="667" t="s">
        <v>2694</v>
      </c>
      <c r="G511" s="666" t="s">
        <v>602</v>
      </c>
      <c r="H511" s="666" t="s">
        <v>852</v>
      </c>
      <c r="I511" s="666" t="s">
        <v>853</v>
      </c>
      <c r="J511" s="666" t="s">
        <v>854</v>
      </c>
      <c r="K511" s="666" t="s">
        <v>855</v>
      </c>
      <c r="L511" s="668">
        <v>23.615000000000002</v>
      </c>
      <c r="M511" s="668">
        <v>2</v>
      </c>
      <c r="N511" s="669">
        <v>47.230000000000004</v>
      </c>
    </row>
    <row r="512" spans="1:14" ht="14.4" customHeight="1" x14ac:dyDescent="0.3">
      <c r="A512" s="664" t="s">
        <v>555</v>
      </c>
      <c r="B512" s="665" t="s">
        <v>556</v>
      </c>
      <c r="C512" s="666" t="s">
        <v>568</v>
      </c>
      <c r="D512" s="667" t="s">
        <v>2693</v>
      </c>
      <c r="E512" s="666" t="s">
        <v>571</v>
      </c>
      <c r="F512" s="667" t="s">
        <v>2694</v>
      </c>
      <c r="G512" s="666" t="s">
        <v>602</v>
      </c>
      <c r="H512" s="666" t="s">
        <v>2099</v>
      </c>
      <c r="I512" s="666" t="s">
        <v>2100</v>
      </c>
      <c r="J512" s="666" t="s">
        <v>2101</v>
      </c>
      <c r="K512" s="666" t="s">
        <v>2102</v>
      </c>
      <c r="L512" s="668">
        <v>94.740008100714476</v>
      </c>
      <c r="M512" s="668">
        <v>4</v>
      </c>
      <c r="N512" s="669">
        <v>378.96003240285791</v>
      </c>
    </row>
    <row r="513" spans="1:14" ht="14.4" customHeight="1" x14ac:dyDescent="0.3">
      <c r="A513" s="664" t="s">
        <v>555</v>
      </c>
      <c r="B513" s="665" t="s">
        <v>556</v>
      </c>
      <c r="C513" s="666" t="s">
        <v>568</v>
      </c>
      <c r="D513" s="667" t="s">
        <v>2693</v>
      </c>
      <c r="E513" s="666" t="s">
        <v>571</v>
      </c>
      <c r="F513" s="667" t="s">
        <v>2694</v>
      </c>
      <c r="G513" s="666" t="s">
        <v>602</v>
      </c>
      <c r="H513" s="666" t="s">
        <v>856</v>
      </c>
      <c r="I513" s="666" t="s">
        <v>857</v>
      </c>
      <c r="J513" s="666" t="s">
        <v>858</v>
      </c>
      <c r="K513" s="666" t="s">
        <v>859</v>
      </c>
      <c r="L513" s="668">
        <v>60.457620406650769</v>
      </c>
      <c r="M513" s="668">
        <v>5</v>
      </c>
      <c r="N513" s="669">
        <v>302.28810203325384</v>
      </c>
    </row>
    <row r="514" spans="1:14" ht="14.4" customHeight="1" x14ac:dyDescent="0.3">
      <c r="A514" s="664" t="s">
        <v>555</v>
      </c>
      <c r="B514" s="665" t="s">
        <v>556</v>
      </c>
      <c r="C514" s="666" t="s">
        <v>568</v>
      </c>
      <c r="D514" s="667" t="s">
        <v>2693</v>
      </c>
      <c r="E514" s="666" t="s">
        <v>571</v>
      </c>
      <c r="F514" s="667" t="s">
        <v>2694</v>
      </c>
      <c r="G514" s="666" t="s">
        <v>602</v>
      </c>
      <c r="H514" s="666" t="s">
        <v>860</v>
      </c>
      <c r="I514" s="666" t="s">
        <v>860</v>
      </c>
      <c r="J514" s="666" t="s">
        <v>861</v>
      </c>
      <c r="K514" s="666" t="s">
        <v>862</v>
      </c>
      <c r="L514" s="668">
        <v>168.82475817179653</v>
      </c>
      <c r="M514" s="668">
        <v>2</v>
      </c>
      <c r="N514" s="669">
        <v>337.64951634359306</v>
      </c>
    </row>
    <row r="515" spans="1:14" ht="14.4" customHeight="1" x14ac:dyDescent="0.3">
      <c r="A515" s="664" t="s">
        <v>555</v>
      </c>
      <c r="B515" s="665" t="s">
        <v>556</v>
      </c>
      <c r="C515" s="666" t="s">
        <v>568</v>
      </c>
      <c r="D515" s="667" t="s">
        <v>2693</v>
      </c>
      <c r="E515" s="666" t="s">
        <v>571</v>
      </c>
      <c r="F515" s="667" t="s">
        <v>2694</v>
      </c>
      <c r="G515" s="666" t="s">
        <v>602</v>
      </c>
      <c r="H515" s="666" t="s">
        <v>2103</v>
      </c>
      <c r="I515" s="666" t="s">
        <v>2104</v>
      </c>
      <c r="J515" s="666" t="s">
        <v>2105</v>
      </c>
      <c r="K515" s="666" t="s">
        <v>2106</v>
      </c>
      <c r="L515" s="668">
        <v>70.39</v>
      </c>
      <c r="M515" s="668">
        <v>1</v>
      </c>
      <c r="N515" s="669">
        <v>70.39</v>
      </c>
    </row>
    <row r="516" spans="1:14" ht="14.4" customHeight="1" x14ac:dyDescent="0.3">
      <c r="A516" s="664" t="s">
        <v>555</v>
      </c>
      <c r="B516" s="665" t="s">
        <v>556</v>
      </c>
      <c r="C516" s="666" t="s">
        <v>568</v>
      </c>
      <c r="D516" s="667" t="s">
        <v>2693</v>
      </c>
      <c r="E516" s="666" t="s">
        <v>571</v>
      </c>
      <c r="F516" s="667" t="s">
        <v>2694</v>
      </c>
      <c r="G516" s="666" t="s">
        <v>602</v>
      </c>
      <c r="H516" s="666" t="s">
        <v>867</v>
      </c>
      <c r="I516" s="666" t="s">
        <v>868</v>
      </c>
      <c r="J516" s="666" t="s">
        <v>869</v>
      </c>
      <c r="K516" s="666" t="s">
        <v>870</v>
      </c>
      <c r="L516" s="668">
        <v>126.35999999999996</v>
      </c>
      <c r="M516" s="668">
        <v>2</v>
      </c>
      <c r="N516" s="669">
        <v>252.71999999999991</v>
      </c>
    </row>
    <row r="517" spans="1:14" ht="14.4" customHeight="1" x14ac:dyDescent="0.3">
      <c r="A517" s="664" t="s">
        <v>555</v>
      </c>
      <c r="B517" s="665" t="s">
        <v>556</v>
      </c>
      <c r="C517" s="666" t="s">
        <v>568</v>
      </c>
      <c r="D517" s="667" t="s">
        <v>2693</v>
      </c>
      <c r="E517" s="666" t="s">
        <v>571</v>
      </c>
      <c r="F517" s="667" t="s">
        <v>2694</v>
      </c>
      <c r="G517" s="666" t="s">
        <v>602</v>
      </c>
      <c r="H517" s="666" t="s">
        <v>871</v>
      </c>
      <c r="I517" s="666" t="s">
        <v>872</v>
      </c>
      <c r="J517" s="666" t="s">
        <v>873</v>
      </c>
      <c r="K517" s="666" t="s">
        <v>874</v>
      </c>
      <c r="L517" s="668">
        <v>126.03742084893824</v>
      </c>
      <c r="M517" s="668">
        <v>8</v>
      </c>
      <c r="N517" s="669">
        <v>1008.2993667915059</v>
      </c>
    </row>
    <row r="518" spans="1:14" ht="14.4" customHeight="1" x14ac:dyDescent="0.3">
      <c r="A518" s="664" t="s">
        <v>555</v>
      </c>
      <c r="B518" s="665" t="s">
        <v>556</v>
      </c>
      <c r="C518" s="666" t="s">
        <v>568</v>
      </c>
      <c r="D518" s="667" t="s">
        <v>2693</v>
      </c>
      <c r="E518" s="666" t="s">
        <v>571</v>
      </c>
      <c r="F518" s="667" t="s">
        <v>2694</v>
      </c>
      <c r="G518" s="666" t="s">
        <v>602</v>
      </c>
      <c r="H518" s="666" t="s">
        <v>875</v>
      </c>
      <c r="I518" s="666" t="s">
        <v>876</v>
      </c>
      <c r="J518" s="666" t="s">
        <v>877</v>
      </c>
      <c r="K518" s="666" t="s">
        <v>878</v>
      </c>
      <c r="L518" s="668">
        <v>141.89214285714286</v>
      </c>
      <c r="M518" s="668">
        <v>14</v>
      </c>
      <c r="N518" s="669">
        <v>1986.49</v>
      </c>
    </row>
    <row r="519" spans="1:14" ht="14.4" customHeight="1" x14ac:dyDescent="0.3">
      <c r="A519" s="664" t="s">
        <v>555</v>
      </c>
      <c r="B519" s="665" t="s">
        <v>556</v>
      </c>
      <c r="C519" s="666" t="s">
        <v>568</v>
      </c>
      <c r="D519" s="667" t="s">
        <v>2693</v>
      </c>
      <c r="E519" s="666" t="s">
        <v>571</v>
      </c>
      <c r="F519" s="667" t="s">
        <v>2694</v>
      </c>
      <c r="G519" s="666" t="s">
        <v>602</v>
      </c>
      <c r="H519" s="666" t="s">
        <v>879</v>
      </c>
      <c r="I519" s="666" t="s">
        <v>880</v>
      </c>
      <c r="J519" s="666" t="s">
        <v>881</v>
      </c>
      <c r="K519" s="666" t="s">
        <v>882</v>
      </c>
      <c r="L519" s="668">
        <v>96.699999999999974</v>
      </c>
      <c r="M519" s="668">
        <v>1</v>
      </c>
      <c r="N519" s="669">
        <v>96.699999999999974</v>
      </c>
    </row>
    <row r="520" spans="1:14" ht="14.4" customHeight="1" x14ac:dyDescent="0.3">
      <c r="A520" s="664" t="s">
        <v>555</v>
      </c>
      <c r="B520" s="665" t="s">
        <v>556</v>
      </c>
      <c r="C520" s="666" t="s">
        <v>568</v>
      </c>
      <c r="D520" s="667" t="s">
        <v>2693</v>
      </c>
      <c r="E520" s="666" t="s">
        <v>571</v>
      </c>
      <c r="F520" s="667" t="s">
        <v>2694</v>
      </c>
      <c r="G520" s="666" t="s">
        <v>602</v>
      </c>
      <c r="H520" s="666" t="s">
        <v>883</v>
      </c>
      <c r="I520" s="666" t="s">
        <v>884</v>
      </c>
      <c r="J520" s="666" t="s">
        <v>705</v>
      </c>
      <c r="K520" s="666" t="s">
        <v>885</v>
      </c>
      <c r="L520" s="668">
        <v>44.23</v>
      </c>
      <c r="M520" s="668">
        <v>5</v>
      </c>
      <c r="N520" s="669">
        <v>221.14999999999998</v>
      </c>
    </row>
    <row r="521" spans="1:14" ht="14.4" customHeight="1" x14ac:dyDescent="0.3">
      <c r="A521" s="664" t="s">
        <v>555</v>
      </c>
      <c r="B521" s="665" t="s">
        <v>556</v>
      </c>
      <c r="C521" s="666" t="s">
        <v>568</v>
      </c>
      <c r="D521" s="667" t="s">
        <v>2693</v>
      </c>
      <c r="E521" s="666" t="s">
        <v>571</v>
      </c>
      <c r="F521" s="667" t="s">
        <v>2694</v>
      </c>
      <c r="G521" s="666" t="s">
        <v>602</v>
      </c>
      <c r="H521" s="666" t="s">
        <v>2107</v>
      </c>
      <c r="I521" s="666" t="s">
        <v>2108</v>
      </c>
      <c r="J521" s="666" t="s">
        <v>2109</v>
      </c>
      <c r="K521" s="666" t="s">
        <v>2110</v>
      </c>
      <c r="L521" s="668">
        <v>86.219750000000005</v>
      </c>
      <c r="M521" s="668">
        <v>8</v>
      </c>
      <c r="N521" s="669">
        <v>689.75800000000004</v>
      </c>
    </row>
    <row r="522" spans="1:14" ht="14.4" customHeight="1" x14ac:dyDescent="0.3">
      <c r="A522" s="664" t="s">
        <v>555</v>
      </c>
      <c r="B522" s="665" t="s">
        <v>556</v>
      </c>
      <c r="C522" s="666" t="s">
        <v>568</v>
      </c>
      <c r="D522" s="667" t="s">
        <v>2693</v>
      </c>
      <c r="E522" s="666" t="s">
        <v>571</v>
      </c>
      <c r="F522" s="667" t="s">
        <v>2694</v>
      </c>
      <c r="G522" s="666" t="s">
        <v>602</v>
      </c>
      <c r="H522" s="666" t="s">
        <v>886</v>
      </c>
      <c r="I522" s="666" t="s">
        <v>887</v>
      </c>
      <c r="J522" s="666" t="s">
        <v>888</v>
      </c>
      <c r="K522" s="666" t="s">
        <v>889</v>
      </c>
      <c r="L522" s="668">
        <v>48.679999999999986</v>
      </c>
      <c r="M522" s="668">
        <v>2</v>
      </c>
      <c r="N522" s="669">
        <v>97.359999999999971</v>
      </c>
    </row>
    <row r="523" spans="1:14" ht="14.4" customHeight="1" x14ac:dyDescent="0.3">
      <c r="A523" s="664" t="s">
        <v>555</v>
      </c>
      <c r="B523" s="665" t="s">
        <v>556</v>
      </c>
      <c r="C523" s="666" t="s">
        <v>568</v>
      </c>
      <c r="D523" s="667" t="s">
        <v>2693</v>
      </c>
      <c r="E523" s="666" t="s">
        <v>571</v>
      </c>
      <c r="F523" s="667" t="s">
        <v>2694</v>
      </c>
      <c r="G523" s="666" t="s">
        <v>602</v>
      </c>
      <c r="H523" s="666" t="s">
        <v>890</v>
      </c>
      <c r="I523" s="666" t="s">
        <v>890</v>
      </c>
      <c r="J523" s="666" t="s">
        <v>891</v>
      </c>
      <c r="K523" s="666" t="s">
        <v>892</v>
      </c>
      <c r="L523" s="668">
        <v>108.70000000000003</v>
      </c>
      <c r="M523" s="668">
        <v>1</v>
      </c>
      <c r="N523" s="669">
        <v>108.70000000000003</v>
      </c>
    </row>
    <row r="524" spans="1:14" ht="14.4" customHeight="1" x14ac:dyDescent="0.3">
      <c r="A524" s="664" t="s">
        <v>555</v>
      </c>
      <c r="B524" s="665" t="s">
        <v>556</v>
      </c>
      <c r="C524" s="666" t="s">
        <v>568</v>
      </c>
      <c r="D524" s="667" t="s">
        <v>2693</v>
      </c>
      <c r="E524" s="666" t="s">
        <v>571</v>
      </c>
      <c r="F524" s="667" t="s">
        <v>2694</v>
      </c>
      <c r="G524" s="666" t="s">
        <v>602</v>
      </c>
      <c r="H524" s="666" t="s">
        <v>893</v>
      </c>
      <c r="I524" s="666" t="s">
        <v>894</v>
      </c>
      <c r="J524" s="666" t="s">
        <v>895</v>
      </c>
      <c r="K524" s="666" t="s">
        <v>896</v>
      </c>
      <c r="L524" s="668">
        <v>47.649999999999984</v>
      </c>
      <c r="M524" s="668">
        <v>1</v>
      </c>
      <c r="N524" s="669">
        <v>47.649999999999984</v>
      </c>
    </row>
    <row r="525" spans="1:14" ht="14.4" customHeight="1" x14ac:dyDescent="0.3">
      <c r="A525" s="664" t="s">
        <v>555</v>
      </c>
      <c r="B525" s="665" t="s">
        <v>556</v>
      </c>
      <c r="C525" s="666" t="s">
        <v>568</v>
      </c>
      <c r="D525" s="667" t="s">
        <v>2693</v>
      </c>
      <c r="E525" s="666" t="s">
        <v>571</v>
      </c>
      <c r="F525" s="667" t="s">
        <v>2694</v>
      </c>
      <c r="G525" s="666" t="s">
        <v>602</v>
      </c>
      <c r="H525" s="666" t="s">
        <v>897</v>
      </c>
      <c r="I525" s="666" t="s">
        <v>898</v>
      </c>
      <c r="J525" s="666" t="s">
        <v>895</v>
      </c>
      <c r="K525" s="666" t="s">
        <v>899</v>
      </c>
      <c r="L525" s="668">
        <v>210.02000000000007</v>
      </c>
      <c r="M525" s="668">
        <v>6</v>
      </c>
      <c r="N525" s="669">
        <v>1260.1200000000003</v>
      </c>
    </row>
    <row r="526" spans="1:14" ht="14.4" customHeight="1" x14ac:dyDescent="0.3">
      <c r="A526" s="664" t="s">
        <v>555</v>
      </c>
      <c r="B526" s="665" t="s">
        <v>556</v>
      </c>
      <c r="C526" s="666" t="s">
        <v>568</v>
      </c>
      <c r="D526" s="667" t="s">
        <v>2693</v>
      </c>
      <c r="E526" s="666" t="s">
        <v>571</v>
      </c>
      <c r="F526" s="667" t="s">
        <v>2694</v>
      </c>
      <c r="G526" s="666" t="s">
        <v>602</v>
      </c>
      <c r="H526" s="666" t="s">
        <v>900</v>
      </c>
      <c r="I526" s="666" t="s">
        <v>901</v>
      </c>
      <c r="J526" s="666" t="s">
        <v>902</v>
      </c>
      <c r="K526" s="666" t="s">
        <v>903</v>
      </c>
      <c r="L526" s="668">
        <v>375.80009097374159</v>
      </c>
      <c r="M526" s="668">
        <v>5</v>
      </c>
      <c r="N526" s="669">
        <v>1879.0004548687079</v>
      </c>
    </row>
    <row r="527" spans="1:14" ht="14.4" customHeight="1" x14ac:dyDescent="0.3">
      <c r="A527" s="664" t="s">
        <v>555</v>
      </c>
      <c r="B527" s="665" t="s">
        <v>556</v>
      </c>
      <c r="C527" s="666" t="s">
        <v>568</v>
      </c>
      <c r="D527" s="667" t="s">
        <v>2693</v>
      </c>
      <c r="E527" s="666" t="s">
        <v>571</v>
      </c>
      <c r="F527" s="667" t="s">
        <v>2694</v>
      </c>
      <c r="G527" s="666" t="s">
        <v>602</v>
      </c>
      <c r="H527" s="666" t="s">
        <v>919</v>
      </c>
      <c r="I527" s="666" t="s">
        <v>920</v>
      </c>
      <c r="J527" s="666" t="s">
        <v>921</v>
      </c>
      <c r="K527" s="666" t="s">
        <v>922</v>
      </c>
      <c r="L527" s="668">
        <v>38.019999999999996</v>
      </c>
      <c r="M527" s="668">
        <v>5</v>
      </c>
      <c r="N527" s="669">
        <v>190.1</v>
      </c>
    </row>
    <row r="528" spans="1:14" ht="14.4" customHeight="1" x14ac:dyDescent="0.3">
      <c r="A528" s="664" t="s">
        <v>555</v>
      </c>
      <c r="B528" s="665" t="s">
        <v>556</v>
      </c>
      <c r="C528" s="666" t="s">
        <v>568</v>
      </c>
      <c r="D528" s="667" t="s">
        <v>2693</v>
      </c>
      <c r="E528" s="666" t="s">
        <v>571</v>
      </c>
      <c r="F528" s="667" t="s">
        <v>2694</v>
      </c>
      <c r="G528" s="666" t="s">
        <v>602</v>
      </c>
      <c r="H528" s="666" t="s">
        <v>2111</v>
      </c>
      <c r="I528" s="666" t="s">
        <v>2112</v>
      </c>
      <c r="J528" s="666" t="s">
        <v>2113</v>
      </c>
      <c r="K528" s="666" t="s">
        <v>2114</v>
      </c>
      <c r="L528" s="668">
        <v>110.54625</v>
      </c>
      <c r="M528" s="668">
        <v>8</v>
      </c>
      <c r="N528" s="669">
        <v>884.37</v>
      </c>
    </row>
    <row r="529" spans="1:14" ht="14.4" customHeight="1" x14ac:dyDescent="0.3">
      <c r="A529" s="664" t="s">
        <v>555</v>
      </c>
      <c r="B529" s="665" t="s">
        <v>556</v>
      </c>
      <c r="C529" s="666" t="s">
        <v>568</v>
      </c>
      <c r="D529" s="667" t="s">
        <v>2693</v>
      </c>
      <c r="E529" s="666" t="s">
        <v>571</v>
      </c>
      <c r="F529" s="667" t="s">
        <v>2694</v>
      </c>
      <c r="G529" s="666" t="s">
        <v>602</v>
      </c>
      <c r="H529" s="666" t="s">
        <v>2115</v>
      </c>
      <c r="I529" s="666" t="s">
        <v>2116</v>
      </c>
      <c r="J529" s="666" t="s">
        <v>2117</v>
      </c>
      <c r="K529" s="666" t="s">
        <v>2118</v>
      </c>
      <c r="L529" s="668">
        <v>46.526666666666664</v>
      </c>
      <c r="M529" s="668">
        <v>3</v>
      </c>
      <c r="N529" s="669">
        <v>139.57999999999998</v>
      </c>
    </row>
    <row r="530" spans="1:14" ht="14.4" customHeight="1" x14ac:dyDescent="0.3">
      <c r="A530" s="664" t="s">
        <v>555</v>
      </c>
      <c r="B530" s="665" t="s">
        <v>556</v>
      </c>
      <c r="C530" s="666" t="s">
        <v>568</v>
      </c>
      <c r="D530" s="667" t="s">
        <v>2693</v>
      </c>
      <c r="E530" s="666" t="s">
        <v>571</v>
      </c>
      <c r="F530" s="667" t="s">
        <v>2694</v>
      </c>
      <c r="G530" s="666" t="s">
        <v>602</v>
      </c>
      <c r="H530" s="666" t="s">
        <v>2119</v>
      </c>
      <c r="I530" s="666" t="s">
        <v>2120</v>
      </c>
      <c r="J530" s="666" t="s">
        <v>2121</v>
      </c>
      <c r="K530" s="666" t="s">
        <v>2122</v>
      </c>
      <c r="L530" s="668">
        <v>122.60999999999997</v>
      </c>
      <c r="M530" s="668">
        <v>1</v>
      </c>
      <c r="N530" s="669">
        <v>122.60999999999997</v>
      </c>
    </row>
    <row r="531" spans="1:14" ht="14.4" customHeight="1" x14ac:dyDescent="0.3">
      <c r="A531" s="664" t="s">
        <v>555</v>
      </c>
      <c r="B531" s="665" t="s">
        <v>556</v>
      </c>
      <c r="C531" s="666" t="s">
        <v>568</v>
      </c>
      <c r="D531" s="667" t="s">
        <v>2693</v>
      </c>
      <c r="E531" s="666" t="s">
        <v>571</v>
      </c>
      <c r="F531" s="667" t="s">
        <v>2694</v>
      </c>
      <c r="G531" s="666" t="s">
        <v>602</v>
      </c>
      <c r="H531" s="666" t="s">
        <v>2123</v>
      </c>
      <c r="I531" s="666" t="s">
        <v>2124</v>
      </c>
      <c r="J531" s="666" t="s">
        <v>974</v>
      </c>
      <c r="K531" s="666" t="s">
        <v>2125</v>
      </c>
      <c r="L531" s="668">
        <v>131.1</v>
      </c>
      <c r="M531" s="668">
        <v>2</v>
      </c>
      <c r="N531" s="669">
        <v>262.2</v>
      </c>
    </row>
    <row r="532" spans="1:14" ht="14.4" customHeight="1" x14ac:dyDescent="0.3">
      <c r="A532" s="664" t="s">
        <v>555</v>
      </c>
      <c r="B532" s="665" t="s">
        <v>556</v>
      </c>
      <c r="C532" s="666" t="s">
        <v>568</v>
      </c>
      <c r="D532" s="667" t="s">
        <v>2693</v>
      </c>
      <c r="E532" s="666" t="s">
        <v>571</v>
      </c>
      <c r="F532" s="667" t="s">
        <v>2694</v>
      </c>
      <c r="G532" s="666" t="s">
        <v>602</v>
      </c>
      <c r="H532" s="666" t="s">
        <v>923</v>
      </c>
      <c r="I532" s="666" t="s">
        <v>924</v>
      </c>
      <c r="J532" s="666" t="s">
        <v>720</v>
      </c>
      <c r="K532" s="666" t="s">
        <v>925</v>
      </c>
      <c r="L532" s="668">
        <v>159.95481805134636</v>
      </c>
      <c r="M532" s="668">
        <v>4</v>
      </c>
      <c r="N532" s="669">
        <v>639.81927220538546</v>
      </c>
    </row>
    <row r="533" spans="1:14" ht="14.4" customHeight="1" x14ac:dyDescent="0.3">
      <c r="A533" s="664" t="s">
        <v>555</v>
      </c>
      <c r="B533" s="665" t="s">
        <v>556</v>
      </c>
      <c r="C533" s="666" t="s">
        <v>568</v>
      </c>
      <c r="D533" s="667" t="s">
        <v>2693</v>
      </c>
      <c r="E533" s="666" t="s">
        <v>571</v>
      </c>
      <c r="F533" s="667" t="s">
        <v>2694</v>
      </c>
      <c r="G533" s="666" t="s">
        <v>602</v>
      </c>
      <c r="H533" s="666" t="s">
        <v>926</v>
      </c>
      <c r="I533" s="666" t="s">
        <v>927</v>
      </c>
      <c r="J533" s="666" t="s">
        <v>928</v>
      </c>
      <c r="K533" s="666" t="s">
        <v>929</v>
      </c>
      <c r="L533" s="668">
        <v>60.300099461770898</v>
      </c>
      <c r="M533" s="668">
        <v>5</v>
      </c>
      <c r="N533" s="669">
        <v>301.50049730885451</v>
      </c>
    </row>
    <row r="534" spans="1:14" ht="14.4" customHeight="1" x14ac:dyDescent="0.3">
      <c r="A534" s="664" t="s">
        <v>555</v>
      </c>
      <c r="B534" s="665" t="s">
        <v>556</v>
      </c>
      <c r="C534" s="666" t="s">
        <v>568</v>
      </c>
      <c r="D534" s="667" t="s">
        <v>2693</v>
      </c>
      <c r="E534" s="666" t="s">
        <v>571</v>
      </c>
      <c r="F534" s="667" t="s">
        <v>2694</v>
      </c>
      <c r="G534" s="666" t="s">
        <v>602</v>
      </c>
      <c r="H534" s="666" t="s">
        <v>930</v>
      </c>
      <c r="I534" s="666" t="s">
        <v>931</v>
      </c>
      <c r="J534" s="666" t="s">
        <v>932</v>
      </c>
      <c r="K534" s="666" t="s">
        <v>933</v>
      </c>
      <c r="L534" s="668">
        <v>26.279999999999998</v>
      </c>
      <c r="M534" s="668">
        <v>2</v>
      </c>
      <c r="N534" s="669">
        <v>52.559999999999995</v>
      </c>
    </row>
    <row r="535" spans="1:14" ht="14.4" customHeight="1" x14ac:dyDescent="0.3">
      <c r="A535" s="664" t="s">
        <v>555</v>
      </c>
      <c r="B535" s="665" t="s">
        <v>556</v>
      </c>
      <c r="C535" s="666" t="s">
        <v>568</v>
      </c>
      <c r="D535" s="667" t="s">
        <v>2693</v>
      </c>
      <c r="E535" s="666" t="s">
        <v>571</v>
      </c>
      <c r="F535" s="667" t="s">
        <v>2694</v>
      </c>
      <c r="G535" s="666" t="s">
        <v>602</v>
      </c>
      <c r="H535" s="666" t="s">
        <v>934</v>
      </c>
      <c r="I535" s="666" t="s">
        <v>935</v>
      </c>
      <c r="J535" s="666" t="s">
        <v>936</v>
      </c>
      <c r="K535" s="666"/>
      <c r="L535" s="668">
        <v>639.0100000000001</v>
      </c>
      <c r="M535" s="668">
        <v>2</v>
      </c>
      <c r="N535" s="669">
        <v>1278.0200000000002</v>
      </c>
    </row>
    <row r="536" spans="1:14" ht="14.4" customHeight="1" x14ac:dyDescent="0.3">
      <c r="A536" s="664" t="s">
        <v>555</v>
      </c>
      <c r="B536" s="665" t="s">
        <v>556</v>
      </c>
      <c r="C536" s="666" t="s">
        <v>568</v>
      </c>
      <c r="D536" s="667" t="s">
        <v>2693</v>
      </c>
      <c r="E536" s="666" t="s">
        <v>571</v>
      </c>
      <c r="F536" s="667" t="s">
        <v>2694</v>
      </c>
      <c r="G536" s="666" t="s">
        <v>602</v>
      </c>
      <c r="H536" s="666" t="s">
        <v>2126</v>
      </c>
      <c r="I536" s="666" t="s">
        <v>935</v>
      </c>
      <c r="J536" s="666" t="s">
        <v>2127</v>
      </c>
      <c r="K536" s="666" t="s">
        <v>2128</v>
      </c>
      <c r="L536" s="668">
        <v>40.230000000000004</v>
      </c>
      <c r="M536" s="668">
        <v>1</v>
      </c>
      <c r="N536" s="669">
        <v>40.230000000000004</v>
      </c>
    </row>
    <row r="537" spans="1:14" ht="14.4" customHeight="1" x14ac:dyDescent="0.3">
      <c r="A537" s="664" t="s">
        <v>555</v>
      </c>
      <c r="B537" s="665" t="s">
        <v>556</v>
      </c>
      <c r="C537" s="666" t="s">
        <v>568</v>
      </c>
      <c r="D537" s="667" t="s">
        <v>2693</v>
      </c>
      <c r="E537" s="666" t="s">
        <v>571</v>
      </c>
      <c r="F537" s="667" t="s">
        <v>2694</v>
      </c>
      <c r="G537" s="666" t="s">
        <v>602</v>
      </c>
      <c r="H537" s="666" t="s">
        <v>941</v>
      </c>
      <c r="I537" s="666" t="s">
        <v>935</v>
      </c>
      <c r="J537" s="666" t="s">
        <v>942</v>
      </c>
      <c r="K537" s="666"/>
      <c r="L537" s="668">
        <v>142.63748642862518</v>
      </c>
      <c r="M537" s="668">
        <v>13</v>
      </c>
      <c r="N537" s="669">
        <v>1854.2873235721272</v>
      </c>
    </row>
    <row r="538" spans="1:14" ht="14.4" customHeight="1" x14ac:dyDescent="0.3">
      <c r="A538" s="664" t="s">
        <v>555</v>
      </c>
      <c r="B538" s="665" t="s">
        <v>556</v>
      </c>
      <c r="C538" s="666" t="s">
        <v>568</v>
      </c>
      <c r="D538" s="667" t="s">
        <v>2693</v>
      </c>
      <c r="E538" s="666" t="s">
        <v>571</v>
      </c>
      <c r="F538" s="667" t="s">
        <v>2694</v>
      </c>
      <c r="G538" s="666" t="s">
        <v>602</v>
      </c>
      <c r="H538" s="666" t="s">
        <v>943</v>
      </c>
      <c r="I538" s="666" t="s">
        <v>935</v>
      </c>
      <c r="J538" s="666" t="s">
        <v>944</v>
      </c>
      <c r="K538" s="666"/>
      <c r="L538" s="668">
        <v>98.174782819934876</v>
      </c>
      <c r="M538" s="668">
        <v>112</v>
      </c>
      <c r="N538" s="669">
        <v>10995.575675832706</v>
      </c>
    </row>
    <row r="539" spans="1:14" ht="14.4" customHeight="1" x14ac:dyDescent="0.3">
      <c r="A539" s="664" t="s">
        <v>555</v>
      </c>
      <c r="B539" s="665" t="s">
        <v>556</v>
      </c>
      <c r="C539" s="666" t="s">
        <v>568</v>
      </c>
      <c r="D539" s="667" t="s">
        <v>2693</v>
      </c>
      <c r="E539" s="666" t="s">
        <v>571</v>
      </c>
      <c r="F539" s="667" t="s">
        <v>2694</v>
      </c>
      <c r="G539" s="666" t="s">
        <v>602</v>
      </c>
      <c r="H539" s="666" t="s">
        <v>945</v>
      </c>
      <c r="I539" s="666" t="s">
        <v>935</v>
      </c>
      <c r="J539" s="666" t="s">
        <v>946</v>
      </c>
      <c r="K539" s="666"/>
      <c r="L539" s="668">
        <v>39.760000000000012</v>
      </c>
      <c r="M539" s="668">
        <v>2</v>
      </c>
      <c r="N539" s="669">
        <v>79.520000000000024</v>
      </c>
    </row>
    <row r="540" spans="1:14" ht="14.4" customHeight="1" x14ac:dyDescent="0.3">
      <c r="A540" s="664" t="s">
        <v>555</v>
      </c>
      <c r="B540" s="665" t="s">
        <v>556</v>
      </c>
      <c r="C540" s="666" t="s">
        <v>568</v>
      </c>
      <c r="D540" s="667" t="s">
        <v>2693</v>
      </c>
      <c r="E540" s="666" t="s">
        <v>571</v>
      </c>
      <c r="F540" s="667" t="s">
        <v>2694</v>
      </c>
      <c r="G540" s="666" t="s">
        <v>602</v>
      </c>
      <c r="H540" s="666" t="s">
        <v>947</v>
      </c>
      <c r="I540" s="666" t="s">
        <v>948</v>
      </c>
      <c r="J540" s="666" t="s">
        <v>582</v>
      </c>
      <c r="K540" s="666" t="s">
        <v>949</v>
      </c>
      <c r="L540" s="668">
        <v>71.273669212307652</v>
      </c>
      <c r="M540" s="668">
        <v>13</v>
      </c>
      <c r="N540" s="669">
        <v>926.55769975999954</v>
      </c>
    </row>
    <row r="541" spans="1:14" ht="14.4" customHeight="1" x14ac:dyDescent="0.3">
      <c r="A541" s="664" t="s">
        <v>555</v>
      </c>
      <c r="B541" s="665" t="s">
        <v>556</v>
      </c>
      <c r="C541" s="666" t="s">
        <v>568</v>
      </c>
      <c r="D541" s="667" t="s">
        <v>2693</v>
      </c>
      <c r="E541" s="666" t="s">
        <v>571</v>
      </c>
      <c r="F541" s="667" t="s">
        <v>2694</v>
      </c>
      <c r="G541" s="666" t="s">
        <v>602</v>
      </c>
      <c r="H541" s="666" t="s">
        <v>2129</v>
      </c>
      <c r="I541" s="666" t="s">
        <v>935</v>
      </c>
      <c r="J541" s="666" t="s">
        <v>2130</v>
      </c>
      <c r="K541" s="666" t="s">
        <v>2131</v>
      </c>
      <c r="L541" s="668">
        <v>1377.51</v>
      </c>
      <c r="M541" s="668">
        <v>1</v>
      </c>
      <c r="N541" s="669">
        <v>1377.51</v>
      </c>
    </row>
    <row r="542" spans="1:14" ht="14.4" customHeight="1" x14ac:dyDescent="0.3">
      <c r="A542" s="664" t="s">
        <v>555</v>
      </c>
      <c r="B542" s="665" t="s">
        <v>556</v>
      </c>
      <c r="C542" s="666" t="s">
        <v>568</v>
      </c>
      <c r="D542" s="667" t="s">
        <v>2693</v>
      </c>
      <c r="E542" s="666" t="s">
        <v>571</v>
      </c>
      <c r="F542" s="667" t="s">
        <v>2694</v>
      </c>
      <c r="G542" s="666" t="s">
        <v>602</v>
      </c>
      <c r="H542" s="666" t="s">
        <v>953</v>
      </c>
      <c r="I542" s="666" t="s">
        <v>954</v>
      </c>
      <c r="J542" s="666" t="s">
        <v>955</v>
      </c>
      <c r="K542" s="666" t="s">
        <v>956</v>
      </c>
      <c r="L542" s="668">
        <v>66.989999999999995</v>
      </c>
      <c r="M542" s="668">
        <v>4</v>
      </c>
      <c r="N542" s="669">
        <v>267.95999999999998</v>
      </c>
    </row>
    <row r="543" spans="1:14" ht="14.4" customHeight="1" x14ac:dyDescent="0.3">
      <c r="A543" s="664" t="s">
        <v>555</v>
      </c>
      <c r="B543" s="665" t="s">
        <v>556</v>
      </c>
      <c r="C543" s="666" t="s">
        <v>568</v>
      </c>
      <c r="D543" s="667" t="s">
        <v>2693</v>
      </c>
      <c r="E543" s="666" t="s">
        <v>571</v>
      </c>
      <c r="F543" s="667" t="s">
        <v>2694</v>
      </c>
      <c r="G543" s="666" t="s">
        <v>602</v>
      </c>
      <c r="H543" s="666" t="s">
        <v>2132</v>
      </c>
      <c r="I543" s="666" t="s">
        <v>2133</v>
      </c>
      <c r="J543" s="666" t="s">
        <v>2134</v>
      </c>
      <c r="K543" s="666" t="s">
        <v>2135</v>
      </c>
      <c r="L543" s="668">
        <v>55.189999999999991</v>
      </c>
      <c r="M543" s="668">
        <v>1</v>
      </c>
      <c r="N543" s="669">
        <v>55.189999999999991</v>
      </c>
    </row>
    <row r="544" spans="1:14" ht="14.4" customHeight="1" x14ac:dyDescent="0.3">
      <c r="A544" s="664" t="s">
        <v>555</v>
      </c>
      <c r="B544" s="665" t="s">
        <v>556</v>
      </c>
      <c r="C544" s="666" t="s">
        <v>568</v>
      </c>
      <c r="D544" s="667" t="s">
        <v>2693</v>
      </c>
      <c r="E544" s="666" t="s">
        <v>571</v>
      </c>
      <c r="F544" s="667" t="s">
        <v>2694</v>
      </c>
      <c r="G544" s="666" t="s">
        <v>602</v>
      </c>
      <c r="H544" s="666" t="s">
        <v>2136</v>
      </c>
      <c r="I544" s="666" t="s">
        <v>2137</v>
      </c>
      <c r="J544" s="666" t="s">
        <v>2138</v>
      </c>
      <c r="K544" s="666" t="s">
        <v>2139</v>
      </c>
      <c r="L544" s="668">
        <v>112.96000000000008</v>
      </c>
      <c r="M544" s="668">
        <v>2</v>
      </c>
      <c r="N544" s="669">
        <v>225.92000000000016</v>
      </c>
    </row>
    <row r="545" spans="1:14" ht="14.4" customHeight="1" x14ac:dyDescent="0.3">
      <c r="A545" s="664" t="s">
        <v>555</v>
      </c>
      <c r="B545" s="665" t="s">
        <v>556</v>
      </c>
      <c r="C545" s="666" t="s">
        <v>568</v>
      </c>
      <c r="D545" s="667" t="s">
        <v>2693</v>
      </c>
      <c r="E545" s="666" t="s">
        <v>571</v>
      </c>
      <c r="F545" s="667" t="s">
        <v>2694</v>
      </c>
      <c r="G545" s="666" t="s">
        <v>602</v>
      </c>
      <c r="H545" s="666" t="s">
        <v>2140</v>
      </c>
      <c r="I545" s="666" t="s">
        <v>2141</v>
      </c>
      <c r="J545" s="666" t="s">
        <v>2142</v>
      </c>
      <c r="K545" s="666" t="s">
        <v>2143</v>
      </c>
      <c r="L545" s="668">
        <v>34.450000000000003</v>
      </c>
      <c r="M545" s="668">
        <v>1</v>
      </c>
      <c r="N545" s="669">
        <v>34.450000000000003</v>
      </c>
    </row>
    <row r="546" spans="1:14" ht="14.4" customHeight="1" x14ac:dyDescent="0.3">
      <c r="A546" s="664" t="s">
        <v>555</v>
      </c>
      <c r="B546" s="665" t="s">
        <v>556</v>
      </c>
      <c r="C546" s="666" t="s">
        <v>568</v>
      </c>
      <c r="D546" s="667" t="s">
        <v>2693</v>
      </c>
      <c r="E546" s="666" t="s">
        <v>571</v>
      </c>
      <c r="F546" s="667" t="s">
        <v>2694</v>
      </c>
      <c r="G546" s="666" t="s">
        <v>602</v>
      </c>
      <c r="H546" s="666" t="s">
        <v>957</v>
      </c>
      <c r="I546" s="666" t="s">
        <v>958</v>
      </c>
      <c r="J546" s="666" t="s">
        <v>959</v>
      </c>
      <c r="K546" s="666" t="s">
        <v>960</v>
      </c>
      <c r="L546" s="668">
        <v>134.21</v>
      </c>
      <c r="M546" s="668">
        <v>3</v>
      </c>
      <c r="N546" s="669">
        <v>402.63</v>
      </c>
    </row>
    <row r="547" spans="1:14" ht="14.4" customHeight="1" x14ac:dyDescent="0.3">
      <c r="A547" s="664" t="s">
        <v>555</v>
      </c>
      <c r="B547" s="665" t="s">
        <v>556</v>
      </c>
      <c r="C547" s="666" t="s">
        <v>568</v>
      </c>
      <c r="D547" s="667" t="s">
        <v>2693</v>
      </c>
      <c r="E547" s="666" t="s">
        <v>571</v>
      </c>
      <c r="F547" s="667" t="s">
        <v>2694</v>
      </c>
      <c r="G547" s="666" t="s">
        <v>602</v>
      </c>
      <c r="H547" s="666" t="s">
        <v>961</v>
      </c>
      <c r="I547" s="666" t="s">
        <v>962</v>
      </c>
      <c r="J547" s="666" t="s">
        <v>963</v>
      </c>
      <c r="K547" s="666" t="s">
        <v>964</v>
      </c>
      <c r="L547" s="668">
        <v>73.47</v>
      </c>
      <c r="M547" s="668">
        <v>19</v>
      </c>
      <c r="N547" s="669">
        <v>1395.93</v>
      </c>
    </row>
    <row r="548" spans="1:14" ht="14.4" customHeight="1" x14ac:dyDescent="0.3">
      <c r="A548" s="664" t="s">
        <v>555</v>
      </c>
      <c r="B548" s="665" t="s">
        <v>556</v>
      </c>
      <c r="C548" s="666" t="s">
        <v>568</v>
      </c>
      <c r="D548" s="667" t="s">
        <v>2693</v>
      </c>
      <c r="E548" s="666" t="s">
        <v>571</v>
      </c>
      <c r="F548" s="667" t="s">
        <v>2694</v>
      </c>
      <c r="G548" s="666" t="s">
        <v>602</v>
      </c>
      <c r="H548" s="666" t="s">
        <v>2144</v>
      </c>
      <c r="I548" s="666" t="s">
        <v>2145</v>
      </c>
      <c r="J548" s="666" t="s">
        <v>2146</v>
      </c>
      <c r="K548" s="666" t="s">
        <v>2147</v>
      </c>
      <c r="L548" s="668">
        <v>169.45999999999998</v>
      </c>
      <c r="M548" s="668">
        <v>1</v>
      </c>
      <c r="N548" s="669">
        <v>169.45999999999998</v>
      </c>
    </row>
    <row r="549" spans="1:14" ht="14.4" customHeight="1" x14ac:dyDescent="0.3">
      <c r="A549" s="664" t="s">
        <v>555</v>
      </c>
      <c r="B549" s="665" t="s">
        <v>556</v>
      </c>
      <c r="C549" s="666" t="s">
        <v>568</v>
      </c>
      <c r="D549" s="667" t="s">
        <v>2693</v>
      </c>
      <c r="E549" s="666" t="s">
        <v>571</v>
      </c>
      <c r="F549" s="667" t="s">
        <v>2694</v>
      </c>
      <c r="G549" s="666" t="s">
        <v>602</v>
      </c>
      <c r="H549" s="666" t="s">
        <v>2148</v>
      </c>
      <c r="I549" s="666" t="s">
        <v>2149</v>
      </c>
      <c r="J549" s="666" t="s">
        <v>967</v>
      </c>
      <c r="K549" s="666" t="s">
        <v>2150</v>
      </c>
      <c r="L549" s="668">
        <v>89.453905698957229</v>
      </c>
      <c r="M549" s="668">
        <v>4</v>
      </c>
      <c r="N549" s="669">
        <v>357.81562279582892</v>
      </c>
    </row>
    <row r="550" spans="1:14" ht="14.4" customHeight="1" x14ac:dyDescent="0.3">
      <c r="A550" s="664" t="s">
        <v>555</v>
      </c>
      <c r="B550" s="665" t="s">
        <v>556</v>
      </c>
      <c r="C550" s="666" t="s">
        <v>568</v>
      </c>
      <c r="D550" s="667" t="s">
        <v>2693</v>
      </c>
      <c r="E550" s="666" t="s">
        <v>571</v>
      </c>
      <c r="F550" s="667" t="s">
        <v>2694</v>
      </c>
      <c r="G550" s="666" t="s">
        <v>602</v>
      </c>
      <c r="H550" s="666" t="s">
        <v>965</v>
      </c>
      <c r="I550" s="666" t="s">
        <v>966</v>
      </c>
      <c r="J550" s="666" t="s">
        <v>967</v>
      </c>
      <c r="K550" s="666" t="s">
        <v>968</v>
      </c>
      <c r="L550" s="668">
        <v>41.589708284399102</v>
      </c>
      <c r="M550" s="668">
        <v>3</v>
      </c>
      <c r="N550" s="669">
        <v>124.76912485319731</v>
      </c>
    </row>
    <row r="551" spans="1:14" ht="14.4" customHeight="1" x14ac:dyDescent="0.3">
      <c r="A551" s="664" t="s">
        <v>555</v>
      </c>
      <c r="B551" s="665" t="s">
        <v>556</v>
      </c>
      <c r="C551" s="666" t="s">
        <v>568</v>
      </c>
      <c r="D551" s="667" t="s">
        <v>2693</v>
      </c>
      <c r="E551" s="666" t="s">
        <v>571</v>
      </c>
      <c r="F551" s="667" t="s">
        <v>2694</v>
      </c>
      <c r="G551" s="666" t="s">
        <v>602</v>
      </c>
      <c r="H551" s="666" t="s">
        <v>969</v>
      </c>
      <c r="I551" s="666" t="s">
        <v>970</v>
      </c>
      <c r="J551" s="666" t="s">
        <v>789</v>
      </c>
      <c r="K551" s="666" t="s">
        <v>971</v>
      </c>
      <c r="L551" s="668">
        <v>61.65920432842411</v>
      </c>
      <c r="M551" s="668">
        <v>106</v>
      </c>
      <c r="N551" s="669">
        <v>6535.8756588129554</v>
      </c>
    </row>
    <row r="552" spans="1:14" ht="14.4" customHeight="1" x14ac:dyDescent="0.3">
      <c r="A552" s="664" t="s">
        <v>555</v>
      </c>
      <c r="B552" s="665" t="s">
        <v>556</v>
      </c>
      <c r="C552" s="666" t="s">
        <v>568</v>
      </c>
      <c r="D552" s="667" t="s">
        <v>2693</v>
      </c>
      <c r="E552" s="666" t="s">
        <v>571</v>
      </c>
      <c r="F552" s="667" t="s">
        <v>2694</v>
      </c>
      <c r="G552" s="666" t="s">
        <v>602</v>
      </c>
      <c r="H552" s="666" t="s">
        <v>972</v>
      </c>
      <c r="I552" s="666" t="s">
        <v>973</v>
      </c>
      <c r="J552" s="666" t="s">
        <v>974</v>
      </c>
      <c r="K552" s="666" t="s">
        <v>975</v>
      </c>
      <c r="L552" s="668">
        <v>257.18</v>
      </c>
      <c r="M552" s="668">
        <v>2</v>
      </c>
      <c r="N552" s="669">
        <v>514.36</v>
      </c>
    </row>
    <row r="553" spans="1:14" ht="14.4" customHeight="1" x14ac:dyDescent="0.3">
      <c r="A553" s="664" t="s">
        <v>555</v>
      </c>
      <c r="B553" s="665" t="s">
        <v>556</v>
      </c>
      <c r="C553" s="666" t="s">
        <v>568</v>
      </c>
      <c r="D553" s="667" t="s">
        <v>2693</v>
      </c>
      <c r="E553" s="666" t="s">
        <v>571</v>
      </c>
      <c r="F553" s="667" t="s">
        <v>2694</v>
      </c>
      <c r="G553" s="666" t="s">
        <v>602</v>
      </c>
      <c r="H553" s="666" t="s">
        <v>2151</v>
      </c>
      <c r="I553" s="666" t="s">
        <v>2152</v>
      </c>
      <c r="J553" s="666" t="s">
        <v>985</v>
      </c>
      <c r="K553" s="666" t="s">
        <v>2153</v>
      </c>
      <c r="L553" s="668">
        <v>18.670000000000002</v>
      </c>
      <c r="M553" s="668">
        <v>2</v>
      </c>
      <c r="N553" s="669">
        <v>37.340000000000003</v>
      </c>
    </row>
    <row r="554" spans="1:14" ht="14.4" customHeight="1" x14ac:dyDescent="0.3">
      <c r="A554" s="664" t="s">
        <v>555</v>
      </c>
      <c r="B554" s="665" t="s">
        <v>556</v>
      </c>
      <c r="C554" s="666" t="s">
        <v>568</v>
      </c>
      <c r="D554" s="667" t="s">
        <v>2693</v>
      </c>
      <c r="E554" s="666" t="s">
        <v>571</v>
      </c>
      <c r="F554" s="667" t="s">
        <v>2694</v>
      </c>
      <c r="G554" s="666" t="s">
        <v>602</v>
      </c>
      <c r="H554" s="666" t="s">
        <v>2154</v>
      </c>
      <c r="I554" s="666" t="s">
        <v>2155</v>
      </c>
      <c r="J554" s="666" t="s">
        <v>2156</v>
      </c>
      <c r="K554" s="666" t="s">
        <v>2157</v>
      </c>
      <c r="L554" s="668">
        <v>26.28</v>
      </c>
      <c r="M554" s="668">
        <v>2</v>
      </c>
      <c r="N554" s="669">
        <v>52.56</v>
      </c>
    </row>
    <row r="555" spans="1:14" ht="14.4" customHeight="1" x14ac:dyDescent="0.3">
      <c r="A555" s="664" t="s">
        <v>555</v>
      </c>
      <c r="B555" s="665" t="s">
        <v>556</v>
      </c>
      <c r="C555" s="666" t="s">
        <v>568</v>
      </c>
      <c r="D555" s="667" t="s">
        <v>2693</v>
      </c>
      <c r="E555" s="666" t="s">
        <v>571</v>
      </c>
      <c r="F555" s="667" t="s">
        <v>2694</v>
      </c>
      <c r="G555" s="666" t="s">
        <v>602</v>
      </c>
      <c r="H555" s="666" t="s">
        <v>2158</v>
      </c>
      <c r="I555" s="666" t="s">
        <v>2159</v>
      </c>
      <c r="J555" s="666" t="s">
        <v>2160</v>
      </c>
      <c r="K555" s="666" t="s">
        <v>725</v>
      </c>
      <c r="L555" s="668">
        <v>147.14000000000004</v>
      </c>
      <c r="M555" s="668">
        <v>1</v>
      </c>
      <c r="N555" s="669">
        <v>147.14000000000004</v>
      </c>
    </row>
    <row r="556" spans="1:14" ht="14.4" customHeight="1" x14ac:dyDescent="0.3">
      <c r="A556" s="664" t="s">
        <v>555</v>
      </c>
      <c r="B556" s="665" t="s">
        <v>556</v>
      </c>
      <c r="C556" s="666" t="s">
        <v>568</v>
      </c>
      <c r="D556" s="667" t="s">
        <v>2693</v>
      </c>
      <c r="E556" s="666" t="s">
        <v>571</v>
      </c>
      <c r="F556" s="667" t="s">
        <v>2694</v>
      </c>
      <c r="G556" s="666" t="s">
        <v>602</v>
      </c>
      <c r="H556" s="666" t="s">
        <v>976</v>
      </c>
      <c r="I556" s="666" t="s">
        <v>977</v>
      </c>
      <c r="J556" s="666" t="s">
        <v>978</v>
      </c>
      <c r="K556" s="666" t="s">
        <v>979</v>
      </c>
      <c r="L556" s="668">
        <v>34.669999999999987</v>
      </c>
      <c r="M556" s="668">
        <v>2</v>
      </c>
      <c r="N556" s="669">
        <v>69.339999999999975</v>
      </c>
    </row>
    <row r="557" spans="1:14" ht="14.4" customHeight="1" x14ac:dyDescent="0.3">
      <c r="A557" s="664" t="s">
        <v>555</v>
      </c>
      <c r="B557" s="665" t="s">
        <v>556</v>
      </c>
      <c r="C557" s="666" t="s">
        <v>568</v>
      </c>
      <c r="D557" s="667" t="s">
        <v>2693</v>
      </c>
      <c r="E557" s="666" t="s">
        <v>571</v>
      </c>
      <c r="F557" s="667" t="s">
        <v>2694</v>
      </c>
      <c r="G557" s="666" t="s">
        <v>602</v>
      </c>
      <c r="H557" s="666" t="s">
        <v>980</v>
      </c>
      <c r="I557" s="666" t="s">
        <v>981</v>
      </c>
      <c r="J557" s="666" t="s">
        <v>982</v>
      </c>
      <c r="K557" s="666" t="s">
        <v>710</v>
      </c>
      <c r="L557" s="668">
        <v>61.784561083672642</v>
      </c>
      <c r="M557" s="668">
        <v>2</v>
      </c>
      <c r="N557" s="669">
        <v>123.56912216734528</v>
      </c>
    </row>
    <row r="558" spans="1:14" ht="14.4" customHeight="1" x14ac:dyDescent="0.3">
      <c r="A558" s="664" t="s">
        <v>555</v>
      </c>
      <c r="B558" s="665" t="s">
        <v>556</v>
      </c>
      <c r="C558" s="666" t="s">
        <v>568</v>
      </c>
      <c r="D558" s="667" t="s">
        <v>2693</v>
      </c>
      <c r="E558" s="666" t="s">
        <v>571</v>
      </c>
      <c r="F558" s="667" t="s">
        <v>2694</v>
      </c>
      <c r="G558" s="666" t="s">
        <v>602</v>
      </c>
      <c r="H558" s="666" t="s">
        <v>983</v>
      </c>
      <c r="I558" s="666" t="s">
        <v>984</v>
      </c>
      <c r="J558" s="666" t="s">
        <v>985</v>
      </c>
      <c r="K558" s="666" t="s">
        <v>986</v>
      </c>
      <c r="L558" s="668">
        <v>27.670000000000005</v>
      </c>
      <c r="M558" s="668">
        <v>22</v>
      </c>
      <c r="N558" s="669">
        <v>608.74000000000012</v>
      </c>
    </row>
    <row r="559" spans="1:14" ht="14.4" customHeight="1" x14ac:dyDescent="0.3">
      <c r="A559" s="664" t="s">
        <v>555</v>
      </c>
      <c r="B559" s="665" t="s">
        <v>556</v>
      </c>
      <c r="C559" s="666" t="s">
        <v>568</v>
      </c>
      <c r="D559" s="667" t="s">
        <v>2693</v>
      </c>
      <c r="E559" s="666" t="s">
        <v>571</v>
      </c>
      <c r="F559" s="667" t="s">
        <v>2694</v>
      </c>
      <c r="G559" s="666" t="s">
        <v>602</v>
      </c>
      <c r="H559" s="666" t="s">
        <v>994</v>
      </c>
      <c r="I559" s="666" t="s">
        <v>995</v>
      </c>
      <c r="J559" s="666" t="s">
        <v>996</v>
      </c>
      <c r="K559" s="666" t="s">
        <v>997</v>
      </c>
      <c r="L559" s="668">
        <v>126.40999999999998</v>
      </c>
      <c r="M559" s="668">
        <v>3</v>
      </c>
      <c r="N559" s="669">
        <v>379.22999999999996</v>
      </c>
    </row>
    <row r="560" spans="1:14" ht="14.4" customHeight="1" x14ac:dyDescent="0.3">
      <c r="A560" s="664" t="s">
        <v>555</v>
      </c>
      <c r="B560" s="665" t="s">
        <v>556</v>
      </c>
      <c r="C560" s="666" t="s">
        <v>568</v>
      </c>
      <c r="D560" s="667" t="s">
        <v>2693</v>
      </c>
      <c r="E560" s="666" t="s">
        <v>571</v>
      </c>
      <c r="F560" s="667" t="s">
        <v>2694</v>
      </c>
      <c r="G560" s="666" t="s">
        <v>602</v>
      </c>
      <c r="H560" s="666" t="s">
        <v>998</v>
      </c>
      <c r="I560" s="666" t="s">
        <v>999</v>
      </c>
      <c r="J560" s="666" t="s">
        <v>1000</v>
      </c>
      <c r="K560" s="666" t="s">
        <v>1001</v>
      </c>
      <c r="L560" s="668">
        <v>178.32669365323667</v>
      </c>
      <c r="M560" s="668">
        <v>21</v>
      </c>
      <c r="N560" s="669">
        <v>3744.8605667179704</v>
      </c>
    </row>
    <row r="561" spans="1:14" ht="14.4" customHeight="1" x14ac:dyDescent="0.3">
      <c r="A561" s="664" t="s">
        <v>555</v>
      </c>
      <c r="B561" s="665" t="s">
        <v>556</v>
      </c>
      <c r="C561" s="666" t="s">
        <v>568</v>
      </c>
      <c r="D561" s="667" t="s">
        <v>2693</v>
      </c>
      <c r="E561" s="666" t="s">
        <v>571</v>
      </c>
      <c r="F561" s="667" t="s">
        <v>2694</v>
      </c>
      <c r="G561" s="666" t="s">
        <v>602</v>
      </c>
      <c r="H561" s="666" t="s">
        <v>1002</v>
      </c>
      <c r="I561" s="666" t="s">
        <v>935</v>
      </c>
      <c r="J561" s="666" t="s">
        <v>1003</v>
      </c>
      <c r="K561" s="666"/>
      <c r="L561" s="668">
        <v>191.13177890843261</v>
      </c>
      <c r="M561" s="668">
        <v>11</v>
      </c>
      <c r="N561" s="669">
        <v>2102.4495679927586</v>
      </c>
    </row>
    <row r="562" spans="1:14" ht="14.4" customHeight="1" x14ac:dyDescent="0.3">
      <c r="A562" s="664" t="s">
        <v>555</v>
      </c>
      <c r="B562" s="665" t="s">
        <v>556</v>
      </c>
      <c r="C562" s="666" t="s">
        <v>568</v>
      </c>
      <c r="D562" s="667" t="s">
        <v>2693</v>
      </c>
      <c r="E562" s="666" t="s">
        <v>571</v>
      </c>
      <c r="F562" s="667" t="s">
        <v>2694</v>
      </c>
      <c r="G562" s="666" t="s">
        <v>602</v>
      </c>
      <c r="H562" s="666" t="s">
        <v>1004</v>
      </c>
      <c r="I562" s="666" t="s">
        <v>935</v>
      </c>
      <c r="J562" s="666" t="s">
        <v>1005</v>
      </c>
      <c r="K562" s="666"/>
      <c r="L562" s="668">
        <v>162.88999999999996</v>
      </c>
      <c r="M562" s="668">
        <v>23</v>
      </c>
      <c r="N562" s="669">
        <v>3746.4699999999993</v>
      </c>
    </row>
    <row r="563" spans="1:14" ht="14.4" customHeight="1" x14ac:dyDescent="0.3">
      <c r="A563" s="664" t="s">
        <v>555</v>
      </c>
      <c r="B563" s="665" t="s">
        <v>556</v>
      </c>
      <c r="C563" s="666" t="s">
        <v>568</v>
      </c>
      <c r="D563" s="667" t="s">
        <v>2693</v>
      </c>
      <c r="E563" s="666" t="s">
        <v>571</v>
      </c>
      <c r="F563" s="667" t="s">
        <v>2694</v>
      </c>
      <c r="G563" s="666" t="s">
        <v>602</v>
      </c>
      <c r="H563" s="666" t="s">
        <v>2161</v>
      </c>
      <c r="I563" s="666" t="s">
        <v>2161</v>
      </c>
      <c r="J563" s="666" t="s">
        <v>604</v>
      </c>
      <c r="K563" s="666" t="s">
        <v>2162</v>
      </c>
      <c r="L563" s="668">
        <v>192.50036876787468</v>
      </c>
      <c r="M563" s="668">
        <v>6</v>
      </c>
      <c r="N563" s="669">
        <v>1155.0022126072481</v>
      </c>
    </row>
    <row r="564" spans="1:14" ht="14.4" customHeight="1" x14ac:dyDescent="0.3">
      <c r="A564" s="664" t="s">
        <v>555</v>
      </c>
      <c r="B564" s="665" t="s">
        <v>556</v>
      </c>
      <c r="C564" s="666" t="s">
        <v>568</v>
      </c>
      <c r="D564" s="667" t="s">
        <v>2693</v>
      </c>
      <c r="E564" s="666" t="s">
        <v>571</v>
      </c>
      <c r="F564" s="667" t="s">
        <v>2694</v>
      </c>
      <c r="G564" s="666" t="s">
        <v>602</v>
      </c>
      <c r="H564" s="666" t="s">
        <v>1009</v>
      </c>
      <c r="I564" s="666" t="s">
        <v>1009</v>
      </c>
      <c r="J564" s="666" t="s">
        <v>1010</v>
      </c>
      <c r="K564" s="666" t="s">
        <v>1011</v>
      </c>
      <c r="L564" s="668">
        <v>94.249999999999957</v>
      </c>
      <c r="M564" s="668">
        <v>1</v>
      </c>
      <c r="N564" s="669">
        <v>94.249999999999957</v>
      </c>
    </row>
    <row r="565" spans="1:14" ht="14.4" customHeight="1" x14ac:dyDescent="0.3">
      <c r="A565" s="664" t="s">
        <v>555</v>
      </c>
      <c r="B565" s="665" t="s">
        <v>556</v>
      </c>
      <c r="C565" s="666" t="s">
        <v>568</v>
      </c>
      <c r="D565" s="667" t="s">
        <v>2693</v>
      </c>
      <c r="E565" s="666" t="s">
        <v>571</v>
      </c>
      <c r="F565" s="667" t="s">
        <v>2694</v>
      </c>
      <c r="G565" s="666" t="s">
        <v>602</v>
      </c>
      <c r="H565" s="666" t="s">
        <v>2163</v>
      </c>
      <c r="I565" s="666" t="s">
        <v>2164</v>
      </c>
      <c r="J565" s="666" t="s">
        <v>637</v>
      </c>
      <c r="K565" s="666" t="s">
        <v>2165</v>
      </c>
      <c r="L565" s="668">
        <v>42.218489015069068</v>
      </c>
      <c r="M565" s="668">
        <v>13</v>
      </c>
      <c r="N565" s="669">
        <v>548.84035719589792</v>
      </c>
    </row>
    <row r="566" spans="1:14" ht="14.4" customHeight="1" x14ac:dyDescent="0.3">
      <c r="A566" s="664" t="s">
        <v>555</v>
      </c>
      <c r="B566" s="665" t="s">
        <v>556</v>
      </c>
      <c r="C566" s="666" t="s">
        <v>568</v>
      </c>
      <c r="D566" s="667" t="s">
        <v>2693</v>
      </c>
      <c r="E566" s="666" t="s">
        <v>571</v>
      </c>
      <c r="F566" s="667" t="s">
        <v>2694</v>
      </c>
      <c r="G566" s="666" t="s">
        <v>602</v>
      </c>
      <c r="H566" s="666" t="s">
        <v>2166</v>
      </c>
      <c r="I566" s="666" t="s">
        <v>2167</v>
      </c>
      <c r="J566" s="666" t="s">
        <v>2168</v>
      </c>
      <c r="K566" s="666" t="s">
        <v>622</v>
      </c>
      <c r="L566" s="668">
        <v>57.119771085323428</v>
      </c>
      <c r="M566" s="668">
        <v>7</v>
      </c>
      <c r="N566" s="669">
        <v>399.83839759726402</v>
      </c>
    </row>
    <row r="567" spans="1:14" ht="14.4" customHeight="1" x14ac:dyDescent="0.3">
      <c r="A567" s="664" t="s">
        <v>555</v>
      </c>
      <c r="B567" s="665" t="s">
        <v>556</v>
      </c>
      <c r="C567" s="666" t="s">
        <v>568</v>
      </c>
      <c r="D567" s="667" t="s">
        <v>2693</v>
      </c>
      <c r="E567" s="666" t="s">
        <v>571</v>
      </c>
      <c r="F567" s="667" t="s">
        <v>2694</v>
      </c>
      <c r="G567" s="666" t="s">
        <v>602</v>
      </c>
      <c r="H567" s="666" t="s">
        <v>2169</v>
      </c>
      <c r="I567" s="666" t="s">
        <v>2170</v>
      </c>
      <c r="J567" s="666" t="s">
        <v>2171</v>
      </c>
      <c r="K567" s="666" t="s">
        <v>618</v>
      </c>
      <c r="L567" s="668">
        <v>124.86794839882491</v>
      </c>
      <c r="M567" s="668">
        <v>87</v>
      </c>
      <c r="N567" s="669">
        <v>10863.511510697766</v>
      </c>
    </row>
    <row r="568" spans="1:14" ht="14.4" customHeight="1" x14ac:dyDescent="0.3">
      <c r="A568" s="664" t="s">
        <v>555</v>
      </c>
      <c r="B568" s="665" t="s">
        <v>556</v>
      </c>
      <c r="C568" s="666" t="s">
        <v>568</v>
      </c>
      <c r="D568" s="667" t="s">
        <v>2693</v>
      </c>
      <c r="E568" s="666" t="s">
        <v>571</v>
      </c>
      <c r="F568" s="667" t="s">
        <v>2694</v>
      </c>
      <c r="G568" s="666" t="s">
        <v>602</v>
      </c>
      <c r="H568" s="666" t="s">
        <v>1016</v>
      </c>
      <c r="I568" s="666" t="s">
        <v>1017</v>
      </c>
      <c r="J568" s="666" t="s">
        <v>1018</v>
      </c>
      <c r="K568" s="666" t="s">
        <v>1019</v>
      </c>
      <c r="L568" s="668">
        <v>60.279893509829037</v>
      </c>
      <c r="M568" s="668">
        <v>5</v>
      </c>
      <c r="N568" s="669">
        <v>301.39946754914519</v>
      </c>
    </row>
    <row r="569" spans="1:14" ht="14.4" customHeight="1" x14ac:dyDescent="0.3">
      <c r="A569" s="664" t="s">
        <v>555</v>
      </c>
      <c r="B569" s="665" t="s">
        <v>556</v>
      </c>
      <c r="C569" s="666" t="s">
        <v>568</v>
      </c>
      <c r="D569" s="667" t="s">
        <v>2693</v>
      </c>
      <c r="E569" s="666" t="s">
        <v>571</v>
      </c>
      <c r="F569" s="667" t="s">
        <v>2694</v>
      </c>
      <c r="G569" s="666" t="s">
        <v>602</v>
      </c>
      <c r="H569" s="666" t="s">
        <v>1024</v>
      </c>
      <c r="I569" s="666" t="s">
        <v>1025</v>
      </c>
      <c r="J569" s="666" t="s">
        <v>1026</v>
      </c>
      <c r="K569" s="666" t="s">
        <v>1027</v>
      </c>
      <c r="L569" s="668">
        <v>112.38000000000002</v>
      </c>
      <c r="M569" s="668">
        <v>1</v>
      </c>
      <c r="N569" s="669">
        <v>112.38000000000002</v>
      </c>
    </row>
    <row r="570" spans="1:14" ht="14.4" customHeight="1" x14ac:dyDescent="0.3">
      <c r="A570" s="664" t="s">
        <v>555</v>
      </c>
      <c r="B570" s="665" t="s">
        <v>556</v>
      </c>
      <c r="C570" s="666" t="s">
        <v>568</v>
      </c>
      <c r="D570" s="667" t="s">
        <v>2693</v>
      </c>
      <c r="E570" s="666" t="s">
        <v>571</v>
      </c>
      <c r="F570" s="667" t="s">
        <v>2694</v>
      </c>
      <c r="G570" s="666" t="s">
        <v>602</v>
      </c>
      <c r="H570" s="666" t="s">
        <v>2172</v>
      </c>
      <c r="I570" s="666" t="s">
        <v>2173</v>
      </c>
      <c r="J570" s="666" t="s">
        <v>2174</v>
      </c>
      <c r="K570" s="666" t="s">
        <v>2175</v>
      </c>
      <c r="L570" s="668">
        <v>359.38</v>
      </c>
      <c r="M570" s="668">
        <v>1</v>
      </c>
      <c r="N570" s="669">
        <v>359.38</v>
      </c>
    </row>
    <row r="571" spans="1:14" ht="14.4" customHeight="1" x14ac:dyDescent="0.3">
      <c r="A571" s="664" t="s">
        <v>555</v>
      </c>
      <c r="B571" s="665" t="s">
        <v>556</v>
      </c>
      <c r="C571" s="666" t="s">
        <v>568</v>
      </c>
      <c r="D571" s="667" t="s">
        <v>2693</v>
      </c>
      <c r="E571" s="666" t="s">
        <v>571</v>
      </c>
      <c r="F571" s="667" t="s">
        <v>2694</v>
      </c>
      <c r="G571" s="666" t="s">
        <v>602</v>
      </c>
      <c r="H571" s="666" t="s">
        <v>1036</v>
      </c>
      <c r="I571" s="666" t="s">
        <v>1037</v>
      </c>
      <c r="J571" s="666" t="s">
        <v>1038</v>
      </c>
      <c r="K571" s="666" t="s">
        <v>1039</v>
      </c>
      <c r="L571" s="668">
        <v>674.86857142857139</v>
      </c>
      <c r="M571" s="668">
        <v>7</v>
      </c>
      <c r="N571" s="669">
        <v>4724.08</v>
      </c>
    </row>
    <row r="572" spans="1:14" ht="14.4" customHeight="1" x14ac:dyDescent="0.3">
      <c r="A572" s="664" t="s">
        <v>555</v>
      </c>
      <c r="B572" s="665" t="s">
        <v>556</v>
      </c>
      <c r="C572" s="666" t="s">
        <v>568</v>
      </c>
      <c r="D572" s="667" t="s">
        <v>2693</v>
      </c>
      <c r="E572" s="666" t="s">
        <v>571</v>
      </c>
      <c r="F572" s="667" t="s">
        <v>2694</v>
      </c>
      <c r="G572" s="666" t="s">
        <v>602</v>
      </c>
      <c r="H572" s="666" t="s">
        <v>1040</v>
      </c>
      <c r="I572" s="666" t="s">
        <v>1041</v>
      </c>
      <c r="J572" s="666" t="s">
        <v>1042</v>
      </c>
      <c r="K572" s="666" t="s">
        <v>1043</v>
      </c>
      <c r="L572" s="668">
        <v>1592.8</v>
      </c>
      <c r="M572" s="668">
        <v>7</v>
      </c>
      <c r="N572" s="669">
        <v>11149.6</v>
      </c>
    </row>
    <row r="573" spans="1:14" ht="14.4" customHeight="1" x14ac:dyDescent="0.3">
      <c r="A573" s="664" t="s">
        <v>555</v>
      </c>
      <c r="B573" s="665" t="s">
        <v>556</v>
      </c>
      <c r="C573" s="666" t="s">
        <v>568</v>
      </c>
      <c r="D573" s="667" t="s">
        <v>2693</v>
      </c>
      <c r="E573" s="666" t="s">
        <v>571</v>
      </c>
      <c r="F573" s="667" t="s">
        <v>2694</v>
      </c>
      <c r="G573" s="666" t="s">
        <v>602</v>
      </c>
      <c r="H573" s="666" t="s">
        <v>1044</v>
      </c>
      <c r="I573" s="666" t="s">
        <v>1045</v>
      </c>
      <c r="J573" s="666" t="s">
        <v>1046</v>
      </c>
      <c r="K573" s="666" t="s">
        <v>1047</v>
      </c>
      <c r="L573" s="668">
        <v>71.449999999999974</v>
      </c>
      <c r="M573" s="668">
        <v>2</v>
      </c>
      <c r="N573" s="669">
        <v>142.89999999999995</v>
      </c>
    </row>
    <row r="574" spans="1:14" ht="14.4" customHeight="1" x14ac:dyDescent="0.3">
      <c r="A574" s="664" t="s">
        <v>555</v>
      </c>
      <c r="B574" s="665" t="s">
        <v>556</v>
      </c>
      <c r="C574" s="666" t="s">
        <v>568</v>
      </c>
      <c r="D574" s="667" t="s">
        <v>2693</v>
      </c>
      <c r="E574" s="666" t="s">
        <v>571</v>
      </c>
      <c r="F574" s="667" t="s">
        <v>2694</v>
      </c>
      <c r="G574" s="666" t="s">
        <v>602</v>
      </c>
      <c r="H574" s="666" t="s">
        <v>1048</v>
      </c>
      <c r="I574" s="666" t="s">
        <v>1049</v>
      </c>
      <c r="J574" s="666" t="s">
        <v>1050</v>
      </c>
      <c r="K574" s="666" t="s">
        <v>1051</v>
      </c>
      <c r="L574" s="668">
        <v>113.96946712815183</v>
      </c>
      <c r="M574" s="668">
        <v>3</v>
      </c>
      <c r="N574" s="669">
        <v>341.90840138445549</v>
      </c>
    </row>
    <row r="575" spans="1:14" ht="14.4" customHeight="1" x14ac:dyDescent="0.3">
      <c r="A575" s="664" t="s">
        <v>555</v>
      </c>
      <c r="B575" s="665" t="s">
        <v>556</v>
      </c>
      <c r="C575" s="666" t="s">
        <v>568</v>
      </c>
      <c r="D575" s="667" t="s">
        <v>2693</v>
      </c>
      <c r="E575" s="666" t="s">
        <v>571</v>
      </c>
      <c r="F575" s="667" t="s">
        <v>2694</v>
      </c>
      <c r="G575" s="666" t="s">
        <v>602</v>
      </c>
      <c r="H575" s="666" t="s">
        <v>2176</v>
      </c>
      <c r="I575" s="666" t="s">
        <v>2177</v>
      </c>
      <c r="J575" s="666" t="s">
        <v>2178</v>
      </c>
      <c r="K575" s="666" t="s">
        <v>2179</v>
      </c>
      <c r="L575" s="668">
        <v>74.88000000000001</v>
      </c>
      <c r="M575" s="668">
        <v>7</v>
      </c>
      <c r="N575" s="669">
        <v>524.16000000000008</v>
      </c>
    </row>
    <row r="576" spans="1:14" ht="14.4" customHeight="1" x14ac:dyDescent="0.3">
      <c r="A576" s="664" t="s">
        <v>555</v>
      </c>
      <c r="B576" s="665" t="s">
        <v>556</v>
      </c>
      <c r="C576" s="666" t="s">
        <v>568</v>
      </c>
      <c r="D576" s="667" t="s">
        <v>2693</v>
      </c>
      <c r="E576" s="666" t="s">
        <v>571</v>
      </c>
      <c r="F576" s="667" t="s">
        <v>2694</v>
      </c>
      <c r="G576" s="666" t="s">
        <v>602</v>
      </c>
      <c r="H576" s="666" t="s">
        <v>1060</v>
      </c>
      <c r="I576" s="666" t="s">
        <v>1061</v>
      </c>
      <c r="J576" s="666" t="s">
        <v>1062</v>
      </c>
      <c r="K576" s="666" t="s">
        <v>1063</v>
      </c>
      <c r="L576" s="668">
        <v>241.99996303696872</v>
      </c>
      <c r="M576" s="668">
        <v>176.1</v>
      </c>
      <c r="N576" s="669">
        <v>42616.19349081019</v>
      </c>
    </row>
    <row r="577" spans="1:14" ht="14.4" customHeight="1" x14ac:dyDescent="0.3">
      <c r="A577" s="664" t="s">
        <v>555</v>
      </c>
      <c r="B577" s="665" t="s">
        <v>556</v>
      </c>
      <c r="C577" s="666" t="s">
        <v>568</v>
      </c>
      <c r="D577" s="667" t="s">
        <v>2693</v>
      </c>
      <c r="E577" s="666" t="s">
        <v>571</v>
      </c>
      <c r="F577" s="667" t="s">
        <v>2694</v>
      </c>
      <c r="G577" s="666" t="s">
        <v>602</v>
      </c>
      <c r="H577" s="666" t="s">
        <v>2180</v>
      </c>
      <c r="I577" s="666" t="s">
        <v>2181</v>
      </c>
      <c r="J577" s="666" t="s">
        <v>2182</v>
      </c>
      <c r="K577" s="666" t="s">
        <v>2183</v>
      </c>
      <c r="L577" s="668">
        <v>107.66</v>
      </c>
      <c r="M577" s="668">
        <v>1</v>
      </c>
      <c r="N577" s="669">
        <v>107.66</v>
      </c>
    </row>
    <row r="578" spans="1:14" ht="14.4" customHeight="1" x14ac:dyDescent="0.3">
      <c r="A578" s="664" t="s">
        <v>555</v>
      </c>
      <c r="B578" s="665" t="s">
        <v>556</v>
      </c>
      <c r="C578" s="666" t="s">
        <v>568</v>
      </c>
      <c r="D578" s="667" t="s">
        <v>2693</v>
      </c>
      <c r="E578" s="666" t="s">
        <v>571</v>
      </c>
      <c r="F578" s="667" t="s">
        <v>2694</v>
      </c>
      <c r="G578" s="666" t="s">
        <v>602</v>
      </c>
      <c r="H578" s="666" t="s">
        <v>2184</v>
      </c>
      <c r="I578" s="666" t="s">
        <v>2185</v>
      </c>
      <c r="J578" s="666" t="s">
        <v>2186</v>
      </c>
      <c r="K578" s="666" t="s">
        <v>2187</v>
      </c>
      <c r="L578" s="668">
        <v>56.609999999999992</v>
      </c>
      <c r="M578" s="668">
        <v>1</v>
      </c>
      <c r="N578" s="669">
        <v>56.609999999999992</v>
      </c>
    </row>
    <row r="579" spans="1:14" ht="14.4" customHeight="1" x14ac:dyDescent="0.3">
      <c r="A579" s="664" t="s">
        <v>555</v>
      </c>
      <c r="B579" s="665" t="s">
        <v>556</v>
      </c>
      <c r="C579" s="666" t="s">
        <v>568</v>
      </c>
      <c r="D579" s="667" t="s">
        <v>2693</v>
      </c>
      <c r="E579" s="666" t="s">
        <v>571</v>
      </c>
      <c r="F579" s="667" t="s">
        <v>2694</v>
      </c>
      <c r="G579" s="666" t="s">
        <v>602</v>
      </c>
      <c r="H579" s="666" t="s">
        <v>2188</v>
      </c>
      <c r="I579" s="666" t="s">
        <v>2189</v>
      </c>
      <c r="J579" s="666" t="s">
        <v>2190</v>
      </c>
      <c r="K579" s="666" t="s">
        <v>2191</v>
      </c>
      <c r="L579" s="668">
        <v>1704.5600000000002</v>
      </c>
      <c r="M579" s="668">
        <v>7</v>
      </c>
      <c r="N579" s="669">
        <v>11931.920000000002</v>
      </c>
    </row>
    <row r="580" spans="1:14" ht="14.4" customHeight="1" x14ac:dyDescent="0.3">
      <c r="A580" s="664" t="s">
        <v>555</v>
      </c>
      <c r="B580" s="665" t="s">
        <v>556</v>
      </c>
      <c r="C580" s="666" t="s">
        <v>568</v>
      </c>
      <c r="D580" s="667" t="s">
        <v>2693</v>
      </c>
      <c r="E580" s="666" t="s">
        <v>571</v>
      </c>
      <c r="F580" s="667" t="s">
        <v>2694</v>
      </c>
      <c r="G580" s="666" t="s">
        <v>602</v>
      </c>
      <c r="H580" s="666" t="s">
        <v>2192</v>
      </c>
      <c r="I580" s="666" t="s">
        <v>2193</v>
      </c>
      <c r="J580" s="666" t="s">
        <v>2194</v>
      </c>
      <c r="K580" s="666" t="s">
        <v>2195</v>
      </c>
      <c r="L580" s="668">
        <v>32.19</v>
      </c>
      <c r="M580" s="668">
        <v>1</v>
      </c>
      <c r="N580" s="669">
        <v>32.19</v>
      </c>
    </row>
    <row r="581" spans="1:14" ht="14.4" customHeight="1" x14ac:dyDescent="0.3">
      <c r="A581" s="664" t="s">
        <v>555</v>
      </c>
      <c r="B581" s="665" t="s">
        <v>556</v>
      </c>
      <c r="C581" s="666" t="s">
        <v>568</v>
      </c>
      <c r="D581" s="667" t="s">
        <v>2693</v>
      </c>
      <c r="E581" s="666" t="s">
        <v>571</v>
      </c>
      <c r="F581" s="667" t="s">
        <v>2694</v>
      </c>
      <c r="G581" s="666" t="s">
        <v>602</v>
      </c>
      <c r="H581" s="666" t="s">
        <v>1080</v>
      </c>
      <c r="I581" s="666" t="s">
        <v>1081</v>
      </c>
      <c r="J581" s="666" t="s">
        <v>797</v>
      </c>
      <c r="K581" s="666" t="s">
        <v>1082</v>
      </c>
      <c r="L581" s="668">
        <v>56.948142851894112</v>
      </c>
      <c r="M581" s="668">
        <v>100</v>
      </c>
      <c r="N581" s="669">
        <v>5694.8142851894108</v>
      </c>
    </row>
    <row r="582" spans="1:14" ht="14.4" customHeight="1" x14ac:dyDescent="0.3">
      <c r="A582" s="664" t="s">
        <v>555</v>
      </c>
      <c r="B582" s="665" t="s">
        <v>556</v>
      </c>
      <c r="C582" s="666" t="s">
        <v>568</v>
      </c>
      <c r="D582" s="667" t="s">
        <v>2693</v>
      </c>
      <c r="E582" s="666" t="s">
        <v>571</v>
      </c>
      <c r="F582" s="667" t="s">
        <v>2694</v>
      </c>
      <c r="G582" s="666" t="s">
        <v>602</v>
      </c>
      <c r="H582" s="666" t="s">
        <v>1086</v>
      </c>
      <c r="I582" s="666" t="s">
        <v>1087</v>
      </c>
      <c r="J582" s="666" t="s">
        <v>1088</v>
      </c>
      <c r="K582" s="666" t="s">
        <v>1089</v>
      </c>
      <c r="L582" s="668">
        <v>188.88</v>
      </c>
      <c r="M582" s="668">
        <v>1</v>
      </c>
      <c r="N582" s="669">
        <v>188.88</v>
      </c>
    </row>
    <row r="583" spans="1:14" ht="14.4" customHeight="1" x14ac:dyDescent="0.3">
      <c r="A583" s="664" t="s">
        <v>555</v>
      </c>
      <c r="B583" s="665" t="s">
        <v>556</v>
      </c>
      <c r="C583" s="666" t="s">
        <v>568</v>
      </c>
      <c r="D583" s="667" t="s">
        <v>2693</v>
      </c>
      <c r="E583" s="666" t="s">
        <v>571</v>
      </c>
      <c r="F583" s="667" t="s">
        <v>2694</v>
      </c>
      <c r="G583" s="666" t="s">
        <v>602</v>
      </c>
      <c r="H583" s="666" t="s">
        <v>2196</v>
      </c>
      <c r="I583" s="666" t="s">
        <v>2197</v>
      </c>
      <c r="J583" s="666" t="s">
        <v>2198</v>
      </c>
      <c r="K583" s="666" t="s">
        <v>2199</v>
      </c>
      <c r="L583" s="668">
        <v>476.06</v>
      </c>
      <c r="M583" s="668">
        <v>3</v>
      </c>
      <c r="N583" s="669">
        <v>1428.18</v>
      </c>
    </row>
    <row r="584" spans="1:14" ht="14.4" customHeight="1" x14ac:dyDescent="0.3">
      <c r="A584" s="664" t="s">
        <v>555</v>
      </c>
      <c r="B584" s="665" t="s">
        <v>556</v>
      </c>
      <c r="C584" s="666" t="s">
        <v>568</v>
      </c>
      <c r="D584" s="667" t="s">
        <v>2693</v>
      </c>
      <c r="E584" s="666" t="s">
        <v>571</v>
      </c>
      <c r="F584" s="667" t="s">
        <v>2694</v>
      </c>
      <c r="G584" s="666" t="s">
        <v>602</v>
      </c>
      <c r="H584" s="666" t="s">
        <v>2200</v>
      </c>
      <c r="I584" s="666" t="s">
        <v>2201</v>
      </c>
      <c r="J584" s="666" t="s">
        <v>2202</v>
      </c>
      <c r="K584" s="666" t="s">
        <v>2203</v>
      </c>
      <c r="L584" s="668">
        <v>563.15</v>
      </c>
      <c r="M584" s="668">
        <v>1</v>
      </c>
      <c r="N584" s="669">
        <v>563.15</v>
      </c>
    </row>
    <row r="585" spans="1:14" ht="14.4" customHeight="1" x14ac:dyDescent="0.3">
      <c r="A585" s="664" t="s">
        <v>555</v>
      </c>
      <c r="B585" s="665" t="s">
        <v>556</v>
      </c>
      <c r="C585" s="666" t="s">
        <v>568</v>
      </c>
      <c r="D585" s="667" t="s">
        <v>2693</v>
      </c>
      <c r="E585" s="666" t="s">
        <v>571</v>
      </c>
      <c r="F585" s="667" t="s">
        <v>2694</v>
      </c>
      <c r="G585" s="666" t="s">
        <v>602</v>
      </c>
      <c r="H585" s="666" t="s">
        <v>2204</v>
      </c>
      <c r="I585" s="666" t="s">
        <v>2205</v>
      </c>
      <c r="J585" s="666" t="s">
        <v>2206</v>
      </c>
      <c r="K585" s="666" t="s">
        <v>2207</v>
      </c>
      <c r="L585" s="668">
        <v>68.790000000000006</v>
      </c>
      <c r="M585" s="668">
        <v>2</v>
      </c>
      <c r="N585" s="669">
        <v>137.58000000000001</v>
      </c>
    </row>
    <row r="586" spans="1:14" ht="14.4" customHeight="1" x14ac:dyDescent="0.3">
      <c r="A586" s="664" t="s">
        <v>555</v>
      </c>
      <c r="B586" s="665" t="s">
        <v>556</v>
      </c>
      <c r="C586" s="666" t="s">
        <v>568</v>
      </c>
      <c r="D586" s="667" t="s">
        <v>2693</v>
      </c>
      <c r="E586" s="666" t="s">
        <v>571</v>
      </c>
      <c r="F586" s="667" t="s">
        <v>2694</v>
      </c>
      <c r="G586" s="666" t="s">
        <v>602</v>
      </c>
      <c r="H586" s="666" t="s">
        <v>2208</v>
      </c>
      <c r="I586" s="666" t="s">
        <v>2209</v>
      </c>
      <c r="J586" s="666" t="s">
        <v>1103</v>
      </c>
      <c r="K586" s="666" t="s">
        <v>2210</v>
      </c>
      <c r="L586" s="668">
        <v>50.626537355542624</v>
      </c>
      <c r="M586" s="668">
        <v>9</v>
      </c>
      <c r="N586" s="669">
        <v>455.6388361998836</v>
      </c>
    </row>
    <row r="587" spans="1:14" ht="14.4" customHeight="1" x14ac:dyDescent="0.3">
      <c r="A587" s="664" t="s">
        <v>555</v>
      </c>
      <c r="B587" s="665" t="s">
        <v>556</v>
      </c>
      <c r="C587" s="666" t="s">
        <v>568</v>
      </c>
      <c r="D587" s="667" t="s">
        <v>2693</v>
      </c>
      <c r="E587" s="666" t="s">
        <v>571</v>
      </c>
      <c r="F587" s="667" t="s">
        <v>2694</v>
      </c>
      <c r="G587" s="666" t="s">
        <v>602</v>
      </c>
      <c r="H587" s="666" t="s">
        <v>1101</v>
      </c>
      <c r="I587" s="666" t="s">
        <v>1102</v>
      </c>
      <c r="J587" s="666" t="s">
        <v>1103</v>
      </c>
      <c r="K587" s="666" t="s">
        <v>1104</v>
      </c>
      <c r="L587" s="668">
        <v>74.889999999999972</v>
      </c>
      <c r="M587" s="668">
        <v>1</v>
      </c>
      <c r="N587" s="669">
        <v>74.889999999999972</v>
      </c>
    </row>
    <row r="588" spans="1:14" ht="14.4" customHeight="1" x14ac:dyDescent="0.3">
      <c r="A588" s="664" t="s">
        <v>555</v>
      </c>
      <c r="B588" s="665" t="s">
        <v>556</v>
      </c>
      <c r="C588" s="666" t="s">
        <v>568</v>
      </c>
      <c r="D588" s="667" t="s">
        <v>2693</v>
      </c>
      <c r="E588" s="666" t="s">
        <v>571</v>
      </c>
      <c r="F588" s="667" t="s">
        <v>2694</v>
      </c>
      <c r="G588" s="666" t="s">
        <v>602</v>
      </c>
      <c r="H588" s="666" t="s">
        <v>1105</v>
      </c>
      <c r="I588" s="666" t="s">
        <v>1106</v>
      </c>
      <c r="J588" s="666" t="s">
        <v>1107</v>
      </c>
      <c r="K588" s="666" t="s">
        <v>1108</v>
      </c>
      <c r="L588" s="668">
        <v>49.049995970611739</v>
      </c>
      <c r="M588" s="668">
        <v>7</v>
      </c>
      <c r="N588" s="669">
        <v>343.34997179428217</v>
      </c>
    </row>
    <row r="589" spans="1:14" ht="14.4" customHeight="1" x14ac:dyDescent="0.3">
      <c r="A589" s="664" t="s">
        <v>555</v>
      </c>
      <c r="B589" s="665" t="s">
        <v>556</v>
      </c>
      <c r="C589" s="666" t="s">
        <v>568</v>
      </c>
      <c r="D589" s="667" t="s">
        <v>2693</v>
      </c>
      <c r="E589" s="666" t="s">
        <v>571</v>
      </c>
      <c r="F589" s="667" t="s">
        <v>2694</v>
      </c>
      <c r="G589" s="666" t="s">
        <v>602</v>
      </c>
      <c r="H589" s="666" t="s">
        <v>2211</v>
      </c>
      <c r="I589" s="666" t="s">
        <v>2212</v>
      </c>
      <c r="J589" s="666" t="s">
        <v>2213</v>
      </c>
      <c r="K589" s="666" t="s">
        <v>2214</v>
      </c>
      <c r="L589" s="668">
        <v>74.88</v>
      </c>
      <c r="M589" s="668">
        <v>2</v>
      </c>
      <c r="N589" s="669">
        <v>149.76</v>
      </c>
    </row>
    <row r="590" spans="1:14" ht="14.4" customHeight="1" x14ac:dyDescent="0.3">
      <c r="A590" s="664" t="s">
        <v>555</v>
      </c>
      <c r="B590" s="665" t="s">
        <v>556</v>
      </c>
      <c r="C590" s="666" t="s">
        <v>568</v>
      </c>
      <c r="D590" s="667" t="s">
        <v>2693</v>
      </c>
      <c r="E590" s="666" t="s">
        <v>571</v>
      </c>
      <c r="F590" s="667" t="s">
        <v>2694</v>
      </c>
      <c r="G590" s="666" t="s">
        <v>602</v>
      </c>
      <c r="H590" s="666" t="s">
        <v>1109</v>
      </c>
      <c r="I590" s="666" t="s">
        <v>935</v>
      </c>
      <c r="J590" s="666" t="s">
        <v>1110</v>
      </c>
      <c r="K590" s="666"/>
      <c r="L590" s="668">
        <v>30.880000000000017</v>
      </c>
      <c r="M590" s="668">
        <v>1</v>
      </c>
      <c r="N590" s="669">
        <v>30.880000000000017</v>
      </c>
    </row>
    <row r="591" spans="1:14" ht="14.4" customHeight="1" x14ac:dyDescent="0.3">
      <c r="A591" s="664" t="s">
        <v>555</v>
      </c>
      <c r="B591" s="665" t="s">
        <v>556</v>
      </c>
      <c r="C591" s="666" t="s">
        <v>568</v>
      </c>
      <c r="D591" s="667" t="s">
        <v>2693</v>
      </c>
      <c r="E591" s="666" t="s">
        <v>571</v>
      </c>
      <c r="F591" s="667" t="s">
        <v>2694</v>
      </c>
      <c r="G591" s="666" t="s">
        <v>602</v>
      </c>
      <c r="H591" s="666" t="s">
        <v>1111</v>
      </c>
      <c r="I591" s="666" t="s">
        <v>935</v>
      </c>
      <c r="J591" s="666" t="s">
        <v>1112</v>
      </c>
      <c r="K591" s="666"/>
      <c r="L591" s="668">
        <v>148.24</v>
      </c>
      <c r="M591" s="668">
        <v>6</v>
      </c>
      <c r="N591" s="669">
        <v>889.44</v>
      </c>
    </row>
    <row r="592" spans="1:14" ht="14.4" customHeight="1" x14ac:dyDescent="0.3">
      <c r="A592" s="664" t="s">
        <v>555</v>
      </c>
      <c r="B592" s="665" t="s">
        <v>556</v>
      </c>
      <c r="C592" s="666" t="s">
        <v>568</v>
      </c>
      <c r="D592" s="667" t="s">
        <v>2693</v>
      </c>
      <c r="E592" s="666" t="s">
        <v>571</v>
      </c>
      <c r="F592" s="667" t="s">
        <v>2694</v>
      </c>
      <c r="G592" s="666" t="s">
        <v>602</v>
      </c>
      <c r="H592" s="666" t="s">
        <v>1121</v>
      </c>
      <c r="I592" s="666" t="s">
        <v>1122</v>
      </c>
      <c r="J592" s="666" t="s">
        <v>1123</v>
      </c>
      <c r="K592" s="666" t="s">
        <v>1124</v>
      </c>
      <c r="L592" s="668">
        <v>180.15999999999994</v>
      </c>
      <c r="M592" s="668">
        <v>4</v>
      </c>
      <c r="N592" s="669">
        <v>720.63999999999976</v>
      </c>
    </row>
    <row r="593" spans="1:14" ht="14.4" customHeight="1" x14ac:dyDescent="0.3">
      <c r="A593" s="664" t="s">
        <v>555</v>
      </c>
      <c r="B593" s="665" t="s">
        <v>556</v>
      </c>
      <c r="C593" s="666" t="s">
        <v>568</v>
      </c>
      <c r="D593" s="667" t="s">
        <v>2693</v>
      </c>
      <c r="E593" s="666" t="s">
        <v>571</v>
      </c>
      <c r="F593" s="667" t="s">
        <v>2694</v>
      </c>
      <c r="G593" s="666" t="s">
        <v>602</v>
      </c>
      <c r="H593" s="666" t="s">
        <v>1128</v>
      </c>
      <c r="I593" s="666" t="s">
        <v>1129</v>
      </c>
      <c r="J593" s="666" t="s">
        <v>1130</v>
      </c>
      <c r="K593" s="666" t="s">
        <v>1131</v>
      </c>
      <c r="L593" s="668">
        <v>47.60997115617819</v>
      </c>
      <c r="M593" s="668">
        <v>18</v>
      </c>
      <c r="N593" s="669">
        <v>856.9794808112074</v>
      </c>
    </row>
    <row r="594" spans="1:14" ht="14.4" customHeight="1" x14ac:dyDescent="0.3">
      <c r="A594" s="664" t="s">
        <v>555</v>
      </c>
      <c r="B594" s="665" t="s">
        <v>556</v>
      </c>
      <c r="C594" s="666" t="s">
        <v>568</v>
      </c>
      <c r="D594" s="667" t="s">
        <v>2693</v>
      </c>
      <c r="E594" s="666" t="s">
        <v>571</v>
      </c>
      <c r="F594" s="667" t="s">
        <v>2694</v>
      </c>
      <c r="G594" s="666" t="s">
        <v>602</v>
      </c>
      <c r="H594" s="666" t="s">
        <v>1675</v>
      </c>
      <c r="I594" s="666" t="s">
        <v>1975</v>
      </c>
      <c r="J594" s="666" t="s">
        <v>625</v>
      </c>
      <c r="K594" s="666" t="s">
        <v>1976</v>
      </c>
      <c r="L594" s="668">
        <v>69.719722638958061</v>
      </c>
      <c r="M594" s="668">
        <v>4</v>
      </c>
      <c r="N594" s="669">
        <v>278.87889055583224</v>
      </c>
    </row>
    <row r="595" spans="1:14" ht="14.4" customHeight="1" x14ac:dyDescent="0.3">
      <c r="A595" s="664" t="s">
        <v>555</v>
      </c>
      <c r="B595" s="665" t="s">
        <v>556</v>
      </c>
      <c r="C595" s="666" t="s">
        <v>568</v>
      </c>
      <c r="D595" s="667" t="s">
        <v>2693</v>
      </c>
      <c r="E595" s="666" t="s">
        <v>571</v>
      </c>
      <c r="F595" s="667" t="s">
        <v>2694</v>
      </c>
      <c r="G595" s="666" t="s">
        <v>602</v>
      </c>
      <c r="H595" s="666" t="s">
        <v>2215</v>
      </c>
      <c r="I595" s="666" t="s">
        <v>935</v>
      </c>
      <c r="J595" s="666" t="s">
        <v>2216</v>
      </c>
      <c r="K595" s="666" t="s">
        <v>2217</v>
      </c>
      <c r="L595" s="668">
        <v>43.521759999999986</v>
      </c>
      <c r="M595" s="668">
        <v>25</v>
      </c>
      <c r="N595" s="669">
        <v>1088.0439999999996</v>
      </c>
    </row>
    <row r="596" spans="1:14" ht="14.4" customHeight="1" x14ac:dyDescent="0.3">
      <c r="A596" s="664" t="s">
        <v>555</v>
      </c>
      <c r="B596" s="665" t="s">
        <v>556</v>
      </c>
      <c r="C596" s="666" t="s">
        <v>568</v>
      </c>
      <c r="D596" s="667" t="s">
        <v>2693</v>
      </c>
      <c r="E596" s="666" t="s">
        <v>571</v>
      </c>
      <c r="F596" s="667" t="s">
        <v>2694</v>
      </c>
      <c r="G596" s="666" t="s">
        <v>602</v>
      </c>
      <c r="H596" s="666" t="s">
        <v>2218</v>
      </c>
      <c r="I596" s="666" t="s">
        <v>2219</v>
      </c>
      <c r="J596" s="666" t="s">
        <v>2220</v>
      </c>
      <c r="K596" s="666" t="s">
        <v>622</v>
      </c>
      <c r="L596" s="668">
        <v>71.009999999999991</v>
      </c>
      <c r="M596" s="668">
        <v>5</v>
      </c>
      <c r="N596" s="669">
        <v>355.04999999999995</v>
      </c>
    </row>
    <row r="597" spans="1:14" ht="14.4" customHeight="1" x14ac:dyDescent="0.3">
      <c r="A597" s="664" t="s">
        <v>555</v>
      </c>
      <c r="B597" s="665" t="s">
        <v>556</v>
      </c>
      <c r="C597" s="666" t="s">
        <v>568</v>
      </c>
      <c r="D597" s="667" t="s">
        <v>2693</v>
      </c>
      <c r="E597" s="666" t="s">
        <v>571</v>
      </c>
      <c r="F597" s="667" t="s">
        <v>2694</v>
      </c>
      <c r="G597" s="666" t="s">
        <v>602</v>
      </c>
      <c r="H597" s="666" t="s">
        <v>2221</v>
      </c>
      <c r="I597" s="666" t="s">
        <v>2222</v>
      </c>
      <c r="J597" s="666" t="s">
        <v>2223</v>
      </c>
      <c r="K597" s="666" t="s">
        <v>2224</v>
      </c>
      <c r="L597" s="668">
        <v>152.26</v>
      </c>
      <c r="M597" s="668">
        <v>1</v>
      </c>
      <c r="N597" s="669">
        <v>152.26</v>
      </c>
    </row>
    <row r="598" spans="1:14" ht="14.4" customHeight="1" x14ac:dyDescent="0.3">
      <c r="A598" s="664" t="s">
        <v>555</v>
      </c>
      <c r="B598" s="665" t="s">
        <v>556</v>
      </c>
      <c r="C598" s="666" t="s">
        <v>568</v>
      </c>
      <c r="D598" s="667" t="s">
        <v>2693</v>
      </c>
      <c r="E598" s="666" t="s">
        <v>571</v>
      </c>
      <c r="F598" s="667" t="s">
        <v>2694</v>
      </c>
      <c r="G598" s="666" t="s">
        <v>602</v>
      </c>
      <c r="H598" s="666" t="s">
        <v>2225</v>
      </c>
      <c r="I598" s="666" t="s">
        <v>2226</v>
      </c>
      <c r="J598" s="666" t="s">
        <v>1979</v>
      </c>
      <c r="K598" s="666" t="s">
        <v>2227</v>
      </c>
      <c r="L598" s="668">
        <v>254.98000273743517</v>
      </c>
      <c r="M598" s="668">
        <v>21</v>
      </c>
      <c r="N598" s="669">
        <v>5354.5800574861387</v>
      </c>
    </row>
    <row r="599" spans="1:14" ht="14.4" customHeight="1" x14ac:dyDescent="0.3">
      <c r="A599" s="664" t="s">
        <v>555</v>
      </c>
      <c r="B599" s="665" t="s">
        <v>556</v>
      </c>
      <c r="C599" s="666" t="s">
        <v>568</v>
      </c>
      <c r="D599" s="667" t="s">
        <v>2693</v>
      </c>
      <c r="E599" s="666" t="s">
        <v>571</v>
      </c>
      <c r="F599" s="667" t="s">
        <v>2694</v>
      </c>
      <c r="G599" s="666" t="s">
        <v>602</v>
      </c>
      <c r="H599" s="666" t="s">
        <v>2228</v>
      </c>
      <c r="I599" s="666" t="s">
        <v>2229</v>
      </c>
      <c r="J599" s="666" t="s">
        <v>2230</v>
      </c>
      <c r="K599" s="666" t="s">
        <v>2231</v>
      </c>
      <c r="L599" s="668">
        <v>851.4</v>
      </c>
      <c r="M599" s="668">
        <v>1</v>
      </c>
      <c r="N599" s="669">
        <v>851.4</v>
      </c>
    </row>
    <row r="600" spans="1:14" ht="14.4" customHeight="1" x14ac:dyDescent="0.3">
      <c r="A600" s="664" t="s">
        <v>555</v>
      </c>
      <c r="B600" s="665" t="s">
        <v>556</v>
      </c>
      <c r="C600" s="666" t="s">
        <v>568</v>
      </c>
      <c r="D600" s="667" t="s">
        <v>2693</v>
      </c>
      <c r="E600" s="666" t="s">
        <v>571</v>
      </c>
      <c r="F600" s="667" t="s">
        <v>2694</v>
      </c>
      <c r="G600" s="666" t="s">
        <v>602</v>
      </c>
      <c r="H600" s="666" t="s">
        <v>2232</v>
      </c>
      <c r="I600" s="666" t="s">
        <v>2233</v>
      </c>
      <c r="J600" s="666" t="s">
        <v>2234</v>
      </c>
      <c r="K600" s="666" t="s">
        <v>2235</v>
      </c>
      <c r="L600" s="668">
        <v>943.7700000000001</v>
      </c>
      <c r="M600" s="668">
        <v>1</v>
      </c>
      <c r="N600" s="669">
        <v>943.7700000000001</v>
      </c>
    </row>
    <row r="601" spans="1:14" ht="14.4" customHeight="1" x14ac:dyDescent="0.3">
      <c r="A601" s="664" t="s">
        <v>555</v>
      </c>
      <c r="B601" s="665" t="s">
        <v>556</v>
      </c>
      <c r="C601" s="666" t="s">
        <v>568</v>
      </c>
      <c r="D601" s="667" t="s">
        <v>2693</v>
      </c>
      <c r="E601" s="666" t="s">
        <v>571</v>
      </c>
      <c r="F601" s="667" t="s">
        <v>2694</v>
      </c>
      <c r="G601" s="666" t="s">
        <v>602</v>
      </c>
      <c r="H601" s="666" t="s">
        <v>2236</v>
      </c>
      <c r="I601" s="666" t="s">
        <v>2237</v>
      </c>
      <c r="J601" s="666" t="s">
        <v>2238</v>
      </c>
      <c r="K601" s="666" t="s">
        <v>2239</v>
      </c>
      <c r="L601" s="668">
        <v>262.04000000000019</v>
      </c>
      <c r="M601" s="668">
        <v>2</v>
      </c>
      <c r="N601" s="669">
        <v>524.08000000000038</v>
      </c>
    </row>
    <row r="602" spans="1:14" ht="14.4" customHeight="1" x14ac:dyDescent="0.3">
      <c r="A602" s="664" t="s">
        <v>555</v>
      </c>
      <c r="B602" s="665" t="s">
        <v>556</v>
      </c>
      <c r="C602" s="666" t="s">
        <v>568</v>
      </c>
      <c r="D602" s="667" t="s">
        <v>2693</v>
      </c>
      <c r="E602" s="666" t="s">
        <v>571</v>
      </c>
      <c r="F602" s="667" t="s">
        <v>2694</v>
      </c>
      <c r="G602" s="666" t="s">
        <v>602</v>
      </c>
      <c r="H602" s="666" t="s">
        <v>1148</v>
      </c>
      <c r="I602" s="666" t="s">
        <v>1149</v>
      </c>
      <c r="J602" s="666" t="s">
        <v>590</v>
      </c>
      <c r="K602" s="666" t="s">
        <v>1150</v>
      </c>
      <c r="L602" s="668">
        <v>85.750025744459052</v>
      </c>
      <c r="M602" s="668">
        <v>100</v>
      </c>
      <c r="N602" s="669">
        <v>8575.0025744459053</v>
      </c>
    </row>
    <row r="603" spans="1:14" ht="14.4" customHeight="1" x14ac:dyDescent="0.3">
      <c r="A603" s="664" t="s">
        <v>555</v>
      </c>
      <c r="B603" s="665" t="s">
        <v>556</v>
      </c>
      <c r="C603" s="666" t="s">
        <v>568</v>
      </c>
      <c r="D603" s="667" t="s">
        <v>2693</v>
      </c>
      <c r="E603" s="666" t="s">
        <v>571</v>
      </c>
      <c r="F603" s="667" t="s">
        <v>2694</v>
      </c>
      <c r="G603" s="666" t="s">
        <v>602</v>
      </c>
      <c r="H603" s="666" t="s">
        <v>1151</v>
      </c>
      <c r="I603" s="666" t="s">
        <v>935</v>
      </c>
      <c r="J603" s="666" t="s">
        <v>1152</v>
      </c>
      <c r="K603" s="666"/>
      <c r="L603" s="668">
        <v>78.231814069551902</v>
      </c>
      <c r="M603" s="668">
        <v>1</v>
      </c>
      <c r="N603" s="669">
        <v>78.231814069551902</v>
      </c>
    </row>
    <row r="604" spans="1:14" ht="14.4" customHeight="1" x14ac:dyDescent="0.3">
      <c r="A604" s="664" t="s">
        <v>555</v>
      </c>
      <c r="B604" s="665" t="s">
        <v>556</v>
      </c>
      <c r="C604" s="666" t="s">
        <v>568</v>
      </c>
      <c r="D604" s="667" t="s">
        <v>2693</v>
      </c>
      <c r="E604" s="666" t="s">
        <v>571</v>
      </c>
      <c r="F604" s="667" t="s">
        <v>2694</v>
      </c>
      <c r="G604" s="666" t="s">
        <v>602</v>
      </c>
      <c r="H604" s="666" t="s">
        <v>2240</v>
      </c>
      <c r="I604" s="666" t="s">
        <v>2241</v>
      </c>
      <c r="J604" s="666" t="s">
        <v>2242</v>
      </c>
      <c r="K604" s="666" t="s">
        <v>1019</v>
      </c>
      <c r="L604" s="668">
        <v>57.940000000000019</v>
      </c>
      <c r="M604" s="668">
        <v>2</v>
      </c>
      <c r="N604" s="669">
        <v>115.88000000000004</v>
      </c>
    </row>
    <row r="605" spans="1:14" ht="14.4" customHeight="1" x14ac:dyDescent="0.3">
      <c r="A605" s="664" t="s">
        <v>555</v>
      </c>
      <c r="B605" s="665" t="s">
        <v>556</v>
      </c>
      <c r="C605" s="666" t="s">
        <v>568</v>
      </c>
      <c r="D605" s="667" t="s">
        <v>2693</v>
      </c>
      <c r="E605" s="666" t="s">
        <v>571</v>
      </c>
      <c r="F605" s="667" t="s">
        <v>2694</v>
      </c>
      <c r="G605" s="666" t="s">
        <v>602</v>
      </c>
      <c r="H605" s="666" t="s">
        <v>1153</v>
      </c>
      <c r="I605" s="666" t="s">
        <v>935</v>
      </c>
      <c r="J605" s="666" t="s">
        <v>1154</v>
      </c>
      <c r="K605" s="666"/>
      <c r="L605" s="668">
        <v>48.629999999999988</v>
      </c>
      <c r="M605" s="668">
        <v>1</v>
      </c>
      <c r="N605" s="669">
        <v>48.629999999999988</v>
      </c>
    </row>
    <row r="606" spans="1:14" ht="14.4" customHeight="1" x14ac:dyDescent="0.3">
      <c r="A606" s="664" t="s">
        <v>555</v>
      </c>
      <c r="B606" s="665" t="s">
        <v>556</v>
      </c>
      <c r="C606" s="666" t="s">
        <v>568</v>
      </c>
      <c r="D606" s="667" t="s">
        <v>2693</v>
      </c>
      <c r="E606" s="666" t="s">
        <v>571</v>
      </c>
      <c r="F606" s="667" t="s">
        <v>2694</v>
      </c>
      <c r="G606" s="666" t="s">
        <v>602</v>
      </c>
      <c r="H606" s="666" t="s">
        <v>1159</v>
      </c>
      <c r="I606" s="666" t="s">
        <v>1160</v>
      </c>
      <c r="J606" s="666" t="s">
        <v>1161</v>
      </c>
      <c r="K606" s="666" t="s">
        <v>1162</v>
      </c>
      <c r="L606" s="668">
        <v>98.45</v>
      </c>
      <c r="M606" s="668">
        <v>3</v>
      </c>
      <c r="N606" s="669">
        <v>295.35000000000002</v>
      </c>
    </row>
    <row r="607" spans="1:14" ht="14.4" customHeight="1" x14ac:dyDescent="0.3">
      <c r="A607" s="664" t="s">
        <v>555</v>
      </c>
      <c r="B607" s="665" t="s">
        <v>556</v>
      </c>
      <c r="C607" s="666" t="s">
        <v>568</v>
      </c>
      <c r="D607" s="667" t="s">
        <v>2693</v>
      </c>
      <c r="E607" s="666" t="s">
        <v>571</v>
      </c>
      <c r="F607" s="667" t="s">
        <v>2694</v>
      </c>
      <c r="G607" s="666" t="s">
        <v>602</v>
      </c>
      <c r="H607" s="666" t="s">
        <v>1163</v>
      </c>
      <c r="I607" s="666" t="s">
        <v>1164</v>
      </c>
      <c r="J607" s="666" t="s">
        <v>1165</v>
      </c>
      <c r="K607" s="666" t="s">
        <v>1166</v>
      </c>
      <c r="L607" s="668">
        <v>537.87001336167748</v>
      </c>
      <c r="M607" s="668">
        <v>4</v>
      </c>
      <c r="N607" s="669">
        <v>2151.4800534467099</v>
      </c>
    </row>
    <row r="608" spans="1:14" ht="14.4" customHeight="1" x14ac:dyDescent="0.3">
      <c r="A608" s="664" t="s">
        <v>555</v>
      </c>
      <c r="B608" s="665" t="s">
        <v>556</v>
      </c>
      <c r="C608" s="666" t="s">
        <v>568</v>
      </c>
      <c r="D608" s="667" t="s">
        <v>2693</v>
      </c>
      <c r="E608" s="666" t="s">
        <v>571</v>
      </c>
      <c r="F608" s="667" t="s">
        <v>2694</v>
      </c>
      <c r="G608" s="666" t="s">
        <v>602</v>
      </c>
      <c r="H608" s="666" t="s">
        <v>2243</v>
      </c>
      <c r="I608" s="666" t="s">
        <v>2244</v>
      </c>
      <c r="J608" s="666" t="s">
        <v>2245</v>
      </c>
      <c r="K608" s="666" t="s">
        <v>2246</v>
      </c>
      <c r="L608" s="668">
        <v>0</v>
      </c>
      <c r="M608" s="668">
        <v>0</v>
      </c>
      <c r="N608" s="669">
        <v>0</v>
      </c>
    </row>
    <row r="609" spans="1:14" ht="14.4" customHeight="1" x14ac:dyDescent="0.3">
      <c r="A609" s="664" t="s">
        <v>555</v>
      </c>
      <c r="B609" s="665" t="s">
        <v>556</v>
      </c>
      <c r="C609" s="666" t="s">
        <v>568</v>
      </c>
      <c r="D609" s="667" t="s">
        <v>2693</v>
      </c>
      <c r="E609" s="666" t="s">
        <v>571</v>
      </c>
      <c r="F609" s="667" t="s">
        <v>2694</v>
      </c>
      <c r="G609" s="666" t="s">
        <v>602</v>
      </c>
      <c r="H609" s="666" t="s">
        <v>1177</v>
      </c>
      <c r="I609" s="666" t="s">
        <v>1178</v>
      </c>
      <c r="J609" s="666" t="s">
        <v>1179</v>
      </c>
      <c r="K609" s="666" t="s">
        <v>1180</v>
      </c>
      <c r="L609" s="668">
        <v>127.79475189975419</v>
      </c>
      <c r="M609" s="668">
        <v>17</v>
      </c>
      <c r="N609" s="669">
        <v>2172.5107822958212</v>
      </c>
    </row>
    <row r="610" spans="1:14" ht="14.4" customHeight="1" x14ac:dyDescent="0.3">
      <c r="A610" s="664" t="s">
        <v>555</v>
      </c>
      <c r="B610" s="665" t="s">
        <v>556</v>
      </c>
      <c r="C610" s="666" t="s">
        <v>568</v>
      </c>
      <c r="D610" s="667" t="s">
        <v>2693</v>
      </c>
      <c r="E610" s="666" t="s">
        <v>571</v>
      </c>
      <c r="F610" s="667" t="s">
        <v>2694</v>
      </c>
      <c r="G610" s="666" t="s">
        <v>602</v>
      </c>
      <c r="H610" s="666" t="s">
        <v>2247</v>
      </c>
      <c r="I610" s="666" t="s">
        <v>2248</v>
      </c>
      <c r="J610" s="666" t="s">
        <v>2249</v>
      </c>
      <c r="K610" s="666" t="s">
        <v>2250</v>
      </c>
      <c r="L610" s="668">
        <v>1001.0800000000003</v>
      </c>
      <c r="M610" s="668">
        <v>1</v>
      </c>
      <c r="N610" s="669">
        <v>1001.0800000000003</v>
      </c>
    </row>
    <row r="611" spans="1:14" ht="14.4" customHeight="1" x14ac:dyDescent="0.3">
      <c r="A611" s="664" t="s">
        <v>555</v>
      </c>
      <c r="B611" s="665" t="s">
        <v>556</v>
      </c>
      <c r="C611" s="666" t="s">
        <v>568</v>
      </c>
      <c r="D611" s="667" t="s">
        <v>2693</v>
      </c>
      <c r="E611" s="666" t="s">
        <v>571</v>
      </c>
      <c r="F611" s="667" t="s">
        <v>2694</v>
      </c>
      <c r="G611" s="666" t="s">
        <v>602</v>
      </c>
      <c r="H611" s="666" t="s">
        <v>2251</v>
      </c>
      <c r="I611" s="666" t="s">
        <v>2252</v>
      </c>
      <c r="J611" s="666" t="s">
        <v>2253</v>
      </c>
      <c r="K611" s="666" t="s">
        <v>2254</v>
      </c>
      <c r="L611" s="668">
        <v>3569.28</v>
      </c>
      <c r="M611" s="668">
        <v>1</v>
      </c>
      <c r="N611" s="669">
        <v>3569.28</v>
      </c>
    </row>
    <row r="612" spans="1:14" ht="14.4" customHeight="1" x14ac:dyDescent="0.3">
      <c r="A612" s="664" t="s">
        <v>555</v>
      </c>
      <c r="B612" s="665" t="s">
        <v>556</v>
      </c>
      <c r="C612" s="666" t="s">
        <v>568</v>
      </c>
      <c r="D612" s="667" t="s">
        <v>2693</v>
      </c>
      <c r="E612" s="666" t="s">
        <v>571</v>
      </c>
      <c r="F612" s="667" t="s">
        <v>2694</v>
      </c>
      <c r="G612" s="666" t="s">
        <v>602</v>
      </c>
      <c r="H612" s="666" t="s">
        <v>2255</v>
      </c>
      <c r="I612" s="666" t="s">
        <v>2256</v>
      </c>
      <c r="J612" s="666" t="s">
        <v>2257</v>
      </c>
      <c r="K612" s="666" t="s">
        <v>2258</v>
      </c>
      <c r="L612" s="668">
        <v>290.5</v>
      </c>
      <c r="M612" s="668">
        <v>1</v>
      </c>
      <c r="N612" s="669">
        <v>290.5</v>
      </c>
    </row>
    <row r="613" spans="1:14" ht="14.4" customHeight="1" x14ac:dyDescent="0.3">
      <c r="A613" s="664" t="s">
        <v>555</v>
      </c>
      <c r="B613" s="665" t="s">
        <v>556</v>
      </c>
      <c r="C613" s="666" t="s">
        <v>568</v>
      </c>
      <c r="D613" s="667" t="s">
        <v>2693</v>
      </c>
      <c r="E613" s="666" t="s">
        <v>571</v>
      </c>
      <c r="F613" s="667" t="s">
        <v>2694</v>
      </c>
      <c r="G613" s="666" t="s">
        <v>602</v>
      </c>
      <c r="H613" s="666" t="s">
        <v>1181</v>
      </c>
      <c r="I613" s="666" t="s">
        <v>1182</v>
      </c>
      <c r="J613" s="666" t="s">
        <v>1183</v>
      </c>
      <c r="K613" s="666" t="s">
        <v>1184</v>
      </c>
      <c r="L613" s="668">
        <v>47.485097320131324</v>
      </c>
      <c r="M613" s="668">
        <v>130</v>
      </c>
      <c r="N613" s="669">
        <v>6173.0626516170723</v>
      </c>
    </row>
    <row r="614" spans="1:14" ht="14.4" customHeight="1" x14ac:dyDescent="0.3">
      <c r="A614" s="664" t="s">
        <v>555</v>
      </c>
      <c r="B614" s="665" t="s">
        <v>556</v>
      </c>
      <c r="C614" s="666" t="s">
        <v>568</v>
      </c>
      <c r="D614" s="667" t="s">
        <v>2693</v>
      </c>
      <c r="E614" s="666" t="s">
        <v>571</v>
      </c>
      <c r="F614" s="667" t="s">
        <v>2694</v>
      </c>
      <c r="G614" s="666" t="s">
        <v>602</v>
      </c>
      <c r="H614" s="666" t="s">
        <v>1185</v>
      </c>
      <c r="I614" s="666" t="s">
        <v>1186</v>
      </c>
      <c r="J614" s="666" t="s">
        <v>1187</v>
      </c>
      <c r="K614" s="666" t="s">
        <v>1188</v>
      </c>
      <c r="L614" s="668">
        <v>105.81000000000002</v>
      </c>
      <c r="M614" s="668">
        <v>14</v>
      </c>
      <c r="N614" s="669">
        <v>1481.3400000000001</v>
      </c>
    </row>
    <row r="615" spans="1:14" ht="14.4" customHeight="1" x14ac:dyDescent="0.3">
      <c r="A615" s="664" t="s">
        <v>555</v>
      </c>
      <c r="B615" s="665" t="s">
        <v>556</v>
      </c>
      <c r="C615" s="666" t="s">
        <v>568</v>
      </c>
      <c r="D615" s="667" t="s">
        <v>2693</v>
      </c>
      <c r="E615" s="666" t="s">
        <v>571</v>
      </c>
      <c r="F615" s="667" t="s">
        <v>2694</v>
      </c>
      <c r="G615" s="666" t="s">
        <v>602</v>
      </c>
      <c r="H615" s="666" t="s">
        <v>1205</v>
      </c>
      <c r="I615" s="666" t="s">
        <v>935</v>
      </c>
      <c r="J615" s="666" t="s">
        <v>1206</v>
      </c>
      <c r="K615" s="666"/>
      <c r="L615" s="668">
        <v>103.64878651813642</v>
      </c>
      <c r="M615" s="668">
        <v>50</v>
      </c>
      <c r="N615" s="669">
        <v>5182.4393259068211</v>
      </c>
    </row>
    <row r="616" spans="1:14" ht="14.4" customHeight="1" x14ac:dyDescent="0.3">
      <c r="A616" s="664" t="s">
        <v>555</v>
      </c>
      <c r="B616" s="665" t="s">
        <v>556</v>
      </c>
      <c r="C616" s="666" t="s">
        <v>568</v>
      </c>
      <c r="D616" s="667" t="s">
        <v>2693</v>
      </c>
      <c r="E616" s="666" t="s">
        <v>571</v>
      </c>
      <c r="F616" s="667" t="s">
        <v>2694</v>
      </c>
      <c r="G616" s="666" t="s">
        <v>602</v>
      </c>
      <c r="H616" s="666" t="s">
        <v>2259</v>
      </c>
      <c r="I616" s="666" t="s">
        <v>935</v>
      </c>
      <c r="J616" s="666" t="s">
        <v>2260</v>
      </c>
      <c r="K616" s="666"/>
      <c r="L616" s="668">
        <v>140.90099891233959</v>
      </c>
      <c r="M616" s="668">
        <v>10</v>
      </c>
      <c r="N616" s="669">
        <v>1409.0099891233958</v>
      </c>
    </row>
    <row r="617" spans="1:14" ht="14.4" customHeight="1" x14ac:dyDescent="0.3">
      <c r="A617" s="664" t="s">
        <v>555</v>
      </c>
      <c r="B617" s="665" t="s">
        <v>556</v>
      </c>
      <c r="C617" s="666" t="s">
        <v>568</v>
      </c>
      <c r="D617" s="667" t="s">
        <v>2693</v>
      </c>
      <c r="E617" s="666" t="s">
        <v>571</v>
      </c>
      <c r="F617" s="667" t="s">
        <v>2694</v>
      </c>
      <c r="G617" s="666" t="s">
        <v>602</v>
      </c>
      <c r="H617" s="666" t="s">
        <v>2261</v>
      </c>
      <c r="I617" s="666" t="s">
        <v>935</v>
      </c>
      <c r="J617" s="666" t="s">
        <v>2262</v>
      </c>
      <c r="K617" s="666"/>
      <c r="L617" s="668">
        <v>221.44496962622742</v>
      </c>
      <c r="M617" s="668">
        <v>4</v>
      </c>
      <c r="N617" s="669">
        <v>885.77987850490968</v>
      </c>
    </row>
    <row r="618" spans="1:14" ht="14.4" customHeight="1" x14ac:dyDescent="0.3">
      <c r="A618" s="664" t="s">
        <v>555</v>
      </c>
      <c r="B618" s="665" t="s">
        <v>556</v>
      </c>
      <c r="C618" s="666" t="s">
        <v>568</v>
      </c>
      <c r="D618" s="667" t="s">
        <v>2693</v>
      </c>
      <c r="E618" s="666" t="s">
        <v>571</v>
      </c>
      <c r="F618" s="667" t="s">
        <v>2694</v>
      </c>
      <c r="G618" s="666" t="s">
        <v>602</v>
      </c>
      <c r="H618" s="666" t="s">
        <v>2263</v>
      </c>
      <c r="I618" s="666" t="s">
        <v>935</v>
      </c>
      <c r="J618" s="666" t="s">
        <v>2264</v>
      </c>
      <c r="K618" s="666"/>
      <c r="L618" s="668">
        <v>75.55</v>
      </c>
      <c r="M618" s="668">
        <v>2</v>
      </c>
      <c r="N618" s="669">
        <v>151.1</v>
      </c>
    </row>
    <row r="619" spans="1:14" ht="14.4" customHeight="1" x14ac:dyDescent="0.3">
      <c r="A619" s="664" t="s">
        <v>555</v>
      </c>
      <c r="B619" s="665" t="s">
        <v>556</v>
      </c>
      <c r="C619" s="666" t="s">
        <v>568</v>
      </c>
      <c r="D619" s="667" t="s">
        <v>2693</v>
      </c>
      <c r="E619" s="666" t="s">
        <v>571</v>
      </c>
      <c r="F619" s="667" t="s">
        <v>2694</v>
      </c>
      <c r="G619" s="666" t="s">
        <v>602</v>
      </c>
      <c r="H619" s="666" t="s">
        <v>2265</v>
      </c>
      <c r="I619" s="666" t="s">
        <v>2266</v>
      </c>
      <c r="J619" s="666" t="s">
        <v>2267</v>
      </c>
      <c r="K619" s="666" t="s">
        <v>2268</v>
      </c>
      <c r="L619" s="668">
        <v>46.36999999999999</v>
      </c>
      <c r="M619" s="668">
        <v>1</v>
      </c>
      <c r="N619" s="669">
        <v>46.36999999999999</v>
      </c>
    </row>
    <row r="620" spans="1:14" ht="14.4" customHeight="1" x14ac:dyDescent="0.3">
      <c r="A620" s="664" t="s">
        <v>555</v>
      </c>
      <c r="B620" s="665" t="s">
        <v>556</v>
      </c>
      <c r="C620" s="666" t="s">
        <v>568</v>
      </c>
      <c r="D620" s="667" t="s">
        <v>2693</v>
      </c>
      <c r="E620" s="666" t="s">
        <v>571</v>
      </c>
      <c r="F620" s="667" t="s">
        <v>2694</v>
      </c>
      <c r="G620" s="666" t="s">
        <v>602</v>
      </c>
      <c r="H620" s="666" t="s">
        <v>1215</v>
      </c>
      <c r="I620" s="666" t="s">
        <v>1216</v>
      </c>
      <c r="J620" s="666" t="s">
        <v>1217</v>
      </c>
      <c r="K620" s="666" t="s">
        <v>839</v>
      </c>
      <c r="L620" s="668">
        <v>43.619999999999983</v>
      </c>
      <c r="M620" s="668">
        <v>1</v>
      </c>
      <c r="N620" s="669">
        <v>43.619999999999983</v>
      </c>
    </row>
    <row r="621" spans="1:14" ht="14.4" customHeight="1" x14ac:dyDescent="0.3">
      <c r="A621" s="664" t="s">
        <v>555</v>
      </c>
      <c r="B621" s="665" t="s">
        <v>556</v>
      </c>
      <c r="C621" s="666" t="s">
        <v>568</v>
      </c>
      <c r="D621" s="667" t="s">
        <v>2693</v>
      </c>
      <c r="E621" s="666" t="s">
        <v>571</v>
      </c>
      <c r="F621" s="667" t="s">
        <v>2694</v>
      </c>
      <c r="G621" s="666" t="s">
        <v>602</v>
      </c>
      <c r="H621" s="666" t="s">
        <v>1218</v>
      </c>
      <c r="I621" s="666" t="s">
        <v>1219</v>
      </c>
      <c r="J621" s="666" t="s">
        <v>1220</v>
      </c>
      <c r="K621" s="666" t="s">
        <v>1221</v>
      </c>
      <c r="L621" s="668">
        <v>112.46064350021965</v>
      </c>
      <c r="M621" s="668">
        <v>68</v>
      </c>
      <c r="N621" s="669">
        <v>7647.3237580149362</v>
      </c>
    </row>
    <row r="622" spans="1:14" ht="14.4" customHeight="1" x14ac:dyDescent="0.3">
      <c r="A622" s="664" t="s">
        <v>555</v>
      </c>
      <c r="B622" s="665" t="s">
        <v>556</v>
      </c>
      <c r="C622" s="666" t="s">
        <v>568</v>
      </c>
      <c r="D622" s="667" t="s">
        <v>2693</v>
      </c>
      <c r="E622" s="666" t="s">
        <v>571</v>
      </c>
      <c r="F622" s="667" t="s">
        <v>2694</v>
      </c>
      <c r="G622" s="666" t="s">
        <v>602</v>
      </c>
      <c r="H622" s="666" t="s">
        <v>2269</v>
      </c>
      <c r="I622" s="666" t="s">
        <v>2270</v>
      </c>
      <c r="J622" s="666" t="s">
        <v>2271</v>
      </c>
      <c r="K622" s="666" t="s">
        <v>2272</v>
      </c>
      <c r="L622" s="668">
        <v>108.08</v>
      </c>
      <c r="M622" s="668">
        <v>1</v>
      </c>
      <c r="N622" s="669">
        <v>108.08</v>
      </c>
    </row>
    <row r="623" spans="1:14" ht="14.4" customHeight="1" x14ac:dyDescent="0.3">
      <c r="A623" s="664" t="s">
        <v>555</v>
      </c>
      <c r="B623" s="665" t="s">
        <v>556</v>
      </c>
      <c r="C623" s="666" t="s">
        <v>568</v>
      </c>
      <c r="D623" s="667" t="s">
        <v>2693</v>
      </c>
      <c r="E623" s="666" t="s">
        <v>571</v>
      </c>
      <c r="F623" s="667" t="s">
        <v>2694</v>
      </c>
      <c r="G623" s="666" t="s">
        <v>602</v>
      </c>
      <c r="H623" s="666" t="s">
        <v>1222</v>
      </c>
      <c r="I623" s="666" t="s">
        <v>1223</v>
      </c>
      <c r="J623" s="666" t="s">
        <v>1224</v>
      </c>
      <c r="K623" s="666" t="s">
        <v>1225</v>
      </c>
      <c r="L623" s="668">
        <v>110.23599999999996</v>
      </c>
      <c r="M623" s="668">
        <v>5</v>
      </c>
      <c r="N623" s="669">
        <v>551.17999999999984</v>
      </c>
    </row>
    <row r="624" spans="1:14" ht="14.4" customHeight="1" x14ac:dyDescent="0.3">
      <c r="A624" s="664" t="s">
        <v>555</v>
      </c>
      <c r="B624" s="665" t="s">
        <v>556</v>
      </c>
      <c r="C624" s="666" t="s">
        <v>568</v>
      </c>
      <c r="D624" s="667" t="s">
        <v>2693</v>
      </c>
      <c r="E624" s="666" t="s">
        <v>571</v>
      </c>
      <c r="F624" s="667" t="s">
        <v>2694</v>
      </c>
      <c r="G624" s="666" t="s">
        <v>602</v>
      </c>
      <c r="H624" s="666" t="s">
        <v>2273</v>
      </c>
      <c r="I624" s="666" t="s">
        <v>2274</v>
      </c>
      <c r="J624" s="666" t="s">
        <v>2275</v>
      </c>
      <c r="K624" s="666" t="s">
        <v>2276</v>
      </c>
      <c r="L624" s="668">
        <v>81.599999999999952</v>
      </c>
      <c r="M624" s="668">
        <v>1</v>
      </c>
      <c r="N624" s="669">
        <v>81.599999999999952</v>
      </c>
    </row>
    <row r="625" spans="1:14" ht="14.4" customHeight="1" x14ac:dyDescent="0.3">
      <c r="A625" s="664" t="s">
        <v>555</v>
      </c>
      <c r="B625" s="665" t="s">
        <v>556</v>
      </c>
      <c r="C625" s="666" t="s">
        <v>568</v>
      </c>
      <c r="D625" s="667" t="s">
        <v>2693</v>
      </c>
      <c r="E625" s="666" t="s">
        <v>571</v>
      </c>
      <c r="F625" s="667" t="s">
        <v>2694</v>
      </c>
      <c r="G625" s="666" t="s">
        <v>602</v>
      </c>
      <c r="H625" s="666" t="s">
        <v>2277</v>
      </c>
      <c r="I625" s="666" t="s">
        <v>2278</v>
      </c>
      <c r="J625" s="666" t="s">
        <v>1512</v>
      </c>
      <c r="K625" s="666" t="s">
        <v>1513</v>
      </c>
      <c r="L625" s="668">
        <v>276.10000000000014</v>
      </c>
      <c r="M625" s="668">
        <v>1</v>
      </c>
      <c r="N625" s="669">
        <v>276.10000000000014</v>
      </c>
    </row>
    <row r="626" spans="1:14" ht="14.4" customHeight="1" x14ac:dyDescent="0.3">
      <c r="A626" s="664" t="s">
        <v>555</v>
      </c>
      <c r="B626" s="665" t="s">
        <v>556</v>
      </c>
      <c r="C626" s="666" t="s">
        <v>568</v>
      </c>
      <c r="D626" s="667" t="s">
        <v>2693</v>
      </c>
      <c r="E626" s="666" t="s">
        <v>571</v>
      </c>
      <c r="F626" s="667" t="s">
        <v>2694</v>
      </c>
      <c r="G626" s="666" t="s">
        <v>602</v>
      </c>
      <c r="H626" s="666" t="s">
        <v>1226</v>
      </c>
      <c r="I626" s="666" t="s">
        <v>1227</v>
      </c>
      <c r="J626" s="666" t="s">
        <v>1088</v>
      </c>
      <c r="K626" s="666" t="s">
        <v>1228</v>
      </c>
      <c r="L626" s="668">
        <v>326.47999999999996</v>
      </c>
      <c r="M626" s="668">
        <v>6</v>
      </c>
      <c r="N626" s="669">
        <v>1958.8799999999997</v>
      </c>
    </row>
    <row r="627" spans="1:14" ht="14.4" customHeight="1" x14ac:dyDescent="0.3">
      <c r="A627" s="664" t="s">
        <v>555</v>
      </c>
      <c r="B627" s="665" t="s">
        <v>556</v>
      </c>
      <c r="C627" s="666" t="s">
        <v>568</v>
      </c>
      <c r="D627" s="667" t="s">
        <v>2693</v>
      </c>
      <c r="E627" s="666" t="s">
        <v>571</v>
      </c>
      <c r="F627" s="667" t="s">
        <v>2694</v>
      </c>
      <c r="G627" s="666" t="s">
        <v>602</v>
      </c>
      <c r="H627" s="666" t="s">
        <v>2279</v>
      </c>
      <c r="I627" s="666" t="s">
        <v>2280</v>
      </c>
      <c r="J627" s="666" t="s">
        <v>2281</v>
      </c>
      <c r="K627" s="666" t="s">
        <v>2282</v>
      </c>
      <c r="L627" s="668">
        <v>70.090000000000018</v>
      </c>
      <c r="M627" s="668">
        <v>1</v>
      </c>
      <c r="N627" s="669">
        <v>70.090000000000018</v>
      </c>
    </row>
    <row r="628" spans="1:14" ht="14.4" customHeight="1" x14ac:dyDescent="0.3">
      <c r="A628" s="664" t="s">
        <v>555</v>
      </c>
      <c r="B628" s="665" t="s">
        <v>556</v>
      </c>
      <c r="C628" s="666" t="s">
        <v>568</v>
      </c>
      <c r="D628" s="667" t="s">
        <v>2693</v>
      </c>
      <c r="E628" s="666" t="s">
        <v>571</v>
      </c>
      <c r="F628" s="667" t="s">
        <v>2694</v>
      </c>
      <c r="G628" s="666" t="s">
        <v>602</v>
      </c>
      <c r="H628" s="666" t="s">
        <v>1236</v>
      </c>
      <c r="I628" s="666" t="s">
        <v>1237</v>
      </c>
      <c r="J628" s="666" t="s">
        <v>1238</v>
      </c>
      <c r="K628" s="666" t="s">
        <v>1239</v>
      </c>
      <c r="L628" s="668">
        <v>144.13000000000008</v>
      </c>
      <c r="M628" s="668">
        <v>1</v>
      </c>
      <c r="N628" s="669">
        <v>144.13000000000008</v>
      </c>
    </row>
    <row r="629" spans="1:14" ht="14.4" customHeight="1" x14ac:dyDescent="0.3">
      <c r="A629" s="664" t="s">
        <v>555</v>
      </c>
      <c r="B629" s="665" t="s">
        <v>556</v>
      </c>
      <c r="C629" s="666" t="s">
        <v>568</v>
      </c>
      <c r="D629" s="667" t="s">
        <v>2693</v>
      </c>
      <c r="E629" s="666" t="s">
        <v>571</v>
      </c>
      <c r="F629" s="667" t="s">
        <v>2694</v>
      </c>
      <c r="G629" s="666" t="s">
        <v>602</v>
      </c>
      <c r="H629" s="666" t="s">
        <v>2283</v>
      </c>
      <c r="I629" s="666" t="s">
        <v>2284</v>
      </c>
      <c r="J629" s="666" t="s">
        <v>2285</v>
      </c>
      <c r="K629" s="666" t="s">
        <v>2286</v>
      </c>
      <c r="L629" s="668">
        <v>52.46</v>
      </c>
      <c r="M629" s="668">
        <v>20</v>
      </c>
      <c r="N629" s="669">
        <v>1049.2</v>
      </c>
    </row>
    <row r="630" spans="1:14" ht="14.4" customHeight="1" x14ac:dyDescent="0.3">
      <c r="A630" s="664" t="s">
        <v>555</v>
      </c>
      <c r="B630" s="665" t="s">
        <v>556</v>
      </c>
      <c r="C630" s="666" t="s">
        <v>568</v>
      </c>
      <c r="D630" s="667" t="s">
        <v>2693</v>
      </c>
      <c r="E630" s="666" t="s">
        <v>571</v>
      </c>
      <c r="F630" s="667" t="s">
        <v>2694</v>
      </c>
      <c r="G630" s="666" t="s">
        <v>602</v>
      </c>
      <c r="H630" s="666" t="s">
        <v>2287</v>
      </c>
      <c r="I630" s="666" t="s">
        <v>2287</v>
      </c>
      <c r="J630" s="666" t="s">
        <v>2288</v>
      </c>
      <c r="K630" s="666" t="s">
        <v>2289</v>
      </c>
      <c r="L630" s="668">
        <v>91.999999999999972</v>
      </c>
      <c r="M630" s="668">
        <v>1</v>
      </c>
      <c r="N630" s="669">
        <v>91.999999999999972</v>
      </c>
    </row>
    <row r="631" spans="1:14" ht="14.4" customHeight="1" x14ac:dyDescent="0.3">
      <c r="A631" s="664" t="s">
        <v>555</v>
      </c>
      <c r="B631" s="665" t="s">
        <v>556</v>
      </c>
      <c r="C631" s="666" t="s">
        <v>568</v>
      </c>
      <c r="D631" s="667" t="s">
        <v>2693</v>
      </c>
      <c r="E631" s="666" t="s">
        <v>571</v>
      </c>
      <c r="F631" s="667" t="s">
        <v>2694</v>
      </c>
      <c r="G631" s="666" t="s">
        <v>602</v>
      </c>
      <c r="H631" s="666" t="s">
        <v>2290</v>
      </c>
      <c r="I631" s="666" t="s">
        <v>935</v>
      </c>
      <c r="J631" s="666" t="s">
        <v>2291</v>
      </c>
      <c r="K631" s="666"/>
      <c r="L631" s="668">
        <v>25.6639905820197</v>
      </c>
      <c r="M631" s="668">
        <v>1</v>
      </c>
      <c r="N631" s="669">
        <v>25.6639905820197</v>
      </c>
    </row>
    <row r="632" spans="1:14" ht="14.4" customHeight="1" x14ac:dyDescent="0.3">
      <c r="A632" s="664" t="s">
        <v>555</v>
      </c>
      <c r="B632" s="665" t="s">
        <v>556</v>
      </c>
      <c r="C632" s="666" t="s">
        <v>568</v>
      </c>
      <c r="D632" s="667" t="s">
        <v>2693</v>
      </c>
      <c r="E632" s="666" t="s">
        <v>571</v>
      </c>
      <c r="F632" s="667" t="s">
        <v>2694</v>
      </c>
      <c r="G632" s="666" t="s">
        <v>602</v>
      </c>
      <c r="H632" s="666" t="s">
        <v>2292</v>
      </c>
      <c r="I632" s="666" t="s">
        <v>2292</v>
      </c>
      <c r="J632" s="666" t="s">
        <v>2293</v>
      </c>
      <c r="K632" s="666" t="s">
        <v>2294</v>
      </c>
      <c r="L632" s="668">
        <v>46.660000000000004</v>
      </c>
      <c r="M632" s="668">
        <v>3</v>
      </c>
      <c r="N632" s="669">
        <v>139.98000000000002</v>
      </c>
    </row>
    <row r="633" spans="1:14" ht="14.4" customHeight="1" x14ac:dyDescent="0.3">
      <c r="A633" s="664" t="s">
        <v>555</v>
      </c>
      <c r="B633" s="665" t="s">
        <v>556</v>
      </c>
      <c r="C633" s="666" t="s">
        <v>568</v>
      </c>
      <c r="D633" s="667" t="s">
        <v>2693</v>
      </c>
      <c r="E633" s="666" t="s">
        <v>571</v>
      </c>
      <c r="F633" s="667" t="s">
        <v>2694</v>
      </c>
      <c r="G633" s="666" t="s">
        <v>602</v>
      </c>
      <c r="H633" s="666" t="s">
        <v>1247</v>
      </c>
      <c r="I633" s="666" t="s">
        <v>1248</v>
      </c>
      <c r="J633" s="666" t="s">
        <v>1249</v>
      </c>
      <c r="K633" s="666" t="s">
        <v>1104</v>
      </c>
      <c r="L633" s="668">
        <v>112.37999999999995</v>
      </c>
      <c r="M633" s="668">
        <v>1</v>
      </c>
      <c r="N633" s="669">
        <v>112.37999999999995</v>
      </c>
    </row>
    <row r="634" spans="1:14" ht="14.4" customHeight="1" x14ac:dyDescent="0.3">
      <c r="A634" s="664" t="s">
        <v>555</v>
      </c>
      <c r="B634" s="665" t="s">
        <v>556</v>
      </c>
      <c r="C634" s="666" t="s">
        <v>568</v>
      </c>
      <c r="D634" s="667" t="s">
        <v>2693</v>
      </c>
      <c r="E634" s="666" t="s">
        <v>571</v>
      </c>
      <c r="F634" s="667" t="s">
        <v>2694</v>
      </c>
      <c r="G634" s="666" t="s">
        <v>602</v>
      </c>
      <c r="H634" s="666" t="s">
        <v>2295</v>
      </c>
      <c r="I634" s="666" t="s">
        <v>2296</v>
      </c>
      <c r="J634" s="666" t="s">
        <v>2297</v>
      </c>
      <c r="K634" s="666" t="s">
        <v>2298</v>
      </c>
      <c r="L634" s="668">
        <v>70.47499999999998</v>
      </c>
      <c r="M634" s="668">
        <v>2</v>
      </c>
      <c r="N634" s="669">
        <v>140.94999999999996</v>
      </c>
    </row>
    <row r="635" spans="1:14" ht="14.4" customHeight="1" x14ac:dyDescent="0.3">
      <c r="A635" s="664" t="s">
        <v>555</v>
      </c>
      <c r="B635" s="665" t="s">
        <v>556</v>
      </c>
      <c r="C635" s="666" t="s">
        <v>568</v>
      </c>
      <c r="D635" s="667" t="s">
        <v>2693</v>
      </c>
      <c r="E635" s="666" t="s">
        <v>571</v>
      </c>
      <c r="F635" s="667" t="s">
        <v>2694</v>
      </c>
      <c r="G635" s="666" t="s">
        <v>602</v>
      </c>
      <c r="H635" s="666" t="s">
        <v>2299</v>
      </c>
      <c r="I635" s="666" t="s">
        <v>2300</v>
      </c>
      <c r="J635" s="666" t="s">
        <v>2301</v>
      </c>
      <c r="K635" s="666" t="s">
        <v>2302</v>
      </c>
      <c r="L635" s="668">
        <v>175.60000000000002</v>
      </c>
      <c r="M635" s="668">
        <v>1</v>
      </c>
      <c r="N635" s="669">
        <v>175.60000000000002</v>
      </c>
    </row>
    <row r="636" spans="1:14" ht="14.4" customHeight="1" x14ac:dyDescent="0.3">
      <c r="A636" s="664" t="s">
        <v>555</v>
      </c>
      <c r="B636" s="665" t="s">
        <v>556</v>
      </c>
      <c r="C636" s="666" t="s">
        <v>568</v>
      </c>
      <c r="D636" s="667" t="s">
        <v>2693</v>
      </c>
      <c r="E636" s="666" t="s">
        <v>571</v>
      </c>
      <c r="F636" s="667" t="s">
        <v>2694</v>
      </c>
      <c r="G636" s="666" t="s">
        <v>602</v>
      </c>
      <c r="H636" s="666" t="s">
        <v>1261</v>
      </c>
      <c r="I636" s="666" t="s">
        <v>1262</v>
      </c>
      <c r="J636" s="666" t="s">
        <v>1263</v>
      </c>
      <c r="K636" s="666" t="s">
        <v>1264</v>
      </c>
      <c r="L636" s="668">
        <v>88.47999999999999</v>
      </c>
      <c r="M636" s="668">
        <v>2</v>
      </c>
      <c r="N636" s="669">
        <v>176.95999999999998</v>
      </c>
    </row>
    <row r="637" spans="1:14" ht="14.4" customHeight="1" x14ac:dyDescent="0.3">
      <c r="A637" s="664" t="s">
        <v>555</v>
      </c>
      <c r="B637" s="665" t="s">
        <v>556</v>
      </c>
      <c r="C637" s="666" t="s">
        <v>568</v>
      </c>
      <c r="D637" s="667" t="s">
        <v>2693</v>
      </c>
      <c r="E637" s="666" t="s">
        <v>571</v>
      </c>
      <c r="F637" s="667" t="s">
        <v>2694</v>
      </c>
      <c r="G637" s="666" t="s">
        <v>602</v>
      </c>
      <c r="H637" s="666" t="s">
        <v>1269</v>
      </c>
      <c r="I637" s="666" t="s">
        <v>640</v>
      </c>
      <c r="J637" s="666" t="s">
        <v>1270</v>
      </c>
      <c r="K637" s="666"/>
      <c r="L637" s="668">
        <v>372.0255639841223</v>
      </c>
      <c r="M637" s="668">
        <v>2</v>
      </c>
      <c r="N637" s="669">
        <v>744.0511279682446</v>
      </c>
    </row>
    <row r="638" spans="1:14" ht="14.4" customHeight="1" x14ac:dyDescent="0.3">
      <c r="A638" s="664" t="s">
        <v>555</v>
      </c>
      <c r="B638" s="665" t="s">
        <v>556</v>
      </c>
      <c r="C638" s="666" t="s">
        <v>568</v>
      </c>
      <c r="D638" s="667" t="s">
        <v>2693</v>
      </c>
      <c r="E638" s="666" t="s">
        <v>571</v>
      </c>
      <c r="F638" s="667" t="s">
        <v>2694</v>
      </c>
      <c r="G638" s="666" t="s">
        <v>602</v>
      </c>
      <c r="H638" s="666" t="s">
        <v>2303</v>
      </c>
      <c r="I638" s="666" t="s">
        <v>935</v>
      </c>
      <c r="J638" s="666" t="s">
        <v>2304</v>
      </c>
      <c r="K638" s="666"/>
      <c r="L638" s="668">
        <v>164.72093174930791</v>
      </c>
      <c r="M638" s="668">
        <v>2</v>
      </c>
      <c r="N638" s="669">
        <v>329.44186349861582</v>
      </c>
    </row>
    <row r="639" spans="1:14" ht="14.4" customHeight="1" x14ac:dyDescent="0.3">
      <c r="A639" s="664" t="s">
        <v>555</v>
      </c>
      <c r="B639" s="665" t="s">
        <v>556</v>
      </c>
      <c r="C639" s="666" t="s">
        <v>568</v>
      </c>
      <c r="D639" s="667" t="s">
        <v>2693</v>
      </c>
      <c r="E639" s="666" t="s">
        <v>571</v>
      </c>
      <c r="F639" s="667" t="s">
        <v>2694</v>
      </c>
      <c r="G639" s="666" t="s">
        <v>602</v>
      </c>
      <c r="H639" s="666" t="s">
        <v>1275</v>
      </c>
      <c r="I639" s="666" t="s">
        <v>935</v>
      </c>
      <c r="J639" s="666" t="s">
        <v>1276</v>
      </c>
      <c r="K639" s="666"/>
      <c r="L639" s="668">
        <v>125.38835214166465</v>
      </c>
      <c r="M639" s="668">
        <v>1</v>
      </c>
      <c r="N639" s="669">
        <v>125.38835214166465</v>
      </c>
    </row>
    <row r="640" spans="1:14" ht="14.4" customHeight="1" x14ac:dyDescent="0.3">
      <c r="A640" s="664" t="s">
        <v>555</v>
      </c>
      <c r="B640" s="665" t="s">
        <v>556</v>
      </c>
      <c r="C640" s="666" t="s">
        <v>568</v>
      </c>
      <c r="D640" s="667" t="s">
        <v>2693</v>
      </c>
      <c r="E640" s="666" t="s">
        <v>571</v>
      </c>
      <c r="F640" s="667" t="s">
        <v>2694</v>
      </c>
      <c r="G640" s="666" t="s">
        <v>602</v>
      </c>
      <c r="H640" s="666" t="s">
        <v>2305</v>
      </c>
      <c r="I640" s="666" t="s">
        <v>2306</v>
      </c>
      <c r="J640" s="666" t="s">
        <v>2307</v>
      </c>
      <c r="K640" s="666" t="s">
        <v>2135</v>
      </c>
      <c r="L640" s="668">
        <v>694.42000000000007</v>
      </c>
      <c r="M640" s="668">
        <v>1</v>
      </c>
      <c r="N640" s="669">
        <v>694.42000000000007</v>
      </c>
    </row>
    <row r="641" spans="1:14" ht="14.4" customHeight="1" x14ac:dyDescent="0.3">
      <c r="A641" s="664" t="s">
        <v>555</v>
      </c>
      <c r="B641" s="665" t="s">
        <v>556</v>
      </c>
      <c r="C641" s="666" t="s">
        <v>568</v>
      </c>
      <c r="D641" s="667" t="s">
        <v>2693</v>
      </c>
      <c r="E641" s="666" t="s">
        <v>571</v>
      </c>
      <c r="F641" s="667" t="s">
        <v>2694</v>
      </c>
      <c r="G641" s="666" t="s">
        <v>602</v>
      </c>
      <c r="H641" s="666" t="s">
        <v>2308</v>
      </c>
      <c r="I641" s="666" t="s">
        <v>2309</v>
      </c>
      <c r="J641" s="666" t="s">
        <v>2310</v>
      </c>
      <c r="K641" s="666" t="s">
        <v>2311</v>
      </c>
      <c r="L641" s="668">
        <v>56.209999999999994</v>
      </c>
      <c r="M641" s="668">
        <v>1</v>
      </c>
      <c r="N641" s="669">
        <v>56.209999999999994</v>
      </c>
    </row>
    <row r="642" spans="1:14" ht="14.4" customHeight="1" x14ac:dyDescent="0.3">
      <c r="A642" s="664" t="s">
        <v>555</v>
      </c>
      <c r="B642" s="665" t="s">
        <v>556</v>
      </c>
      <c r="C642" s="666" t="s">
        <v>568</v>
      </c>
      <c r="D642" s="667" t="s">
        <v>2693</v>
      </c>
      <c r="E642" s="666" t="s">
        <v>571</v>
      </c>
      <c r="F642" s="667" t="s">
        <v>2694</v>
      </c>
      <c r="G642" s="666" t="s">
        <v>602</v>
      </c>
      <c r="H642" s="666" t="s">
        <v>2312</v>
      </c>
      <c r="I642" s="666" t="s">
        <v>2313</v>
      </c>
      <c r="J642" s="666" t="s">
        <v>2314</v>
      </c>
      <c r="K642" s="666" t="s">
        <v>2315</v>
      </c>
      <c r="L642" s="668">
        <v>90.380000000000052</v>
      </c>
      <c r="M642" s="668">
        <v>3</v>
      </c>
      <c r="N642" s="669">
        <v>271.14000000000016</v>
      </c>
    </row>
    <row r="643" spans="1:14" ht="14.4" customHeight="1" x14ac:dyDescent="0.3">
      <c r="A643" s="664" t="s">
        <v>555</v>
      </c>
      <c r="B643" s="665" t="s">
        <v>556</v>
      </c>
      <c r="C643" s="666" t="s">
        <v>568</v>
      </c>
      <c r="D643" s="667" t="s">
        <v>2693</v>
      </c>
      <c r="E643" s="666" t="s">
        <v>571</v>
      </c>
      <c r="F643" s="667" t="s">
        <v>2694</v>
      </c>
      <c r="G643" s="666" t="s">
        <v>602</v>
      </c>
      <c r="H643" s="666" t="s">
        <v>2316</v>
      </c>
      <c r="I643" s="666" t="s">
        <v>2317</v>
      </c>
      <c r="J643" s="666" t="s">
        <v>2318</v>
      </c>
      <c r="K643" s="666" t="s">
        <v>2319</v>
      </c>
      <c r="L643" s="668">
        <v>74.56</v>
      </c>
      <c r="M643" s="668">
        <v>1</v>
      </c>
      <c r="N643" s="669">
        <v>74.56</v>
      </c>
    </row>
    <row r="644" spans="1:14" ht="14.4" customHeight="1" x14ac:dyDescent="0.3">
      <c r="A644" s="664" t="s">
        <v>555</v>
      </c>
      <c r="B644" s="665" t="s">
        <v>556</v>
      </c>
      <c r="C644" s="666" t="s">
        <v>568</v>
      </c>
      <c r="D644" s="667" t="s">
        <v>2693</v>
      </c>
      <c r="E644" s="666" t="s">
        <v>571</v>
      </c>
      <c r="F644" s="667" t="s">
        <v>2694</v>
      </c>
      <c r="G644" s="666" t="s">
        <v>602</v>
      </c>
      <c r="H644" s="666" t="s">
        <v>2320</v>
      </c>
      <c r="I644" s="666" t="s">
        <v>2320</v>
      </c>
      <c r="J644" s="666" t="s">
        <v>2321</v>
      </c>
      <c r="K644" s="666" t="s">
        <v>1406</v>
      </c>
      <c r="L644" s="668">
        <v>198.90999999999994</v>
      </c>
      <c r="M644" s="668">
        <v>1</v>
      </c>
      <c r="N644" s="669">
        <v>198.90999999999994</v>
      </c>
    </row>
    <row r="645" spans="1:14" ht="14.4" customHeight="1" x14ac:dyDescent="0.3">
      <c r="A645" s="664" t="s">
        <v>555</v>
      </c>
      <c r="B645" s="665" t="s">
        <v>556</v>
      </c>
      <c r="C645" s="666" t="s">
        <v>568</v>
      </c>
      <c r="D645" s="667" t="s">
        <v>2693</v>
      </c>
      <c r="E645" s="666" t="s">
        <v>571</v>
      </c>
      <c r="F645" s="667" t="s">
        <v>2694</v>
      </c>
      <c r="G645" s="666" t="s">
        <v>602</v>
      </c>
      <c r="H645" s="666" t="s">
        <v>2322</v>
      </c>
      <c r="I645" s="666" t="s">
        <v>935</v>
      </c>
      <c r="J645" s="666" t="s">
        <v>2323</v>
      </c>
      <c r="K645" s="666"/>
      <c r="L645" s="668">
        <v>126.97999999999993</v>
      </c>
      <c r="M645" s="668">
        <v>2</v>
      </c>
      <c r="N645" s="669">
        <v>253.95999999999987</v>
      </c>
    </row>
    <row r="646" spans="1:14" ht="14.4" customHeight="1" x14ac:dyDescent="0.3">
      <c r="A646" s="664" t="s">
        <v>555</v>
      </c>
      <c r="B646" s="665" t="s">
        <v>556</v>
      </c>
      <c r="C646" s="666" t="s">
        <v>568</v>
      </c>
      <c r="D646" s="667" t="s">
        <v>2693</v>
      </c>
      <c r="E646" s="666" t="s">
        <v>571</v>
      </c>
      <c r="F646" s="667" t="s">
        <v>2694</v>
      </c>
      <c r="G646" s="666" t="s">
        <v>602</v>
      </c>
      <c r="H646" s="666" t="s">
        <v>1298</v>
      </c>
      <c r="I646" s="666" t="s">
        <v>1299</v>
      </c>
      <c r="J646" s="666" t="s">
        <v>1300</v>
      </c>
      <c r="K646" s="666" t="s">
        <v>1301</v>
      </c>
      <c r="L646" s="668">
        <v>325.1597396428495</v>
      </c>
      <c r="M646" s="668">
        <v>281</v>
      </c>
      <c r="N646" s="669">
        <v>91369.886839640705</v>
      </c>
    </row>
    <row r="647" spans="1:14" ht="14.4" customHeight="1" x14ac:dyDescent="0.3">
      <c r="A647" s="664" t="s">
        <v>555</v>
      </c>
      <c r="B647" s="665" t="s">
        <v>556</v>
      </c>
      <c r="C647" s="666" t="s">
        <v>568</v>
      </c>
      <c r="D647" s="667" t="s">
        <v>2693</v>
      </c>
      <c r="E647" s="666" t="s">
        <v>571</v>
      </c>
      <c r="F647" s="667" t="s">
        <v>2694</v>
      </c>
      <c r="G647" s="666" t="s">
        <v>602</v>
      </c>
      <c r="H647" s="666" t="s">
        <v>1302</v>
      </c>
      <c r="I647" s="666" t="s">
        <v>1303</v>
      </c>
      <c r="J647" s="666" t="s">
        <v>1304</v>
      </c>
      <c r="K647" s="666" t="s">
        <v>1305</v>
      </c>
      <c r="L647" s="668">
        <v>275.31</v>
      </c>
      <c r="M647" s="668">
        <v>3</v>
      </c>
      <c r="N647" s="669">
        <v>825.93000000000006</v>
      </c>
    </row>
    <row r="648" spans="1:14" ht="14.4" customHeight="1" x14ac:dyDescent="0.3">
      <c r="A648" s="664" t="s">
        <v>555</v>
      </c>
      <c r="B648" s="665" t="s">
        <v>556</v>
      </c>
      <c r="C648" s="666" t="s">
        <v>568</v>
      </c>
      <c r="D648" s="667" t="s">
        <v>2693</v>
      </c>
      <c r="E648" s="666" t="s">
        <v>571</v>
      </c>
      <c r="F648" s="667" t="s">
        <v>2694</v>
      </c>
      <c r="G648" s="666" t="s">
        <v>602</v>
      </c>
      <c r="H648" s="666" t="s">
        <v>2324</v>
      </c>
      <c r="I648" s="666" t="s">
        <v>2325</v>
      </c>
      <c r="J648" s="666" t="s">
        <v>2326</v>
      </c>
      <c r="K648" s="666" t="s">
        <v>2327</v>
      </c>
      <c r="L648" s="668">
        <v>250.8</v>
      </c>
      <c r="M648" s="668">
        <v>1</v>
      </c>
      <c r="N648" s="669">
        <v>250.8</v>
      </c>
    </row>
    <row r="649" spans="1:14" ht="14.4" customHeight="1" x14ac:dyDescent="0.3">
      <c r="A649" s="664" t="s">
        <v>555</v>
      </c>
      <c r="B649" s="665" t="s">
        <v>556</v>
      </c>
      <c r="C649" s="666" t="s">
        <v>568</v>
      </c>
      <c r="D649" s="667" t="s">
        <v>2693</v>
      </c>
      <c r="E649" s="666" t="s">
        <v>571</v>
      </c>
      <c r="F649" s="667" t="s">
        <v>2694</v>
      </c>
      <c r="G649" s="666" t="s">
        <v>602</v>
      </c>
      <c r="H649" s="666" t="s">
        <v>2328</v>
      </c>
      <c r="I649" s="666" t="s">
        <v>2329</v>
      </c>
      <c r="J649" s="666" t="s">
        <v>2330</v>
      </c>
      <c r="K649" s="666" t="s">
        <v>2331</v>
      </c>
      <c r="L649" s="668">
        <v>58.86</v>
      </c>
      <c r="M649" s="668">
        <v>1</v>
      </c>
      <c r="N649" s="669">
        <v>58.86</v>
      </c>
    </row>
    <row r="650" spans="1:14" ht="14.4" customHeight="1" x14ac:dyDescent="0.3">
      <c r="A650" s="664" t="s">
        <v>555</v>
      </c>
      <c r="B650" s="665" t="s">
        <v>556</v>
      </c>
      <c r="C650" s="666" t="s">
        <v>568</v>
      </c>
      <c r="D650" s="667" t="s">
        <v>2693</v>
      </c>
      <c r="E650" s="666" t="s">
        <v>571</v>
      </c>
      <c r="F650" s="667" t="s">
        <v>2694</v>
      </c>
      <c r="G650" s="666" t="s">
        <v>602</v>
      </c>
      <c r="H650" s="666" t="s">
        <v>1306</v>
      </c>
      <c r="I650" s="666" t="s">
        <v>1307</v>
      </c>
      <c r="J650" s="666" t="s">
        <v>1308</v>
      </c>
      <c r="K650" s="666" t="s">
        <v>1309</v>
      </c>
      <c r="L650" s="668">
        <v>49.100000000000009</v>
      </c>
      <c r="M650" s="668">
        <v>1</v>
      </c>
      <c r="N650" s="669">
        <v>49.100000000000009</v>
      </c>
    </row>
    <row r="651" spans="1:14" ht="14.4" customHeight="1" x14ac:dyDescent="0.3">
      <c r="A651" s="664" t="s">
        <v>555</v>
      </c>
      <c r="B651" s="665" t="s">
        <v>556</v>
      </c>
      <c r="C651" s="666" t="s">
        <v>568</v>
      </c>
      <c r="D651" s="667" t="s">
        <v>2693</v>
      </c>
      <c r="E651" s="666" t="s">
        <v>571</v>
      </c>
      <c r="F651" s="667" t="s">
        <v>2694</v>
      </c>
      <c r="G651" s="666" t="s">
        <v>602</v>
      </c>
      <c r="H651" s="666" t="s">
        <v>2332</v>
      </c>
      <c r="I651" s="666" t="s">
        <v>2333</v>
      </c>
      <c r="J651" s="666" t="s">
        <v>2334</v>
      </c>
      <c r="K651" s="666" t="s">
        <v>2335</v>
      </c>
      <c r="L651" s="668">
        <v>43.899317437208978</v>
      </c>
      <c r="M651" s="668">
        <v>1</v>
      </c>
      <c r="N651" s="669">
        <v>43.899317437208978</v>
      </c>
    </row>
    <row r="652" spans="1:14" ht="14.4" customHeight="1" x14ac:dyDescent="0.3">
      <c r="A652" s="664" t="s">
        <v>555</v>
      </c>
      <c r="B652" s="665" t="s">
        <v>556</v>
      </c>
      <c r="C652" s="666" t="s">
        <v>568</v>
      </c>
      <c r="D652" s="667" t="s">
        <v>2693</v>
      </c>
      <c r="E652" s="666" t="s">
        <v>571</v>
      </c>
      <c r="F652" s="667" t="s">
        <v>2694</v>
      </c>
      <c r="G652" s="666" t="s">
        <v>602</v>
      </c>
      <c r="H652" s="666" t="s">
        <v>2336</v>
      </c>
      <c r="I652" s="666" t="s">
        <v>935</v>
      </c>
      <c r="J652" s="666" t="s">
        <v>2337</v>
      </c>
      <c r="K652" s="666"/>
      <c r="L652" s="668">
        <v>166.90616342604588</v>
      </c>
      <c r="M652" s="668">
        <v>8</v>
      </c>
      <c r="N652" s="669">
        <v>1335.249307408367</v>
      </c>
    </row>
    <row r="653" spans="1:14" ht="14.4" customHeight="1" x14ac:dyDescent="0.3">
      <c r="A653" s="664" t="s">
        <v>555</v>
      </c>
      <c r="B653" s="665" t="s">
        <v>556</v>
      </c>
      <c r="C653" s="666" t="s">
        <v>568</v>
      </c>
      <c r="D653" s="667" t="s">
        <v>2693</v>
      </c>
      <c r="E653" s="666" t="s">
        <v>571</v>
      </c>
      <c r="F653" s="667" t="s">
        <v>2694</v>
      </c>
      <c r="G653" s="666" t="s">
        <v>602</v>
      </c>
      <c r="H653" s="666" t="s">
        <v>1310</v>
      </c>
      <c r="I653" s="666" t="s">
        <v>935</v>
      </c>
      <c r="J653" s="666" t="s">
        <v>1311</v>
      </c>
      <c r="K653" s="666" t="s">
        <v>1312</v>
      </c>
      <c r="L653" s="668">
        <v>24.396038471307218</v>
      </c>
      <c r="M653" s="668">
        <v>2</v>
      </c>
      <c r="N653" s="669">
        <v>48.792076942614436</v>
      </c>
    </row>
    <row r="654" spans="1:14" ht="14.4" customHeight="1" x14ac:dyDescent="0.3">
      <c r="A654" s="664" t="s">
        <v>555</v>
      </c>
      <c r="B654" s="665" t="s">
        <v>556</v>
      </c>
      <c r="C654" s="666" t="s">
        <v>568</v>
      </c>
      <c r="D654" s="667" t="s">
        <v>2693</v>
      </c>
      <c r="E654" s="666" t="s">
        <v>571</v>
      </c>
      <c r="F654" s="667" t="s">
        <v>2694</v>
      </c>
      <c r="G654" s="666" t="s">
        <v>602</v>
      </c>
      <c r="H654" s="666" t="s">
        <v>2338</v>
      </c>
      <c r="I654" s="666" t="s">
        <v>2339</v>
      </c>
      <c r="J654" s="666" t="s">
        <v>2340</v>
      </c>
      <c r="K654" s="666" t="s">
        <v>2341</v>
      </c>
      <c r="L654" s="668">
        <v>88.12</v>
      </c>
      <c r="M654" s="668">
        <v>1</v>
      </c>
      <c r="N654" s="669">
        <v>88.12</v>
      </c>
    </row>
    <row r="655" spans="1:14" ht="14.4" customHeight="1" x14ac:dyDescent="0.3">
      <c r="A655" s="664" t="s">
        <v>555</v>
      </c>
      <c r="B655" s="665" t="s">
        <v>556</v>
      </c>
      <c r="C655" s="666" t="s">
        <v>568</v>
      </c>
      <c r="D655" s="667" t="s">
        <v>2693</v>
      </c>
      <c r="E655" s="666" t="s">
        <v>571</v>
      </c>
      <c r="F655" s="667" t="s">
        <v>2694</v>
      </c>
      <c r="G655" s="666" t="s">
        <v>602</v>
      </c>
      <c r="H655" s="666" t="s">
        <v>2342</v>
      </c>
      <c r="I655" s="666" t="s">
        <v>2343</v>
      </c>
      <c r="J655" s="666" t="s">
        <v>2344</v>
      </c>
      <c r="K655" s="666" t="s">
        <v>2345</v>
      </c>
      <c r="L655" s="668">
        <v>2800</v>
      </c>
      <c r="M655" s="668">
        <v>3</v>
      </c>
      <c r="N655" s="669">
        <v>8400</v>
      </c>
    </row>
    <row r="656" spans="1:14" ht="14.4" customHeight="1" x14ac:dyDescent="0.3">
      <c r="A656" s="664" t="s">
        <v>555</v>
      </c>
      <c r="B656" s="665" t="s">
        <v>556</v>
      </c>
      <c r="C656" s="666" t="s">
        <v>568</v>
      </c>
      <c r="D656" s="667" t="s">
        <v>2693</v>
      </c>
      <c r="E656" s="666" t="s">
        <v>571</v>
      </c>
      <c r="F656" s="667" t="s">
        <v>2694</v>
      </c>
      <c r="G656" s="666" t="s">
        <v>602</v>
      </c>
      <c r="H656" s="666" t="s">
        <v>2346</v>
      </c>
      <c r="I656" s="666" t="s">
        <v>2347</v>
      </c>
      <c r="J656" s="666" t="s">
        <v>2348</v>
      </c>
      <c r="K656" s="666" t="s">
        <v>2349</v>
      </c>
      <c r="L656" s="668">
        <v>142.34742111704574</v>
      </c>
      <c r="M656" s="668">
        <v>4</v>
      </c>
      <c r="N656" s="669">
        <v>569.38968446818296</v>
      </c>
    </row>
    <row r="657" spans="1:14" ht="14.4" customHeight="1" x14ac:dyDescent="0.3">
      <c r="A657" s="664" t="s">
        <v>555</v>
      </c>
      <c r="B657" s="665" t="s">
        <v>556</v>
      </c>
      <c r="C657" s="666" t="s">
        <v>568</v>
      </c>
      <c r="D657" s="667" t="s">
        <v>2693</v>
      </c>
      <c r="E657" s="666" t="s">
        <v>571</v>
      </c>
      <c r="F657" s="667" t="s">
        <v>2694</v>
      </c>
      <c r="G657" s="666" t="s">
        <v>602</v>
      </c>
      <c r="H657" s="666" t="s">
        <v>2350</v>
      </c>
      <c r="I657" s="666" t="s">
        <v>2351</v>
      </c>
      <c r="J657" s="666" t="s">
        <v>2352</v>
      </c>
      <c r="K657" s="666" t="s">
        <v>979</v>
      </c>
      <c r="L657" s="668">
        <v>62.644226948799655</v>
      </c>
      <c r="M657" s="668">
        <v>2</v>
      </c>
      <c r="N657" s="669">
        <v>125.28845389759931</v>
      </c>
    </row>
    <row r="658" spans="1:14" ht="14.4" customHeight="1" x14ac:dyDescent="0.3">
      <c r="A658" s="664" t="s">
        <v>555</v>
      </c>
      <c r="B658" s="665" t="s">
        <v>556</v>
      </c>
      <c r="C658" s="666" t="s">
        <v>568</v>
      </c>
      <c r="D658" s="667" t="s">
        <v>2693</v>
      </c>
      <c r="E658" s="666" t="s">
        <v>571</v>
      </c>
      <c r="F658" s="667" t="s">
        <v>2694</v>
      </c>
      <c r="G658" s="666" t="s">
        <v>602</v>
      </c>
      <c r="H658" s="666" t="s">
        <v>1329</v>
      </c>
      <c r="I658" s="666" t="s">
        <v>1330</v>
      </c>
      <c r="J658" s="666" t="s">
        <v>1331</v>
      </c>
      <c r="K658" s="666" t="s">
        <v>1332</v>
      </c>
      <c r="L658" s="668">
        <v>99.430000000000064</v>
      </c>
      <c r="M658" s="668">
        <v>1</v>
      </c>
      <c r="N658" s="669">
        <v>99.430000000000064</v>
      </c>
    </row>
    <row r="659" spans="1:14" ht="14.4" customHeight="1" x14ac:dyDescent="0.3">
      <c r="A659" s="664" t="s">
        <v>555</v>
      </c>
      <c r="B659" s="665" t="s">
        <v>556</v>
      </c>
      <c r="C659" s="666" t="s">
        <v>568</v>
      </c>
      <c r="D659" s="667" t="s">
        <v>2693</v>
      </c>
      <c r="E659" s="666" t="s">
        <v>571</v>
      </c>
      <c r="F659" s="667" t="s">
        <v>2694</v>
      </c>
      <c r="G659" s="666" t="s">
        <v>602</v>
      </c>
      <c r="H659" s="666" t="s">
        <v>2353</v>
      </c>
      <c r="I659" s="666" t="s">
        <v>2354</v>
      </c>
      <c r="J659" s="666" t="s">
        <v>2355</v>
      </c>
      <c r="K659" s="666" t="s">
        <v>2356</v>
      </c>
      <c r="L659" s="668">
        <v>57.019999999999989</v>
      </c>
      <c r="M659" s="668">
        <v>1</v>
      </c>
      <c r="N659" s="669">
        <v>57.019999999999989</v>
      </c>
    </row>
    <row r="660" spans="1:14" ht="14.4" customHeight="1" x14ac:dyDescent="0.3">
      <c r="A660" s="664" t="s">
        <v>555</v>
      </c>
      <c r="B660" s="665" t="s">
        <v>556</v>
      </c>
      <c r="C660" s="666" t="s">
        <v>568</v>
      </c>
      <c r="D660" s="667" t="s">
        <v>2693</v>
      </c>
      <c r="E660" s="666" t="s">
        <v>571</v>
      </c>
      <c r="F660" s="667" t="s">
        <v>2694</v>
      </c>
      <c r="G660" s="666" t="s">
        <v>602</v>
      </c>
      <c r="H660" s="666" t="s">
        <v>1333</v>
      </c>
      <c r="I660" s="666" t="s">
        <v>935</v>
      </c>
      <c r="J660" s="666" t="s">
        <v>1334</v>
      </c>
      <c r="K660" s="666"/>
      <c r="L660" s="668">
        <v>49.483818442469456</v>
      </c>
      <c r="M660" s="668">
        <v>1</v>
      </c>
      <c r="N660" s="669">
        <v>49.483818442469456</v>
      </c>
    </row>
    <row r="661" spans="1:14" ht="14.4" customHeight="1" x14ac:dyDescent="0.3">
      <c r="A661" s="664" t="s">
        <v>555</v>
      </c>
      <c r="B661" s="665" t="s">
        <v>556</v>
      </c>
      <c r="C661" s="666" t="s">
        <v>568</v>
      </c>
      <c r="D661" s="667" t="s">
        <v>2693</v>
      </c>
      <c r="E661" s="666" t="s">
        <v>571</v>
      </c>
      <c r="F661" s="667" t="s">
        <v>2694</v>
      </c>
      <c r="G661" s="666" t="s">
        <v>602</v>
      </c>
      <c r="H661" s="666" t="s">
        <v>1335</v>
      </c>
      <c r="I661" s="666" t="s">
        <v>1336</v>
      </c>
      <c r="J661" s="666" t="s">
        <v>1337</v>
      </c>
      <c r="K661" s="666" t="s">
        <v>1338</v>
      </c>
      <c r="L661" s="668">
        <v>74.609999999999985</v>
      </c>
      <c r="M661" s="668">
        <v>1</v>
      </c>
      <c r="N661" s="669">
        <v>74.609999999999985</v>
      </c>
    </row>
    <row r="662" spans="1:14" ht="14.4" customHeight="1" x14ac:dyDescent="0.3">
      <c r="A662" s="664" t="s">
        <v>555</v>
      </c>
      <c r="B662" s="665" t="s">
        <v>556</v>
      </c>
      <c r="C662" s="666" t="s">
        <v>568</v>
      </c>
      <c r="D662" s="667" t="s">
        <v>2693</v>
      </c>
      <c r="E662" s="666" t="s">
        <v>571</v>
      </c>
      <c r="F662" s="667" t="s">
        <v>2694</v>
      </c>
      <c r="G662" s="666" t="s">
        <v>602</v>
      </c>
      <c r="H662" s="666" t="s">
        <v>2357</v>
      </c>
      <c r="I662" s="666" t="s">
        <v>2358</v>
      </c>
      <c r="J662" s="666" t="s">
        <v>2359</v>
      </c>
      <c r="K662" s="666" t="s">
        <v>2286</v>
      </c>
      <c r="L662" s="668">
        <v>80.369230511416106</v>
      </c>
      <c r="M662" s="668">
        <v>11</v>
      </c>
      <c r="N662" s="669">
        <v>884.06153562557711</v>
      </c>
    </row>
    <row r="663" spans="1:14" ht="14.4" customHeight="1" x14ac:dyDescent="0.3">
      <c r="A663" s="664" t="s">
        <v>555</v>
      </c>
      <c r="B663" s="665" t="s">
        <v>556</v>
      </c>
      <c r="C663" s="666" t="s">
        <v>568</v>
      </c>
      <c r="D663" s="667" t="s">
        <v>2693</v>
      </c>
      <c r="E663" s="666" t="s">
        <v>571</v>
      </c>
      <c r="F663" s="667" t="s">
        <v>2694</v>
      </c>
      <c r="G663" s="666" t="s">
        <v>602</v>
      </c>
      <c r="H663" s="666" t="s">
        <v>2360</v>
      </c>
      <c r="I663" s="666" t="s">
        <v>2360</v>
      </c>
      <c r="J663" s="666" t="s">
        <v>2361</v>
      </c>
      <c r="K663" s="666" t="s">
        <v>2362</v>
      </c>
      <c r="L663" s="668">
        <v>1277.9850000000001</v>
      </c>
      <c r="M663" s="668">
        <v>1</v>
      </c>
      <c r="N663" s="669">
        <v>1277.9850000000001</v>
      </c>
    </row>
    <row r="664" spans="1:14" ht="14.4" customHeight="1" x14ac:dyDescent="0.3">
      <c r="A664" s="664" t="s">
        <v>555</v>
      </c>
      <c r="B664" s="665" t="s">
        <v>556</v>
      </c>
      <c r="C664" s="666" t="s">
        <v>568</v>
      </c>
      <c r="D664" s="667" t="s">
        <v>2693</v>
      </c>
      <c r="E664" s="666" t="s">
        <v>571</v>
      </c>
      <c r="F664" s="667" t="s">
        <v>2694</v>
      </c>
      <c r="G664" s="666" t="s">
        <v>602</v>
      </c>
      <c r="H664" s="666" t="s">
        <v>2363</v>
      </c>
      <c r="I664" s="666" t="s">
        <v>2364</v>
      </c>
      <c r="J664" s="666" t="s">
        <v>2365</v>
      </c>
      <c r="K664" s="666" t="s">
        <v>979</v>
      </c>
      <c r="L664" s="668">
        <v>42.9</v>
      </c>
      <c r="M664" s="668">
        <v>1</v>
      </c>
      <c r="N664" s="669">
        <v>42.9</v>
      </c>
    </row>
    <row r="665" spans="1:14" ht="14.4" customHeight="1" x14ac:dyDescent="0.3">
      <c r="A665" s="664" t="s">
        <v>555</v>
      </c>
      <c r="B665" s="665" t="s">
        <v>556</v>
      </c>
      <c r="C665" s="666" t="s">
        <v>568</v>
      </c>
      <c r="D665" s="667" t="s">
        <v>2693</v>
      </c>
      <c r="E665" s="666" t="s">
        <v>571</v>
      </c>
      <c r="F665" s="667" t="s">
        <v>2694</v>
      </c>
      <c r="G665" s="666" t="s">
        <v>602</v>
      </c>
      <c r="H665" s="666" t="s">
        <v>2366</v>
      </c>
      <c r="I665" s="666" t="s">
        <v>2367</v>
      </c>
      <c r="J665" s="666" t="s">
        <v>939</v>
      </c>
      <c r="K665" s="666" t="s">
        <v>2368</v>
      </c>
      <c r="L665" s="668">
        <v>118.50658043845073</v>
      </c>
      <c r="M665" s="668">
        <v>3</v>
      </c>
      <c r="N665" s="669">
        <v>355.51974131535218</v>
      </c>
    </row>
    <row r="666" spans="1:14" ht="14.4" customHeight="1" x14ac:dyDescent="0.3">
      <c r="A666" s="664" t="s">
        <v>555</v>
      </c>
      <c r="B666" s="665" t="s">
        <v>556</v>
      </c>
      <c r="C666" s="666" t="s">
        <v>568</v>
      </c>
      <c r="D666" s="667" t="s">
        <v>2693</v>
      </c>
      <c r="E666" s="666" t="s">
        <v>571</v>
      </c>
      <c r="F666" s="667" t="s">
        <v>2694</v>
      </c>
      <c r="G666" s="666" t="s">
        <v>602</v>
      </c>
      <c r="H666" s="666" t="s">
        <v>1355</v>
      </c>
      <c r="I666" s="666" t="s">
        <v>1356</v>
      </c>
      <c r="J666" s="666" t="s">
        <v>1319</v>
      </c>
      <c r="K666" s="666" t="s">
        <v>1357</v>
      </c>
      <c r="L666" s="668">
        <v>119.08500000000004</v>
      </c>
      <c r="M666" s="668">
        <v>2</v>
      </c>
      <c r="N666" s="669">
        <v>238.17000000000007</v>
      </c>
    </row>
    <row r="667" spans="1:14" ht="14.4" customHeight="1" x14ac:dyDescent="0.3">
      <c r="A667" s="664" t="s">
        <v>555</v>
      </c>
      <c r="B667" s="665" t="s">
        <v>556</v>
      </c>
      <c r="C667" s="666" t="s">
        <v>568</v>
      </c>
      <c r="D667" s="667" t="s">
        <v>2693</v>
      </c>
      <c r="E667" s="666" t="s">
        <v>571</v>
      </c>
      <c r="F667" s="667" t="s">
        <v>2694</v>
      </c>
      <c r="G667" s="666" t="s">
        <v>602</v>
      </c>
      <c r="H667" s="666" t="s">
        <v>2369</v>
      </c>
      <c r="I667" s="666" t="s">
        <v>2370</v>
      </c>
      <c r="J667" s="666" t="s">
        <v>2371</v>
      </c>
      <c r="K667" s="666" t="s">
        <v>2372</v>
      </c>
      <c r="L667" s="668">
        <v>170.12999999999988</v>
      </c>
      <c r="M667" s="668">
        <v>1</v>
      </c>
      <c r="N667" s="669">
        <v>170.12999999999988</v>
      </c>
    </row>
    <row r="668" spans="1:14" ht="14.4" customHeight="1" x14ac:dyDescent="0.3">
      <c r="A668" s="664" t="s">
        <v>555</v>
      </c>
      <c r="B668" s="665" t="s">
        <v>556</v>
      </c>
      <c r="C668" s="666" t="s">
        <v>568</v>
      </c>
      <c r="D668" s="667" t="s">
        <v>2693</v>
      </c>
      <c r="E668" s="666" t="s">
        <v>571</v>
      </c>
      <c r="F668" s="667" t="s">
        <v>2694</v>
      </c>
      <c r="G668" s="666" t="s">
        <v>602</v>
      </c>
      <c r="H668" s="666" t="s">
        <v>1366</v>
      </c>
      <c r="I668" s="666" t="s">
        <v>1367</v>
      </c>
      <c r="J668" s="666" t="s">
        <v>1368</v>
      </c>
      <c r="K668" s="666" t="s">
        <v>1369</v>
      </c>
      <c r="L668" s="668">
        <v>26.769999999999985</v>
      </c>
      <c r="M668" s="668">
        <v>1</v>
      </c>
      <c r="N668" s="669">
        <v>26.769999999999985</v>
      </c>
    </row>
    <row r="669" spans="1:14" ht="14.4" customHeight="1" x14ac:dyDescent="0.3">
      <c r="A669" s="664" t="s">
        <v>555</v>
      </c>
      <c r="B669" s="665" t="s">
        <v>556</v>
      </c>
      <c r="C669" s="666" t="s">
        <v>568</v>
      </c>
      <c r="D669" s="667" t="s">
        <v>2693</v>
      </c>
      <c r="E669" s="666" t="s">
        <v>571</v>
      </c>
      <c r="F669" s="667" t="s">
        <v>2694</v>
      </c>
      <c r="G669" s="666" t="s">
        <v>602</v>
      </c>
      <c r="H669" s="666" t="s">
        <v>2373</v>
      </c>
      <c r="I669" s="666" t="s">
        <v>2373</v>
      </c>
      <c r="J669" s="666" t="s">
        <v>1428</v>
      </c>
      <c r="K669" s="666" t="s">
        <v>2374</v>
      </c>
      <c r="L669" s="668">
        <v>34.255000000000003</v>
      </c>
      <c r="M669" s="668">
        <v>2</v>
      </c>
      <c r="N669" s="669">
        <v>68.510000000000005</v>
      </c>
    </row>
    <row r="670" spans="1:14" ht="14.4" customHeight="1" x14ac:dyDescent="0.3">
      <c r="A670" s="664" t="s">
        <v>555</v>
      </c>
      <c r="B670" s="665" t="s">
        <v>556</v>
      </c>
      <c r="C670" s="666" t="s">
        <v>568</v>
      </c>
      <c r="D670" s="667" t="s">
        <v>2693</v>
      </c>
      <c r="E670" s="666" t="s">
        <v>571</v>
      </c>
      <c r="F670" s="667" t="s">
        <v>2694</v>
      </c>
      <c r="G670" s="666" t="s">
        <v>602</v>
      </c>
      <c r="H670" s="666" t="s">
        <v>2375</v>
      </c>
      <c r="I670" s="666" t="s">
        <v>2376</v>
      </c>
      <c r="J670" s="666" t="s">
        <v>2377</v>
      </c>
      <c r="K670" s="666" t="s">
        <v>2378</v>
      </c>
      <c r="L670" s="668">
        <v>63.339999999999947</v>
      </c>
      <c r="M670" s="668">
        <v>2</v>
      </c>
      <c r="N670" s="669">
        <v>126.67999999999989</v>
      </c>
    </row>
    <row r="671" spans="1:14" ht="14.4" customHeight="1" x14ac:dyDescent="0.3">
      <c r="A671" s="664" t="s">
        <v>555</v>
      </c>
      <c r="B671" s="665" t="s">
        <v>556</v>
      </c>
      <c r="C671" s="666" t="s">
        <v>568</v>
      </c>
      <c r="D671" s="667" t="s">
        <v>2693</v>
      </c>
      <c r="E671" s="666" t="s">
        <v>571</v>
      </c>
      <c r="F671" s="667" t="s">
        <v>2694</v>
      </c>
      <c r="G671" s="666" t="s">
        <v>602</v>
      </c>
      <c r="H671" s="666" t="s">
        <v>1379</v>
      </c>
      <c r="I671" s="666" t="s">
        <v>935</v>
      </c>
      <c r="J671" s="666" t="s">
        <v>1380</v>
      </c>
      <c r="K671" s="666"/>
      <c r="L671" s="668">
        <v>74.067399474059542</v>
      </c>
      <c r="M671" s="668">
        <v>1</v>
      </c>
      <c r="N671" s="669">
        <v>74.067399474059542</v>
      </c>
    </row>
    <row r="672" spans="1:14" ht="14.4" customHeight="1" x14ac:dyDescent="0.3">
      <c r="A672" s="664" t="s">
        <v>555</v>
      </c>
      <c r="B672" s="665" t="s">
        <v>556</v>
      </c>
      <c r="C672" s="666" t="s">
        <v>568</v>
      </c>
      <c r="D672" s="667" t="s">
        <v>2693</v>
      </c>
      <c r="E672" s="666" t="s">
        <v>571</v>
      </c>
      <c r="F672" s="667" t="s">
        <v>2694</v>
      </c>
      <c r="G672" s="666" t="s">
        <v>602</v>
      </c>
      <c r="H672" s="666" t="s">
        <v>2379</v>
      </c>
      <c r="I672" s="666" t="s">
        <v>2380</v>
      </c>
      <c r="J672" s="666" t="s">
        <v>2381</v>
      </c>
      <c r="K672" s="666" t="s">
        <v>2382</v>
      </c>
      <c r="L672" s="668">
        <v>40.950000000000003</v>
      </c>
      <c r="M672" s="668">
        <v>2</v>
      </c>
      <c r="N672" s="669">
        <v>81.900000000000006</v>
      </c>
    </row>
    <row r="673" spans="1:14" ht="14.4" customHeight="1" x14ac:dyDescent="0.3">
      <c r="A673" s="664" t="s">
        <v>555</v>
      </c>
      <c r="B673" s="665" t="s">
        <v>556</v>
      </c>
      <c r="C673" s="666" t="s">
        <v>568</v>
      </c>
      <c r="D673" s="667" t="s">
        <v>2693</v>
      </c>
      <c r="E673" s="666" t="s">
        <v>571</v>
      </c>
      <c r="F673" s="667" t="s">
        <v>2694</v>
      </c>
      <c r="G673" s="666" t="s">
        <v>602</v>
      </c>
      <c r="H673" s="666" t="s">
        <v>1384</v>
      </c>
      <c r="I673" s="666" t="s">
        <v>1384</v>
      </c>
      <c r="J673" s="666" t="s">
        <v>1385</v>
      </c>
      <c r="K673" s="666" t="s">
        <v>1386</v>
      </c>
      <c r="L673" s="668">
        <v>47.61</v>
      </c>
      <c r="M673" s="668">
        <v>1</v>
      </c>
      <c r="N673" s="669">
        <v>47.61</v>
      </c>
    </row>
    <row r="674" spans="1:14" ht="14.4" customHeight="1" x14ac:dyDescent="0.3">
      <c r="A674" s="664" t="s">
        <v>555</v>
      </c>
      <c r="B674" s="665" t="s">
        <v>556</v>
      </c>
      <c r="C674" s="666" t="s">
        <v>568</v>
      </c>
      <c r="D674" s="667" t="s">
        <v>2693</v>
      </c>
      <c r="E674" s="666" t="s">
        <v>571</v>
      </c>
      <c r="F674" s="667" t="s">
        <v>2694</v>
      </c>
      <c r="G674" s="666" t="s">
        <v>602</v>
      </c>
      <c r="H674" s="666" t="s">
        <v>2383</v>
      </c>
      <c r="I674" s="666" t="s">
        <v>2384</v>
      </c>
      <c r="J674" s="666" t="s">
        <v>2385</v>
      </c>
      <c r="K674" s="666" t="s">
        <v>2386</v>
      </c>
      <c r="L674" s="668">
        <v>126.5</v>
      </c>
      <c r="M674" s="668">
        <v>1</v>
      </c>
      <c r="N674" s="669">
        <v>126.5</v>
      </c>
    </row>
    <row r="675" spans="1:14" ht="14.4" customHeight="1" x14ac:dyDescent="0.3">
      <c r="A675" s="664" t="s">
        <v>555</v>
      </c>
      <c r="B675" s="665" t="s">
        <v>556</v>
      </c>
      <c r="C675" s="666" t="s">
        <v>568</v>
      </c>
      <c r="D675" s="667" t="s">
        <v>2693</v>
      </c>
      <c r="E675" s="666" t="s">
        <v>571</v>
      </c>
      <c r="F675" s="667" t="s">
        <v>2694</v>
      </c>
      <c r="G675" s="666" t="s">
        <v>602</v>
      </c>
      <c r="H675" s="666" t="s">
        <v>2387</v>
      </c>
      <c r="I675" s="666" t="s">
        <v>2388</v>
      </c>
      <c r="J675" s="666" t="s">
        <v>2389</v>
      </c>
      <c r="K675" s="666" t="s">
        <v>2390</v>
      </c>
      <c r="L675" s="668">
        <v>81.39500000000001</v>
      </c>
      <c r="M675" s="668">
        <v>2</v>
      </c>
      <c r="N675" s="669">
        <v>162.79000000000002</v>
      </c>
    </row>
    <row r="676" spans="1:14" ht="14.4" customHeight="1" x14ac:dyDescent="0.3">
      <c r="A676" s="664" t="s">
        <v>555</v>
      </c>
      <c r="B676" s="665" t="s">
        <v>556</v>
      </c>
      <c r="C676" s="666" t="s">
        <v>568</v>
      </c>
      <c r="D676" s="667" t="s">
        <v>2693</v>
      </c>
      <c r="E676" s="666" t="s">
        <v>571</v>
      </c>
      <c r="F676" s="667" t="s">
        <v>2694</v>
      </c>
      <c r="G676" s="666" t="s">
        <v>602</v>
      </c>
      <c r="H676" s="666" t="s">
        <v>2391</v>
      </c>
      <c r="I676" s="666" t="s">
        <v>2392</v>
      </c>
      <c r="J676" s="666" t="s">
        <v>1470</v>
      </c>
      <c r="K676" s="666" t="s">
        <v>2393</v>
      </c>
      <c r="L676" s="668">
        <v>53.12</v>
      </c>
      <c r="M676" s="668">
        <v>1</v>
      </c>
      <c r="N676" s="669">
        <v>53.12</v>
      </c>
    </row>
    <row r="677" spans="1:14" ht="14.4" customHeight="1" x14ac:dyDescent="0.3">
      <c r="A677" s="664" t="s">
        <v>555</v>
      </c>
      <c r="B677" s="665" t="s">
        <v>556</v>
      </c>
      <c r="C677" s="666" t="s">
        <v>568</v>
      </c>
      <c r="D677" s="667" t="s">
        <v>2693</v>
      </c>
      <c r="E677" s="666" t="s">
        <v>571</v>
      </c>
      <c r="F677" s="667" t="s">
        <v>2694</v>
      </c>
      <c r="G677" s="666" t="s">
        <v>602</v>
      </c>
      <c r="H677" s="666" t="s">
        <v>1991</v>
      </c>
      <c r="I677" s="666" t="s">
        <v>1991</v>
      </c>
      <c r="J677" s="666" t="s">
        <v>1992</v>
      </c>
      <c r="K677" s="666" t="s">
        <v>1993</v>
      </c>
      <c r="L677" s="668">
        <v>116.92000000000006</v>
      </c>
      <c r="M677" s="668">
        <v>6</v>
      </c>
      <c r="N677" s="669">
        <v>701.52000000000032</v>
      </c>
    </row>
    <row r="678" spans="1:14" ht="14.4" customHeight="1" x14ac:dyDescent="0.3">
      <c r="A678" s="664" t="s">
        <v>555</v>
      </c>
      <c r="B678" s="665" t="s">
        <v>556</v>
      </c>
      <c r="C678" s="666" t="s">
        <v>568</v>
      </c>
      <c r="D678" s="667" t="s">
        <v>2693</v>
      </c>
      <c r="E678" s="666" t="s">
        <v>571</v>
      </c>
      <c r="F678" s="667" t="s">
        <v>2694</v>
      </c>
      <c r="G678" s="666" t="s">
        <v>602</v>
      </c>
      <c r="H678" s="666" t="s">
        <v>2394</v>
      </c>
      <c r="I678" s="666" t="s">
        <v>2394</v>
      </c>
      <c r="J678" s="666" t="s">
        <v>2395</v>
      </c>
      <c r="K678" s="666" t="s">
        <v>2396</v>
      </c>
      <c r="L678" s="668">
        <v>262.58999999999986</v>
      </c>
      <c r="M678" s="668">
        <v>1</v>
      </c>
      <c r="N678" s="669">
        <v>262.58999999999986</v>
      </c>
    </row>
    <row r="679" spans="1:14" ht="14.4" customHeight="1" x14ac:dyDescent="0.3">
      <c r="A679" s="664" t="s">
        <v>555</v>
      </c>
      <c r="B679" s="665" t="s">
        <v>556</v>
      </c>
      <c r="C679" s="666" t="s">
        <v>568</v>
      </c>
      <c r="D679" s="667" t="s">
        <v>2693</v>
      </c>
      <c r="E679" s="666" t="s">
        <v>571</v>
      </c>
      <c r="F679" s="667" t="s">
        <v>2694</v>
      </c>
      <c r="G679" s="666" t="s">
        <v>602</v>
      </c>
      <c r="H679" s="666" t="s">
        <v>1419</v>
      </c>
      <c r="I679" s="666" t="s">
        <v>1419</v>
      </c>
      <c r="J679" s="666" t="s">
        <v>1420</v>
      </c>
      <c r="K679" s="666" t="s">
        <v>1421</v>
      </c>
      <c r="L679" s="668">
        <v>411.39990574871882</v>
      </c>
      <c r="M679" s="668">
        <v>20</v>
      </c>
      <c r="N679" s="669">
        <v>8227.9981149743762</v>
      </c>
    </row>
    <row r="680" spans="1:14" ht="14.4" customHeight="1" x14ac:dyDescent="0.3">
      <c r="A680" s="664" t="s">
        <v>555</v>
      </c>
      <c r="B680" s="665" t="s">
        <v>556</v>
      </c>
      <c r="C680" s="666" t="s">
        <v>568</v>
      </c>
      <c r="D680" s="667" t="s">
        <v>2693</v>
      </c>
      <c r="E680" s="666" t="s">
        <v>571</v>
      </c>
      <c r="F680" s="667" t="s">
        <v>2694</v>
      </c>
      <c r="G680" s="666" t="s">
        <v>602</v>
      </c>
      <c r="H680" s="666" t="s">
        <v>2397</v>
      </c>
      <c r="I680" s="666" t="s">
        <v>2398</v>
      </c>
      <c r="J680" s="666" t="s">
        <v>2399</v>
      </c>
      <c r="K680" s="666" t="s">
        <v>2400</v>
      </c>
      <c r="L680" s="668">
        <v>112.20999999999997</v>
      </c>
      <c r="M680" s="668">
        <v>1</v>
      </c>
      <c r="N680" s="669">
        <v>112.20999999999997</v>
      </c>
    </row>
    <row r="681" spans="1:14" ht="14.4" customHeight="1" x14ac:dyDescent="0.3">
      <c r="A681" s="664" t="s">
        <v>555</v>
      </c>
      <c r="B681" s="665" t="s">
        <v>556</v>
      </c>
      <c r="C681" s="666" t="s">
        <v>568</v>
      </c>
      <c r="D681" s="667" t="s">
        <v>2693</v>
      </c>
      <c r="E681" s="666" t="s">
        <v>571</v>
      </c>
      <c r="F681" s="667" t="s">
        <v>2694</v>
      </c>
      <c r="G681" s="666" t="s">
        <v>602</v>
      </c>
      <c r="H681" s="666" t="s">
        <v>2401</v>
      </c>
      <c r="I681" s="666" t="s">
        <v>935</v>
      </c>
      <c r="J681" s="666" t="s">
        <v>2402</v>
      </c>
      <c r="K681" s="666"/>
      <c r="L681" s="668">
        <v>123.01572726188384</v>
      </c>
      <c r="M681" s="668">
        <v>7</v>
      </c>
      <c r="N681" s="669">
        <v>861.11009083318686</v>
      </c>
    </row>
    <row r="682" spans="1:14" ht="14.4" customHeight="1" x14ac:dyDescent="0.3">
      <c r="A682" s="664" t="s">
        <v>555</v>
      </c>
      <c r="B682" s="665" t="s">
        <v>556</v>
      </c>
      <c r="C682" s="666" t="s">
        <v>568</v>
      </c>
      <c r="D682" s="667" t="s">
        <v>2693</v>
      </c>
      <c r="E682" s="666" t="s">
        <v>571</v>
      </c>
      <c r="F682" s="667" t="s">
        <v>2694</v>
      </c>
      <c r="G682" s="666" t="s">
        <v>602</v>
      </c>
      <c r="H682" s="666" t="s">
        <v>2403</v>
      </c>
      <c r="I682" s="666" t="s">
        <v>935</v>
      </c>
      <c r="J682" s="666" t="s">
        <v>2404</v>
      </c>
      <c r="K682" s="666"/>
      <c r="L682" s="668">
        <v>29.385000000000009</v>
      </c>
      <c r="M682" s="668">
        <v>6</v>
      </c>
      <c r="N682" s="669">
        <v>176.31000000000006</v>
      </c>
    </row>
    <row r="683" spans="1:14" ht="14.4" customHeight="1" x14ac:dyDescent="0.3">
      <c r="A683" s="664" t="s">
        <v>555</v>
      </c>
      <c r="B683" s="665" t="s">
        <v>556</v>
      </c>
      <c r="C683" s="666" t="s">
        <v>568</v>
      </c>
      <c r="D683" s="667" t="s">
        <v>2693</v>
      </c>
      <c r="E683" s="666" t="s">
        <v>571</v>
      </c>
      <c r="F683" s="667" t="s">
        <v>2694</v>
      </c>
      <c r="G683" s="666" t="s">
        <v>602</v>
      </c>
      <c r="H683" s="666" t="s">
        <v>1425</v>
      </c>
      <c r="I683" s="666" t="s">
        <v>935</v>
      </c>
      <c r="J683" s="666" t="s">
        <v>1426</v>
      </c>
      <c r="K683" s="666"/>
      <c r="L683" s="668">
        <v>42.33</v>
      </c>
      <c r="M683" s="668">
        <v>2</v>
      </c>
      <c r="N683" s="669">
        <v>84.66</v>
      </c>
    </row>
    <row r="684" spans="1:14" ht="14.4" customHeight="1" x14ac:dyDescent="0.3">
      <c r="A684" s="664" t="s">
        <v>555</v>
      </c>
      <c r="B684" s="665" t="s">
        <v>556</v>
      </c>
      <c r="C684" s="666" t="s">
        <v>568</v>
      </c>
      <c r="D684" s="667" t="s">
        <v>2693</v>
      </c>
      <c r="E684" s="666" t="s">
        <v>571</v>
      </c>
      <c r="F684" s="667" t="s">
        <v>2694</v>
      </c>
      <c r="G684" s="666" t="s">
        <v>602</v>
      </c>
      <c r="H684" s="666" t="s">
        <v>2405</v>
      </c>
      <c r="I684" s="666" t="s">
        <v>935</v>
      </c>
      <c r="J684" s="666" t="s">
        <v>2406</v>
      </c>
      <c r="K684" s="666"/>
      <c r="L684" s="668">
        <v>37.700000000000017</v>
      </c>
      <c r="M684" s="668">
        <v>1</v>
      </c>
      <c r="N684" s="669">
        <v>37.700000000000017</v>
      </c>
    </row>
    <row r="685" spans="1:14" ht="14.4" customHeight="1" x14ac:dyDescent="0.3">
      <c r="A685" s="664" t="s">
        <v>555</v>
      </c>
      <c r="B685" s="665" t="s">
        <v>556</v>
      </c>
      <c r="C685" s="666" t="s">
        <v>568</v>
      </c>
      <c r="D685" s="667" t="s">
        <v>2693</v>
      </c>
      <c r="E685" s="666" t="s">
        <v>571</v>
      </c>
      <c r="F685" s="667" t="s">
        <v>2694</v>
      </c>
      <c r="G685" s="666" t="s">
        <v>602</v>
      </c>
      <c r="H685" s="666" t="s">
        <v>2407</v>
      </c>
      <c r="I685" s="666" t="s">
        <v>935</v>
      </c>
      <c r="J685" s="666" t="s">
        <v>2408</v>
      </c>
      <c r="K685" s="666" t="s">
        <v>2409</v>
      </c>
      <c r="L685" s="668">
        <v>12.946999999999999</v>
      </c>
      <c r="M685" s="668">
        <v>750</v>
      </c>
      <c r="N685" s="669">
        <v>9710.25</v>
      </c>
    </row>
    <row r="686" spans="1:14" ht="14.4" customHeight="1" x14ac:dyDescent="0.3">
      <c r="A686" s="664" t="s">
        <v>555</v>
      </c>
      <c r="B686" s="665" t="s">
        <v>556</v>
      </c>
      <c r="C686" s="666" t="s">
        <v>568</v>
      </c>
      <c r="D686" s="667" t="s">
        <v>2693</v>
      </c>
      <c r="E686" s="666" t="s">
        <v>571</v>
      </c>
      <c r="F686" s="667" t="s">
        <v>2694</v>
      </c>
      <c r="G686" s="666" t="s">
        <v>602</v>
      </c>
      <c r="H686" s="666" t="s">
        <v>2410</v>
      </c>
      <c r="I686" s="666" t="s">
        <v>2410</v>
      </c>
      <c r="J686" s="666" t="s">
        <v>2411</v>
      </c>
      <c r="K686" s="666" t="s">
        <v>2412</v>
      </c>
      <c r="L686" s="668">
        <v>165.52000577490838</v>
      </c>
      <c r="M686" s="668">
        <v>10</v>
      </c>
      <c r="N686" s="669">
        <v>1655.2000577490837</v>
      </c>
    </row>
    <row r="687" spans="1:14" ht="14.4" customHeight="1" x14ac:dyDescent="0.3">
      <c r="A687" s="664" t="s">
        <v>555</v>
      </c>
      <c r="B687" s="665" t="s">
        <v>556</v>
      </c>
      <c r="C687" s="666" t="s">
        <v>568</v>
      </c>
      <c r="D687" s="667" t="s">
        <v>2693</v>
      </c>
      <c r="E687" s="666" t="s">
        <v>571</v>
      </c>
      <c r="F687" s="667" t="s">
        <v>2694</v>
      </c>
      <c r="G687" s="666" t="s">
        <v>602</v>
      </c>
      <c r="H687" s="666" t="s">
        <v>1429</v>
      </c>
      <c r="I687" s="666" t="s">
        <v>1429</v>
      </c>
      <c r="J687" s="666" t="s">
        <v>955</v>
      </c>
      <c r="K687" s="666" t="s">
        <v>1430</v>
      </c>
      <c r="L687" s="668">
        <v>130.35000000000002</v>
      </c>
      <c r="M687" s="668">
        <v>3</v>
      </c>
      <c r="N687" s="669">
        <v>391.05000000000007</v>
      </c>
    </row>
    <row r="688" spans="1:14" ht="14.4" customHeight="1" x14ac:dyDescent="0.3">
      <c r="A688" s="664" t="s">
        <v>555</v>
      </c>
      <c r="B688" s="665" t="s">
        <v>556</v>
      </c>
      <c r="C688" s="666" t="s">
        <v>568</v>
      </c>
      <c r="D688" s="667" t="s">
        <v>2693</v>
      </c>
      <c r="E688" s="666" t="s">
        <v>571</v>
      </c>
      <c r="F688" s="667" t="s">
        <v>2694</v>
      </c>
      <c r="G688" s="666" t="s">
        <v>602</v>
      </c>
      <c r="H688" s="666" t="s">
        <v>1431</v>
      </c>
      <c r="I688" s="666" t="s">
        <v>1431</v>
      </c>
      <c r="J688" s="666" t="s">
        <v>1432</v>
      </c>
      <c r="K688" s="666" t="s">
        <v>1433</v>
      </c>
      <c r="L688" s="668">
        <v>44.000000000000014</v>
      </c>
      <c r="M688" s="668">
        <v>4</v>
      </c>
      <c r="N688" s="669">
        <v>176.00000000000006</v>
      </c>
    </row>
    <row r="689" spans="1:14" ht="14.4" customHeight="1" x14ac:dyDescent="0.3">
      <c r="A689" s="664" t="s">
        <v>555</v>
      </c>
      <c r="B689" s="665" t="s">
        <v>556</v>
      </c>
      <c r="C689" s="666" t="s">
        <v>568</v>
      </c>
      <c r="D689" s="667" t="s">
        <v>2693</v>
      </c>
      <c r="E689" s="666" t="s">
        <v>571</v>
      </c>
      <c r="F689" s="667" t="s">
        <v>2694</v>
      </c>
      <c r="G689" s="666" t="s">
        <v>602</v>
      </c>
      <c r="H689" s="666" t="s">
        <v>1440</v>
      </c>
      <c r="I689" s="666" t="s">
        <v>1440</v>
      </c>
      <c r="J689" s="666" t="s">
        <v>1026</v>
      </c>
      <c r="K689" s="666" t="s">
        <v>1441</v>
      </c>
      <c r="L689" s="668">
        <v>82.523045338796621</v>
      </c>
      <c r="M689" s="668">
        <v>9</v>
      </c>
      <c r="N689" s="669">
        <v>742.70740804916954</v>
      </c>
    </row>
    <row r="690" spans="1:14" ht="14.4" customHeight="1" x14ac:dyDescent="0.3">
      <c r="A690" s="664" t="s">
        <v>555</v>
      </c>
      <c r="B690" s="665" t="s">
        <v>556</v>
      </c>
      <c r="C690" s="666" t="s">
        <v>568</v>
      </c>
      <c r="D690" s="667" t="s">
        <v>2693</v>
      </c>
      <c r="E690" s="666" t="s">
        <v>571</v>
      </c>
      <c r="F690" s="667" t="s">
        <v>2694</v>
      </c>
      <c r="G690" s="666" t="s">
        <v>602</v>
      </c>
      <c r="H690" s="666" t="s">
        <v>2413</v>
      </c>
      <c r="I690" s="666" t="s">
        <v>2413</v>
      </c>
      <c r="J690" s="666" t="s">
        <v>2414</v>
      </c>
      <c r="K690" s="666" t="s">
        <v>2415</v>
      </c>
      <c r="L690" s="668">
        <v>160.70936978616498</v>
      </c>
      <c r="M690" s="668">
        <v>1</v>
      </c>
      <c r="N690" s="669">
        <v>160.70936978616498</v>
      </c>
    </row>
    <row r="691" spans="1:14" ht="14.4" customHeight="1" x14ac:dyDescent="0.3">
      <c r="A691" s="664" t="s">
        <v>555</v>
      </c>
      <c r="B691" s="665" t="s">
        <v>556</v>
      </c>
      <c r="C691" s="666" t="s">
        <v>568</v>
      </c>
      <c r="D691" s="667" t="s">
        <v>2693</v>
      </c>
      <c r="E691" s="666" t="s">
        <v>571</v>
      </c>
      <c r="F691" s="667" t="s">
        <v>2694</v>
      </c>
      <c r="G691" s="666" t="s">
        <v>602</v>
      </c>
      <c r="H691" s="666" t="s">
        <v>1448</v>
      </c>
      <c r="I691" s="666" t="s">
        <v>1448</v>
      </c>
      <c r="J691" s="666" t="s">
        <v>1449</v>
      </c>
      <c r="K691" s="666" t="s">
        <v>1450</v>
      </c>
      <c r="L691" s="668">
        <v>177.77734047611204</v>
      </c>
      <c r="M691" s="668">
        <v>9</v>
      </c>
      <c r="N691" s="669">
        <v>1599.9960642850085</v>
      </c>
    </row>
    <row r="692" spans="1:14" ht="14.4" customHeight="1" x14ac:dyDescent="0.3">
      <c r="A692" s="664" t="s">
        <v>555</v>
      </c>
      <c r="B692" s="665" t="s">
        <v>556</v>
      </c>
      <c r="C692" s="666" t="s">
        <v>568</v>
      </c>
      <c r="D692" s="667" t="s">
        <v>2693</v>
      </c>
      <c r="E692" s="666" t="s">
        <v>571</v>
      </c>
      <c r="F692" s="667" t="s">
        <v>2694</v>
      </c>
      <c r="G692" s="666" t="s">
        <v>602</v>
      </c>
      <c r="H692" s="666" t="s">
        <v>2416</v>
      </c>
      <c r="I692" s="666" t="s">
        <v>2416</v>
      </c>
      <c r="J692" s="666" t="s">
        <v>1428</v>
      </c>
      <c r="K692" s="666" t="s">
        <v>1435</v>
      </c>
      <c r="L692" s="668">
        <v>68.439999999999969</v>
      </c>
      <c r="M692" s="668">
        <v>1</v>
      </c>
      <c r="N692" s="669">
        <v>68.439999999999969</v>
      </c>
    </row>
    <row r="693" spans="1:14" ht="14.4" customHeight="1" x14ac:dyDescent="0.3">
      <c r="A693" s="664" t="s">
        <v>555</v>
      </c>
      <c r="B693" s="665" t="s">
        <v>556</v>
      </c>
      <c r="C693" s="666" t="s">
        <v>568</v>
      </c>
      <c r="D693" s="667" t="s">
        <v>2693</v>
      </c>
      <c r="E693" s="666" t="s">
        <v>571</v>
      </c>
      <c r="F693" s="667" t="s">
        <v>2694</v>
      </c>
      <c r="G693" s="666" t="s">
        <v>602</v>
      </c>
      <c r="H693" s="666" t="s">
        <v>2417</v>
      </c>
      <c r="I693" s="666" t="s">
        <v>2417</v>
      </c>
      <c r="J693" s="666" t="s">
        <v>2418</v>
      </c>
      <c r="K693" s="666" t="s">
        <v>2419</v>
      </c>
      <c r="L693" s="668">
        <v>793.32000000000016</v>
      </c>
      <c r="M693" s="668">
        <v>6</v>
      </c>
      <c r="N693" s="669">
        <v>4759.920000000001</v>
      </c>
    </row>
    <row r="694" spans="1:14" ht="14.4" customHeight="1" x14ac:dyDescent="0.3">
      <c r="A694" s="664" t="s">
        <v>555</v>
      </c>
      <c r="B694" s="665" t="s">
        <v>556</v>
      </c>
      <c r="C694" s="666" t="s">
        <v>568</v>
      </c>
      <c r="D694" s="667" t="s">
        <v>2693</v>
      </c>
      <c r="E694" s="666" t="s">
        <v>571</v>
      </c>
      <c r="F694" s="667" t="s">
        <v>2694</v>
      </c>
      <c r="G694" s="666" t="s">
        <v>602</v>
      </c>
      <c r="H694" s="666" t="s">
        <v>2420</v>
      </c>
      <c r="I694" s="666" t="s">
        <v>2421</v>
      </c>
      <c r="J694" s="666" t="s">
        <v>2422</v>
      </c>
      <c r="K694" s="666" t="s">
        <v>979</v>
      </c>
      <c r="L694" s="668">
        <v>18.769999999999992</v>
      </c>
      <c r="M694" s="668">
        <v>3</v>
      </c>
      <c r="N694" s="669">
        <v>56.309999999999974</v>
      </c>
    </row>
    <row r="695" spans="1:14" ht="14.4" customHeight="1" x14ac:dyDescent="0.3">
      <c r="A695" s="664" t="s">
        <v>555</v>
      </c>
      <c r="B695" s="665" t="s">
        <v>556</v>
      </c>
      <c r="C695" s="666" t="s">
        <v>568</v>
      </c>
      <c r="D695" s="667" t="s">
        <v>2693</v>
      </c>
      <c r="E695" s="666" t="s">
        <v>571</v>
      </c>
      <c r="F695" s="667" t="s">
        <v>2694</v>
      </c>
      <c r="G695" s="666" t="s">
        <v>602</v>
      </c>
      <c r="H695" s="666" t="s">
        <v>2423</v>
      </c>
      <c r="I695" s="666" t="s">
        <v>935</v>
      </c>
      <c r="J695" s="666" t="s">
        <v>2424</v>
      </c>
      <c r="K695" s="666"/>
      <c r="L695" s="668">
        <v>123.71999999999993</v>
      </c>
      <c r="M695" s="668">
        <v>1</v>
      </c>
      <c r="N695" s="669">
        <v>123.71999999999993</v>
      </c>
    </row>
    <row r="696" spans="1:14" ht="14.4" customHeight="1" x14ac:dyDescent="0.3">
      <c r="A696" s="664" t="s">
        <v>555</v>
      </c>
      <c r="B696" s="665" t="s">
        <v>556</v>
      </c>
      <c r="C696" s="666" t="s">
        <v>568</v>
      </c>
      <c r="D696" s="667" t="s">
        <v>2693</v>
      </c>
      <c r="E696" s="666" t="s">
        <v>571</v>
      </c>
      <c r="F696" s="667" t="s">
        <v>2694</v>
      </c>
      <c r="G696" s="666" t="s">
        <v>602</v>
      </c>
      <c r="H696" s="666" t="s">
        <v>2425</v>
      </c>
      <c r="I696" s="666" t="s">
        <v>2425</v>
      </c>
      <c r="J696" s="666" t="s">
        <v>2426</v>
      </c>
      <c r="K696" s="666" t="s">
        <v>2427</v>
      </c>
      <c r="L696" s="668">
        <v>230.71</v>
      </c>
      <c r="M696" s="668">
        <v>1</v>
      </c>
      <c r="N696" s="669">
        <v>230.71</v>
      </c>
    </row>
    <row r="697" spans="1:14" ht="14.4" customHeight="1" x14ac:dyDescent="0.3">
      <c r="A697" s="664" t="s">
        <v>555</v>
      </c>
      <c r="B697" s="665" t="s">
        <v>556</v>
      </c>
      <c r="C697" s="666" t="s">
        <v>568</v>
      </c>
      <c r="D697" s="667" t="s">
        <v>2693</v>
      </c>
      <c r="E697" s="666" t="s">
        <v>571</v>
      </c>
      <c r="F697" s="667" t="s">
        <v>2694</v>
      </c>
      <c r="G697" s="666" t="s">
        <v>602</v>
      </c>
      <c r="H697" s="666" t="s">
        <v>2428</v>
      </c>
      <c r="I697" s="666" t="s">
        <v>2428</v>
      </c>
      <c r="J697" s="666" t="s">
        <v>2429</v>
      </c>
      <c r="K697" s="666" t="s">
        <v>862</v>
      </c>
      <c r="L697" s="668">
        <v>111.95000000000009</v>
      </c>
      <c r="M697" s="668">
        <v>1</v>
      </c>
      <c r="N697" s="669">
        <v>111.95000000000009</v>
      </c>
    </row>
    <row r="698" spans="1:14" ht="14.4" customHeight="1" x14ac:dyDescent="0.3">
      <c r="A698" s="664" t="s">
        <v>555</v>
      </c>
      <c r="B698" s="665" t="s">
        <v>556</v>
      </c>
      <c r="C698" s="666" t="s">
        <v>568</v>
      </c>
      <c r="D698" s="667" t="s">
        <v>2693</v>
      </c>
      <c r="E698" s="666" t="s">
        <v>571</v>
      </c>
      <c r="F698" s="667" t="s">
        <v>2694</v>
      </c>
      <c r="G698" s="666" t="s">
        <v>602</v>
      </c>
      <c r="H698" s="666" t="s">
        <v>2430</v>
      </c>
      <c r="I698" s="666" t="s">
        <v>2430</v>
      </c>
      <c r="J698" s="666" t="s">
        <v>2431</v>
      </c>
      <c r="K698" s="666" t="s">
        <v>2432</v>
      </c>
      <c r="L698" s="668">
        <v>23.73</v>
      </c>
      <c r="M698" s="668">
        <v>1</v>
      </c>
      <c r="N698" s="669">
        <v>23.73</v>
      </c>
    </row>
    <row r="699" spans="1:14" ht="14.4" customHeight="1" x14ac:dyDescent="0.3">
      <c r="A699" s="664" t="s">
        <v>555</v>
      </c>
      <c r="B699" s="665" t="s">
        <v>556</v>
      </c>
      <c r="C699" s="666" t="s">
        <v>568</v>
      </c>
      <c r="D699" s="667" t="s">
        <v>2693</v>
      </c>
      <c r="E699" s="666" t="s">
        <v>571</v>
      </c>
      <c r="F699" s="667" t="s">
        <v>2694</v>
      </c>
      <c r="G699" s="666" t="s">
        <v>602</v>
      </c>
      <c r="H699" s="666" t="s">
        <v>2433</v>
      </c>
      <c r="I699" s="666" t="s">
        <v>2434</v>
      </c>
      <c r="J699" s="666" t="s">
        <v>2435</v>
      </c>
      <c r="K699" s="666" t="s">
        <v>2436</v>
      </c>
      <c r="L699" s="668">
        <v>336.66000000000008</v>
      </c>
      <c r="M699" s="668">
        <v>1</v>
      </c>
      <c r="N699" s="669">
        <v>336.66000000000008</v>
      </c>
    </row>
    <row r="700" spans="1:14" ht="14.4" customHeight="1" x14ac:dyDescent="0.3">
      <c r="A700" s="664" t="s">
        <v>555</v>
      </c>
      <c r="B700" s="665" t="s">
        <v>556</v>
      </c>
      <c r="C700" s="666" t="s">
        <v>568</v>
      </c>
      <c r="D700" s="667" t="s">
        <v>2693</v>
      </c>
      <c r="E700" s="666" t="s">
        <v>571</v>
      </c>
      <c r="F700" s="667" t="s">
        <v>2694</v>
      </c>
      <c r="G700" s="666" t="s">
        <v>602</v>
      </c>
      <c r="H700" s="666" t="s">
        <v>2437</v>
      </c>
      <c r="I700" s="666" t="s">
        <v>2437</v>
      </c>
      <c r="J700" s="666" t="s">
        <v>2438</v>
      </c>
      <c r="K700" s="666" t="s">
        <v>2439</v>
      </c>
      <c r="L700" s="668">
        <v>67.209999999999994</v>
      </c>
      <c r="M700" s="668">
        <v>2</v>
      </c>
      <c r="N700" s="669">
        <v>134.41999999999999</v>
      </c>
    </row>
    <row r="701" spans="1:14" ht="14.4" customHeight="1" x14ac:dyDescent="0.3">
      <c r="A701" s="664" t="s">
        <v>555</v>
      </c>
      <c r="B701" s="665" t="s">
        <v>556</v>
      </c>
      <c r="C701" s="666" t="s">
        <v>568</v>
      </c>
      <c r="D701" s="667" t="s">
        <v>2693</v>
      </c>
      <c r="E701" s="666" t="s">
        <v>571</v>
      </c>
      <c r="F701" s="667" t="s">
        <v>2694</v>
      </c>
      <c r="G701" s="666" t="s">
        <v>602</v>
      </c>
      <c r="H701" s="666" t="s">
        <v>2440</v>
      </c>
      <c r="I701" s="666" t="s">
        <v>2440</v>
      </c>
      <c r="J701" s="666" t="s">
        <v>2441</v>
      </c>
      <c r="K701" s="666" t="s">
        <v>2442</v>
      </c>
      <c r="L701" s="668">
        <v>124.20000000000003</v>
      </c>
      <c r="M701" s="668">
        <v>1</v>
      </c>
      <c r="N701" s="669">
        <v>124.20000000000003</v>
      </c>
    </row>
    <row r="702" spans="1:14" ht="14.4" customHeight="1" x14ac:dyDescent="0.3">
      <c r="A702" s="664" t="s">
        <v>555</v>
      </c>
      <c r="B702" s="665" t="s">
        <v>556</v>
      </c>
      <c r="C702" s="666" t="s">
        <v>568</v>
      </c>
      <c r="D702" s="667" t="s">
        <v>2693</v>
      </c>
      <c r="E702" s="666" t="s">
        <v>571</v>
      </c>
      <c r="F702" s="667" t="s">
        <v>2694</v>
      </c>
      <c r="G702" s="666" t="s">
        <v>602</v>
      </c>
      <c r="H702" s="666" t="s">
        <v>2443</v>
      </c>
      <c r="I702" s="666" t="s">
        <v>2443</v>
      </c>
      <c r="J702" s="666" t="s">
        <v>2444</v>
      </c>
      <c r="K702" s="666" t="s">
        <v>2445</v>
      </c>
      <c r="L702" s="668">
        <v>264.99</v>
      </c>
      <c r="M702" s="668">
        <v>6</v>
      </c>
      <c r="N702" s="669">
        <v>1589.94</v>
      </c>
    </row>
    <row r="703" spans="1:14" ht="14.4" customHeight="1" x14ac:dyDescent="0.3">
      <c r="A703" s="664" t="s">
        <v>555</v>
      </c>
      <c r="B703" s="665" t="s">
        <v>556</v>
      </c>
      <c r="C703" s="666" t="s">
        <v>568</v>
      </c>
      <c r="D703" s="667" t="s">
        <v>2693</v>
      </c>
      <c r="E703" s="666" t="s">
        <v>571</v>
      </c>
      <c r="F703" s="667" t="s">
        <v>2694</v>
      </c>
      <c r="G703" s="666" t="s">
        <v>602</v>
      </c>
      <c r="H703" s="666" t="s">
        <v>2446</v>
      </c>
      <c r="I703" s="666" t="s">
        <v>2446</v>
      </c>
      <c r="J703" s="666" t="s">
        <v>2447</v>
      </c>
      <c r="K703" s="666" t="s">
        <v>2448</v>
      </c>
      <c r="L703" s="668">
        <v>220.29999999999998</v>
      </c>
      <c r="M703" s="668">
        <v>1</v>
      </c>
      <c r="N703" s="669">
        <v>220.29999999999998</v>
      </c>
    </row>
    <row r="704" spans="1:14" ht="14.4" customHeight="1" x14ac:dyDescent="0.3">
      <c r="A704" s="664" t="s">
        <v>555</v>
      </c>
      <c r="B704" s="665" t="s">
        <v>556</v>
      </c>
      <c r="C704" s="666" t="s">
        <v>568</v>
      </c>
      <c r="D704" s="667" t="s">
        <v>2693</v>
      </c>
      <c r="E704" s="666" t="s">
        <v>571</v>
      </c>
      <c r="F704" s="667" t="s">
        <v>2694</v>
      </c>
      <c r="G704" s="666" t="s">
        <v>602</v>
      </c>
      <c r="H704" s="666" t="s">
        <v>2449</v>
      </c>
      <c r="I704" s="666" t="s">
        <v>2449</v>
      </c>
      <c r="J704" s="666" t="s">
        <v>2450</v>
      </c>
      <c r="K704" s="666" t="s">
        <v>2451</v>
      </c>
      <c r="L704" s="668">
        <v>372.79999999999995</v>
      </c>
      <c r="M704" s="668">
        <v>1</v>
      </c>
      <c r="N704" s="669">
        <v>372.79999999999995</v>
      </c>
    </row>
    <row r="705" spans="1:14" ht="14.4" customHeight="1" x14ac:dyDescent="0.3">
      <c r="A705" s="664" t="s">
        <v>555</v>
      </c>
      <c r="B705" s="665" t="s">
        <v>556</v>
      </c>
      <c r="C705" s="666" t="s">
        <v>568</v>
      </c>
      <c r="D705" s="667" t="s">
        <v>2693</v>
      </c>
      <c r="E705" s="666" t="s">
        <v>571</v>
      </c>
      <c r="F705" s="667" t="s">
        <v>2694</v>
      </c>
      <c r="G705" s="666" t="s">
        <v>602</v>
      </c>
      <c r="H705" s="666" t="s">
        <v>1491</v>
      </c>
      <c r="I705" s="666" t="s">
        <v>1491</v>
      </c>
      <c r="J705" s="666" t="s">
        <v>1130</v>
      </c>
      <c r="K705" s="666" t="s">
        <v>1131</v>
      </c>
      <c r="L705" s="668">
        <v>47.619644467262106</v>
      </c>
      <c r="M705" s="668">
        <v>46</v>
      </c>
      <c r="N705" s="669">
        <v>2190.5036454940569</v>
      </c>
    </row>
    <row r="706" spans="1:14" ht="14.4" customHeight="1" x14ac:dyDescent="0.3">
      <c r="A706" s="664" t="s">
        <v>555</v>
      </c>
      <c r="B706" s="665" t="s">
        <v>556</v>
      </c>
      <c r="C706" s="666" t="s">
        <v>568</v>
      </c>
      <c r="D706" s="667" t="s">
        <v>2693</v>
      </c>
      <c r="E706" s="666" t="s">
        <v>571</v>
      </c>
      <c r="F706" s="667" t="s">
        <v>2694</v>
      </c>
      <c r="G706" s="666" t="s">
        <v>602</v>
      </c>
      <c r="H706" s="666" t="s">
        <v>2452</v>
      </c>
      <c r="I706" s="666" t="s">
        <v>2452</v>
      </c>
      <c r="J706" s="666" t="s">
        <v>2453</v>
      </c>
      <c r="K706" s="666" t="s">
        <v>756</v>
      </c>
      <c r="L706" s="668">
        <v>164</v>
      </c>
      <c r="M706" s="668">
        <v>1</v>
      </c>
      <c r="N706" s="669">
        <v>164</v>
      </c>
    </row>
    <row r="707" spans="1:14" ht="14.4" customHeight="1" x14ac:dyDescent="0.3">
      <c r="A707" s="664" t="s">
        <v>555</v>
      </c>
      <c r="B707" s="665" t="s">
        <v>556</v>
      </c>
      <c r="C707" s="666" t="s">
        <v>568</v>
      </c>
      <c r="D707" s="667" t="s">
        <v>2693</v>
      </c>
      <c r="E707" s="666" t="s">
        <v>571</v>
      </c>
      <c r="F707" s="667" t="s">
        <v>2694</v>
      </c>
      <c r="G707" s="666" t="s">
        <v>602</v>
      </c>
      <c r="H707" s="666" t="s">
        <v>2454</v>
      </c>
      <c r="I707" s="666" t="s">
        <v>2454</v>
      </c>
      <c r="J707" s="666" t="s">
        <v>751</v>
      </c>
      <c r="K707" s="666" t="s">
        <v>2455</v>
      </c>
      <c r="L707" s="668">
        <v>117.07428571428571</v>
      </c>
      <c r="M707" s="668">
        <v>7</v>
      </c>
      <c r="N707" s="669">
        <v>819.52</v>
      </c>
    </row>
    <row r="708" spans="1:14" ht="14.4" customHeight="1" x14ac:dyDescent="0.3">
      <c r="A708" s="664" t="s">
        <v>555</v>
      </c>
      <c r="B708" s="665" t="s">
        <v>556</v>
      </c>
      <c r="C708" s="666" t="s">
        <v>568</v>
      </c>
      <c r="D708" s="667" t="s">
        <v>2693</v>
      </c>
      <c r="E708" s="666" t="s">
        <v>571</v>
      </c>
      <c r="F708" s="667" t="s">
        <v>2694</v>
      </c>
      <c r="G708" s="666" t="s">
        <v>602</v>
      </c>
      <c r="H708" s="666" t="s">
        <v>1501</v>
      </c>
      <c r="I708" s="666" t="s">
        <v>935</v>
      </c>
      <c r="J708" s="666" t="s">
        <v>1502</v>
      </c>
      <c r="K708" s="666"/>
      <c r="L708" s="668">
        <v>65.49433333333333</v>
      </c>
      <c r="M708" s="668">
        <v>30</v>
      </c>
      <c r="N708" s="669">
        <v>1964.8299999999997</v>
      </c>
    </row>
    <row r="709" spans="1:14" ht="14.4" customHeight="1" x14ac:dyDescent="0.3">
      <c r="A709" s="664" t="s">
        <v>555</v>
      </c>
      <c r="B709" s="665" t="s">
        <v>556</v>
      </c>
      <c r="C709" s="666" t="s">
        <v>568</v>
      </c>
      <c r="D709" s="667" t="s">
        <v>2693</v>
      </c>
      <c r="E709" s="666" t="s">
        <v>571</v>
      </c>
      <c r="F709" s="667" t="s">
        <v>2694</v>
      </c>
      <c r="G709" s="666" t="s">
        <v>602</v>
      </c>
      <c r="H709" s="666" t="s">
        <v>1509</v>
      </c>
      <c r="I709" s="666" t="s">
        <v>1509</v>
      </c>
      <c r="J709" s="666" t="s">
        <v>974</v>
      </c>
      <c r="K709" s="666" t="s">
        <v>1510</v>
      </c>
      <c r="L709" s="668">
        <v>129.88</v>
      </c>
      <c r="M709" s="668">
        <v>2</v>
      </c>
      <c r="N709" s="669">
        <v>259.76</v>
      </c>
    </row>
    <row r="710" spans="1:14" ht="14.4" customHeight="1" x14ac:dyDescent="0.3">
      <c r="A710" s="664" t="s">
        <v>555</v>
      </c>
      <c r="B710" s="665" t="s">
        <v>556</v>
      </c>
      <c r="C710" s="666" t="s">
        <v>568</v>
      </c>
      <c r="D710" s="667" t="s">
        <v>2693</v>
      </c>
      <c r="E710" s="666" t="s">
        <v>571</v>
      </c>
      <c r="F710" s="667" t="s">
        <v>2694</v>
      </c>
      <c r="G710" s="666" t="s">
        <v>602</v>
      </c>
      <c r="H710" s="666" t="s">
        <v>2456</v>
      </c>
      <c r="I710" s="666" t="s">
        <v>2456</v>
      </c>
      <c r="J710" s="666" t="s">
        <v>2457</v>
      </c>
      <c r="K710" s="666" t="s">
        <v>2458</v>
      </c>
      <c r="L710" s="668">
        <v>88.809999999999988</v>
      </c>
      <c r="M710" s="668">
        <v>1</v>
      </c>
      <c r="N710" s="669">
        <v>88.809999999999988</v>
      </c>
    </row>
    <row r="711" spans="1:14" ht="14.4" customHeight="1" x14ac:dyDescent="0.3">
      <c r="A711" s="664" t="s">
        <v>555</v>
      </c>
      <c r="B711" s="665" t="s">
        <v>556</v>
      </c>
      <c r="C711" s="666" t="s">
        <v>568</v>
      </c>
      <c r="D711" s="667" t="s">
        <v>2693</v>
      </c>
      <c r="E711" s="666" t="s">
        <v>571</v>
      </c>
      <c r="F711" s="667" t="s">
        <v>2694</v>
      </c>
      <c r="G711" s="666" t="s">
        <v>602</v>
      </c>
      <c r="H711" s="666" t="s">
        <v>2459</v>
      </c>
      <c r="I711" s="666" t="s">
        <v>2459</v>
      </c>
      <c r="J711" s="666" t="s">
        <v>2460</v>
      </c>
      <c r="K711" s="666" t="s">
        <v>2461</v>
      </c>
      <c r="L711" s="668">
        <v>81.899999999999991</v>
      </c>
      <c r="M711" s="668">
        <v>1</v>
      </c>
      <c r="N711" s="669">
        <v>81.899999999999991</v>
      </c>
    </row>
    <row r="712" spans="1:14" ht="14.4" customHeight="1" x14ac:dyDescent="0.3">
      <c r="A712" s="664" t="s">
        <v>555</v>
      </c>
      <c r="B712" s="665" t="s">
        <v>556</v>
      </c>
      <c r="C712" s="666" t="s">
        <v>568</v>
      </c>
      <c r="D712" s="667" t="s">
        <v>2693</v>
      </c>
      <c r="E712" s="666" t="s">
        <v>571</v>
      </c>
      <c r="F712" s="667" t="s">
        <v>2694</v>
      </c>
      <c r="G712" s="666" t="s">
        <v>602</v>
      </c>
      <c r="H712" s="666" t="s">
        <v>2462</v>
      </c>
      <c r="I712" s="666" t="s">
        <v>935</v>
      </c>
      <c r="J712" s="666" t="s">
        <v>2463</v>
      </c>
      <c r="K712" s="666"/>
      <c r="L712" s="668">
        <v>576.11</v>
      </c>
      <c r="M712" s="668">
        <v>2</v>
      </c>
      <c r="N712" s="669">
        <v>1152.22</v>
      </c>
    </row>
    <row r="713" spans="1:14" ht="14.4" customHeight="1" x14ac:dyDescent="0.3">
      <c r="A713" s="664" t="s">
        <v>555</v>
      </c>
      <c r="B713" s="665" t="s">
        <v>556</v>
      </c>
      <c r="C713" s="666" t="s">
        <v>568</v>
      </c>
      <c r="D713" s="667" t="s">
        <v>2693</v>
      </c>
      <c r="E713" s="666" t="s">
        <v>571</v>
      </c>
      <c r="F713" s="667" t="s">
        <v>2694</v>
      </c>
      <c r="G713" s="666" t="s">
        <v>602</v>
      </c>
      <c r="H713" s="666" t="s">
        <v>1514</v>
      </c>
      <c r="I713" s="666" t="s">
        <v>1514</v>
      </c>
      <c r="J713" s="666" t="s">
        <v>1515</v>
      </c>
      <c r="K713" s="666" t="s">
        <v>1516</v>
      </c>
      <c r="L713" s="668">
        <v>100.60000000000004</v>
      </c>
      <c r="M713" s="668">
        <v>1</v>
      </c>
      <c r="N713" s="669">
        <v>100.60000000000004</v>
      </c>
    </row>
    <row r="714" spans="1:14" ht="14.4" customHeight="1" x14ac:dyDescent="0.3">
      <c r="A714" s="664" t="s">
        <v>555</v>
      </c>
      <c r="B714" s="665" t="s">
        <v>556</v>
      </c>
      <c r="C714" s="666" t="s">
        <v>568</v>
      </c>
      <c r="D714" s="667" t="s">
        <v>2693</v>
      </c>
      <c r="E714" s="666" t="s">
        <v>571</v>
      </c>
      <c r="F714" s="667" t="s">
        <v>2694</v>
      </c>
      <c r="G714" s="666" t="s">
        <v>602</v>
      </c>
      <c r="H714" s="666" t="s">
        <v>2464</v>
      </c>
      <c r="I714" s="666" t="s">
        <v>2464</v>
      </c>
      <c r="J714" s="666" t="s">
        <v>2465</v>
      </c>
      <c r="K714" s="666" t="s">
        <v>2466</v>
      </c>
      <c r="L714" s="668">
        <v>93.499999999999986</v>
      </c>
      <c r="M714" s="668">
        <v>1</v>
      </c>
      <c r="N714" s="669">
        <v>93.499999999999986</v>
      </c>
    </row>
    <row r="715" spans="1:14" ht="14.4" customHeight="1" x14ac:dyDescent="0.3">
      <c r="A715" s="664" t="s">
        <v>555</v>
      </c>
      <c r="B715" s="665" t="s">
        <v>556</v>
      </c>
      <c r="C715" s="666" t="s">
        <v>568</v>
      </c>
      <c r="D715" s="667" t="s">
        <v>2693</v>
      </c>
      <c r="E715" s="666" t="s">
        <v>571</v>
      </c>
      <c r="F715" s="667" t="s">
        <v>2694</v>
      </c>
      <c r="G715" s="666" t="s">
        <v>602</v>
      </c>
      <c r="H715" s="666" t="s">
        <v>2467</v>
      </c>
      <c r="I715" s="666" t="s">
        <v>2467</v>
      </c>
      <c r="J715" s="666" t="s">
        <v>751</v>
      </c>
      <c r="K715" s="666" t="s">
        <v>2455</v>
      </c>
      <c r="L715" s="668">
        <v>72.879943659337926</v>
      </c>
      <c r="M715" s="668">
        <v>13</v>
      </c>
      <c r="N715" s="669">
        <v>947.43926757139297</v>
      </c>
    </row>
    <row r="716" spans="1:14" ht="14.4" customHeight="1" x14ac:dyDescent="0.3">
      <c r="A716" s="664" t="s">
        <v>555</v>
      </c>
      <c r="B716" s="665" t="s">
        <v>556</v>
      </c>
      <c r="C716" s="666" t="s">
        <v>568</v>
      </c>
      <c r="D716" s="667" t="s">
        <v>2693</v>
      </c>
      <c r="E716" s="666" t="s">
        <v>571</v>
      </c>
      <c r="F716" s="667" t="s">
        <v>2694</v>
      </c>
      <c r="G716" s="666" t="s">
        <v>602</v>
      </c>
      <c r="H716" s="666" t="s">
        <v>2468</v>
      </c>
      <c r="I716" s="666" t="s">
        <v>2468</v>
      </c>
      <c r="J716" s="666" t="s">
        <v>665</v>
      </c>
      <c r="K716" s="666" t="s">
        <v>2469</v>
      </c>
      <c r="L716" s="668">
        <v>142.69</v>
      </c>
      <c r="M716" s="668">
        <v>1</v>
      </c>
      <c r="N716" s="669">
        <v>142.69</v>
      </c>
    </row>
    <row r="717" spans="1:14" ht="14.4" customHeight="1" x14ac:dyDescent="0.3">
      <c r="A717" s="664" t="s">
        <v>555</v>
      </c>
      <c r="B717" s="665" t="s">
        <v>556</v>
      </c>
      <c r="C717" s="666" t="s">
        <v>568</v>
      </c>
      <c r="D717" s="667" t="s">
        <v>2693</v>
      </c>
      <c r="E717" s="666" t="s">
        <v>571</v>
      </c>
      <c r="F717" s="667" t="s">
        <v>2694</v>
      </c>
      <c r="G717" s="666" t="s">
        <v>602</v>
      </c>
      <c r="H717" s="666" t="s">
        <v>2470</v>
      </c>
      <c r="I717" s="666" t="s">
        <v>2470</v>
      </c>
      <c r="J717" s="666" t="s">
        <v>2471</v>
      </c>
      <c r="K717" s="666" t="s">
        <v>2472</v>
      </c>
      <c r="L717" s="668">
        <v>280.06969362311924</v>
      </c>
      <c r="M717" s="668">
        <v>1</v>
      </c>
      <c r="N717" s="669">
        <v>280.06969362311924</v>
      </c>
    </row>
    <row r="718" spans="1:14" ht="14.4" customHeight="1" x14ac:dyDescent="0.3">
      <c r="A718" s="664" t="s">
        <v>555</v>
      </c>
      <c r="B718" s="665" t="s">
        <v>556</v>
      </c>
      <c r="C718" s="666" t="s">
        <v>568</v>
      </c>
      <c r="D718" s="667" t="s">
        <v>2693</v>
      </c>
      <c r="E718" s="666" t="s">
        <v>571</v>
      </c>
      <c r="F718" s="667" t="s">
        <v>2694</v>
      </c>
      <c r="G718" s="666" t="s">
        <v>602</v>
      </c>
      <c r="H718" s="666" t="s">
        <v>1526</v>
      </c>
      <c r="I718" s="666" t="s">
        <v>1526</v>
      </c>
      <c r="J718" s="666" t="s">
        <v>1527</v>
      </c>
      <c r="K718" s="666" t="s">
        <v>1528</v>
      </c>
      <c r="L718" s="668">
        <v>11.318999999999997</v>
      </c>
      <c r="M718" s="668">
        <v>3</v>
      </c>
      <c r="N718" s="669">
        <v>33.956999999999994</v>
      </c>
    </row>
    <row r="719" spans="1:14" ht="14.4" customHeight="1" x14ac:dyDescent="0.3">
      <c r="A719" s="664" t="s">
        <v>555</v>
      </c>
      <c r="B719" s="665" t="s">
        <v>556</v>
      </c>
      <c r="C719" s="666" t="s">
        <v>568</v>
      </c>
      <c r="D719" s="667" t="s">
        <v>2693</v>
      </c>
      <c r="E719" s="666" t="s">
        <v>571</v>
      </c>
      <c r="F719" s="667" t="s">
        <v>2694</v>
      </c>
      <c r="G719" s="666" t="s">
        <v>602</v>
      </c>
      <c r="H719" s="666" t="s">
        <v>2473</v>
      </c>
      <c r="I719" s="666" t="s">
        <v>2473</v>
      </c>
      <c r="J719" s="666" t="s">
        <v>2474</v>
      </c>
      <c r="K719" s="666" t="s">
        <v>2475</v>
      </c>
      <c r="L719" s="668">
        <v>813.5600000000004</v>
      </c>
      <c r="M719" s="668">
        <v>1</v>
      </c>
      <c r="N719" s="669">
        <v>813.5600000000004</v>
      </c>
    </row>
    <row r="720" spans="1:14" ht="14.4" customHeight="1" x14ac:dyDescent="0.3">
      <c r="A720" s="664" t="s">
        <v>555</v>
      </c>
      <c r="B720" s="665" t="s">
        <v>556</v>
      </c>
      <c r="C720" s="666" t="s">
        <v>568</v>
      </c>
      <c r="D720" s="667" t="s">
        <v>2693</v>
      </c>
      <c r="E720" s="666" t="s">
        <v>571</v>
      </c>
      <c r="F720" s="667" t="s">
        <v>2694</v>
      </c>
      <c r="G720" s="666" t="s">
        <v>602</v>
      </c>
      <c r="H720" s="666" t="s">
        <v>2476</v>
      </c>
      <c r="I720" s="666" t="s">
        <v>2476</v>
      </c>
      <c r="J720" s="666" t="s">
        <v>2477</v>
      </c>
      <c r="K720" s="666" t="s">
        <v>2478</v>
      </c>
      <c r="L720" s="668">
        <v>1131.0306392138555</v>
      </c>
      <c r="M720" s="668">
        <v>1</v>
      </c>
      <c r="N720" s="669">
        <v>1131.0306392138555</v>
      </c>
    </row>
    <row r="721" spans="1:14" ht="14.4" customHeight="1" x14ac:dyDescent="0.3">
      <c r="A721" s="664" t="s">
        <v>555</v>
      </c>
      <c r="B721" s="665" t="s">
        <v>556</v>
      </c>
      <c r="C721" s="666" t="s">
        <v>568</v>
      </c>
      <c r="D721" s="667" t="s">
        <v>2693</v>
      </c>
      <c r="E721" s="666" t="s">
        <v>571</v>
      </c>
      <c r="F721" s="667" t="s">
        <v>2694</v>
      </c>
      <c r="G721" s="666" t="s">
        <v>602</v>
      </c>
      <c r="H721" s="666" t="s">
        <v>1535</v>
      </c>
      <c r="I721" s="666" t="s">
        <v>1535</v>
      </c>
      <c r="J721" s="666" t="s">
        <v>751</v>
      </c>
      <c r="K721" s="666" t="s">
        <v>752</v>
      </c>
      <c r="L721" s="668">
        <v>28.600000000000005</v>
      </c>
      <c r="M721" s="668">
        <v>3</v>
      </c>
      <c r="N721" s="669">
        <v>85.800000000000011</v>
      </c>
    </row>
    <row r="722" spans="1:14" ht="14.4" customHeight="1" x14ac:dyDescent="0.3">
      <c r="A722" s="664" t="s">
        <v>555</v>
      </c>
      <c r="B722" s="665" t="s">
        <v>556</v>
      </c>
      <c r="C722" s="666" t="s">
        <v>568</v>
      </c>
      <c r="D722" s="667" t="s">
        <v>2693</v>
      </c>
      <c r="E722" s="666" t="s">
        <v>571</v>
      </c>
      <c r="F722" s="667" t="s">
        <v>2694</v>
      </c>
      <c r="G722" s="666" t="s">
        <v>602</v>
      </c>
      <c r="H722" s="666" t="s">
        <v>2005</v>
      </c>
      <c r="I722" s="666" t="s">
        <v>2005</v>
      </c>
      <c r="J722" s="666" t="s">
        <v>2006</v>
      </c>
      <c r="K722" s="666" t="s">
        <v>2007</v>
      </c>
      <c r="L722" s="668">
        <v>26.950000000000006</v>
      </c>
      <c r="M722" s="668">
        <v>3</v>
      </c>
      <c r="N722" s="669">
        <v>80.850000000000023</v>
      </c>
    </row>
    <row r="723" spans="1:14" ht="14.4" customHeight="1" x14ac:dyDescent="0.3">
      <c r="A723" s="664" t="s">
        <v>555</v>
      </c>
      <c r="B723" s="665" t="s">
        <v>556</v>
      </c>
      <c r="C723" s="666" t="s">
        <v>568</v>
      </c>
      <c r="D723" s="667" t="s">
        <v>2693</v>
      </c>
      <c r="E723" s="666" t="s">
        <v>571</v>
      </c>
      <c r="F723" s="667" t="s">
        <v>2694</v>
      </c>
      <c r="G723" s="666" t="s">
        <v>602</v>
      </c>
      <c r="H723" s="666" t="s">
        <v>2479</v>
      </c>
      <c r="I723" s="666" t="s">
        <v>2479</v>
      </c>
      <c r="J723" s="666" t="s">
        <v>2480</v>
      </c>
      <c r="K723" s="666" t="s">
        <v>2481</v>
      </c>
      <c r="L723" s="668">
        <v>293.65961150988721</v>
      </c>
      <c r="M723" s="668">
        <v>1</v>
      </c>
      <c r="N723" s="669">
        <v>293.65961150988721</v>
      </c>
    </row>
    <row r="724" spans="1:14" ht="14.4" customHeight="1" x14ac:dyDescent="0.3">
      <c r="A724" s="664" t="s">
        <v>555</v>
      </c>
      <c r="B724" s="665" t="s">
        <v>556</v>
      </c>
      <c r="C724" s="666" t="s">
        <v>568</v>
      </c>
      <c r="D724" s="667" t="s">
        <v>2693</v>
      </c>
      <c r="E724" s="666" t="s">
        <v>571</v>
      </c>
      <c r="F724" s="667" t="s">
        <v>2694</v>
      </c>
      <c r="G724" s="666" t="s">
        <v>602</v>
      </c>
      <c r="H724" s="666" t="s">
        <v>2482</v>
      </c>
      <c r="I724" s="666" t="s">
        <v>2482</v>
      </c>
      <c r="J724" s="666" t="s">
        <v>974</v>
      </c>
      <c r="K724" s="666" t="s">
        <v>2483</v>
      </c>
      <c r="L724" s="668">
        <v>158.4799999999999</v>
      </c>
      <c r="M724" s="668">
        <v>1</v>
      </c>
      <c r="N724" s="669">
        <v>158.4799999999999</v>
      </c>
    </row>
    <row r="725" spans="1:14" ht="14.4" customHeight="1" x14ac:dyDescent="0.3">
      <c r="A725" s="664" t="s">
        <v>555</v>
      </c>
      <c r="B725" s="665" t="s">
        <v>556</v>
      </c>
      <c r="C725" s="666" t="s">
        <v>568</v>
      </c>
      <c r="D725" s="667" t="s">
        <v>2693</v>
      </c>
      <c r="E725" s="666" t="s">
        <v>571</v>
      </c>
      <c r="F725" s="667" t="s">
        <v>2694</v>
      </c>
      <c r="G725" s="666" t="s">
        <v>602</v>
      </c>
      <c r="H725" s="666" t="s">
        <v>2484</v>
      </c>
      <c r="I725" s="666" t="s">
        <v>2484</v>
      </c>
      <c r="J725" s="666" t="s">
        <v>2485</v>
      </c>
      <c r="K725" s="666" t="s">
        <v>2486</v>
      </c>
      <c r="L725" s="668">
        <v>110.87</v>
      </c>
      <c r="M725" s="668">
        <v>1</v>
      </c>
      <c r="N725" s="669">
        <v>110.87</v>
      </c>
    </row>
    <row r="726" spans="1:14" ht="14.4" customHeight="1" x14ac:dyDescent="0.3">
      <c r="A726" s="664" t="s">
        <v>555</v>
      </c>
      <c r="B726" s="665" t="s">
        <v>556</v>
      </c>
      <c r="C726" s="666" t="s">
        <v>568</v>
      </c>
      <c r="D726" s="667" t="s">
        <v>2693</v>
      </c>
      <c r="E726" s="666" t="s">
        <v>571</v>
      </c>
      <c r="F726" s="667" t="s">
        <v>2694</v>
      </c>
      <c r="G726" s="666" t="s">
        <v>602</v>
      </c>
      <c r="H726" s="666" t="s">
        <v>2487</v>
      </c>
      <c r="I726" s="666" t="s">
        <v>2487</v>
      </c>
      <c r="J726" s="666" t="s">
        <v>2488</v>
      </c>
      <c r="K726" s="666" t="s">
        <v>956</v>
      </c>
      <c r="L726" s="668">
        <v>66.610000000000028</v>
      </c>
      <c r="M726" s="668">
        <v>1</v>
      </c>
      <c r="N726" s="669">
        <v>66.610000000000028</v>
      </c>
    </row>
    <row r="727" spans="1:14" ht="14.4" customHeight="1" x14ac:dyDescent="0.3">
      <c r="A727" s="664" t="s">
        <v>555</v>
      </c>
      <c r="B727" s="665" t="s">
        <v>556</v>
      </c>
      <c r="C727" s="666" t="s">
        <v>568</v>
      </c>
      <c r="D727" s="667" t="s">
        <v>2693</v>
      </c>
      <c r="E727" s="666" t="s">
        <v>571</v>
      </c>
      <c r="F727" s="667" t="s">
        <v>2694</v>
      </c>
      <c r="G727" s="666" t="s">
        <v>1543</v>
      </c>
      <c r="H727" s="666" t="s">
        <v>1544</v>
      </c>
      <c r="I727" s="666" t="s">
        <v>1544</v>
      </c>
      <c r="J727" s="666" t="s">
        <v>1545</v>
      </c>
      <c r="K727" s="666" t="s">
        <v>1546</v>
      </c>
      <c r="L727" s="668">
        <v>14.879999999999997</v>
      </c>
      <c r="M727" s="668">
        <v>3</v>
      </c>
      <c r="N727" s="669">
        <v>44.639999999999993</v>
      </c>
    </row>
    <row r="728" spans="1:14" ht="14.4" customHeight="1" x14ac:dyDescent="0.3">
      <c r="A728" s="664" t="s">
        <v>555</v>
      </c>
      <c r="B728" s="665" t="s">
        <v>556</v>
      </c>
      <c r="C728" s="666" t="s">
        <v>568</v>
      </c>
      <c r="D728" s="667" t="s">
        <v>2693</v>
      </c>
      <c r="E728" s="666" t="s">
        <v>571</v>
      </c>
      <c r="F728" s="667" t="s">
        <v>2694</v>
      </c>
      <c r="G728" s="666" t="s">
        <v>1543</v>
      </c>
      <c r="H728" s="666" t="s">
        <v>1547</v>
      </c>
      <c r="I728" s="666" t="s">
        <v>1547</v>
      </c>
      <c r="J728" s="666" t="s">
        <v>1548</v>
      </c>
      <c r="K728" s="666" t="s">
        <v>1549</v>
      </c>
      <c r="L728" s="668">
        <v>12.059969940398627</v>
      </c>
      <c r="M728" s="668">
        <v>2</v>
      </c>
      <c r="N728" s="669">
        <v>24.119939880797254</v>
      </c>
    </row>
    <row r="729" spans="1:14" ht="14.4" customHeight="1" x14ac:dyDescent="0.3">
      <c r="A729" s="664" t="s">
        <v>555</v>
      </c>
      <c r="B729" s="665" t="s">
        <v>556</v>
      </c>
      <c r="C729" s="666" t="s">
        <v>568</v>
      </c>
      <c r="D729" s="667" t="s">
        <v>2693</v>
      </c>
      <c r="E729" s="666" t="s">
        <v>571</v>
      </c>
      <c r="F729" s="667" t="s">
        <v>2694</v>
      </c>
      <c r="G729" s="666" t="s">
        <v>1543</v>
      </c>
      <c r="H729" s="666" t="s">
        <v>2489</v>
      </c>
      <c r="I729" s="666" t="s">
        <v>2490</v>
      </c>
      <c r="J729" s="666" t="s">
        <v>1589</v>
      </c>
      <c r="K729" s="666" t="s">
        <v>2491</v>
      </c>
      <c r="L729" s="668">
        <v>75.92</v>
      </c>
      <c r="M729" s="668">
        <v>2</v>
      </c>
      <c r="N729" s="669">
        <v>151.84</v>
      </c>
    </row>
    <row r="730" spans="1:14" ht="14.4" customHeight="1" x14ac:dyDescent="0.3">
      <c r="A730" s="664" t="s">
        <v>555</v>
      </c>
      <c r="B730" s="665" t="s">
        <v>556</v>
      </c>
      <c r="C730" s="666" t="s">
        <v>568</v>
      </c>
      <c r="D730" s="667" t="s">
        <v>2693</v>
      </c>
      <c r="E730" s="666" t="s">
        <v>571</v>
      </c>
      <c r="F730" s="667" t="s">
        <v>2694</v>
      </c>
      <c r="G730" s="666" t="s">
        <v>1543</v>
      </c>
      <c r="H730" s="666" t="s">
        <v>1554</v>
      </c>
      <c r="I730" s="666" t="s">
        <v>1555</v>
      </c>
      <c r="J730" s="666" t="s">
        <v>600</v>
      </c>
      <c r="K730" s="666" t="s">
        <v>601</v>
      </c>
      <c r="L730" s="668">
        <v>104.99578947368418</v>
      </c>
      <c r="M730" s="668">
        <v>19</v>
      </c>
      <c r="N730" s="669">
        <v>1994.9199999999996</v>
      </c>
    </row>
    <row r="731" spans="1:14" ht="14.4" customHeight="1" x14ac:dyDescent="0.3">
      <c r="A731" s="664" t="s">
        <v>555</v>
      </c>
      <c r="B731" s="665" t="s">
        <v>556</v>
      </c>
      <c r="C731" s="666" t="s">
        <v>568</v>
      </c>
      <c r="D731" s="667" t="s">
        <v>2693</v>
      </c>
      <c r="E731" s="666" t="s">
        <v>571</v>
      </c>
      <c r="F731" s="667" t="s">
        <v>2694</v>
      </c>
      <c r="G731" s="666" t="s">
        <v>1543</v>
      </c>
      <c r="H731" s="666" t="s">
        <v>2492</v>
      </c>
      <c r="I731" s="666" t="s">
        <v>2493</v>
      </c>
      <c r="J731" s="666" t="s">
        <v>2494</v>
      </c>
      <c r="K731" s="666" t="s">
        <v>997</v>
      </c>
      <c r="L731" s="668">
        <v>29.299999999999997</v>
      </c>
      <c r="M731" s="668">
        <v>2</v>
      </c>
      <c r="N731" s="669">
        <v>58.599999999999994</v>
      </c>
    </row>
    <row r="732" spans="1:14" ht="14.4" customHeight="1" x14ac:dyDescent="0.3">
      <c r="A732" s="664" t="s">
        <v>555</v>
      </c>
      <c r="B732" s="665" t="s">
        <v>556</v>
      </c>
      <c r="C732" s="666" t="s">
        <v>568</v>
      </c>
      <c r="D732" s="667" t="s">
        <v>2693</v>
      </c>
      <c r="E732" s="666" t="s">
        <v>571</v>
      </c>
      <c r="F732" s="667" t="s">
        <v>2694</v>
      </c>
      <c r="G732" s="666" t="s">
        <v>1543</v>
      </c>
      <c r="H732" s="666" t="s">
        <v>1560</v>
      </c>
      <c r="I732" s="666" t="s">
        <v>1561</v>
      </c>
      <c r="J732" s="666" t="s">
        <v>1562</v>
      </c>
      <c r="K732" s="666" t="s">
        <v>710</v>
      </c>
      <c r="L732" s="668">
        <v>62.140000000000029</v>
      </c>
      <c r="M732" s="668">
        <v>1</v>
      </c>
      <c r="N732" s="669">
        <v>62.140000000000029</v>
      </c>
    </row>
    <row r="733" spans="1:14" ht="14.4" customHeight="1" x14ac:dyDescent="0.3">
      <c r="A733" s="664" t="s">
        <v>555</v>
      </c>
      <c r="B733" s="665" t="s">
        <v>556</v>
      </c>
      <c r="C733" s="666" t="s">
        <v>568</v>
      </c>
      <c r="D733" s="667" t="s">
        <v>2693</v>
      </c>
      <c r="E733" s="666" t="s">
        <v>571</v>
      </c>
      <c r="F733" s="667" t="s">
        <v>2694</v>
      </c>
      <c r="G733" s="666" t="s">
        <v>1543</v>
      </c>
      <c r="H733" s="666" t="s">
        <v>1567</v>
      </c>
      <c r="I733" s="666" t="s">
        <v>1568</v>
      </c>
      <c r="J733" s="666" t="s">
        <v>1569</v>
      </c>
      <c r="K733" s="666" t="s">
        <v>1570</v>
      </c>
      <c r="L733" s="668">
        <v>46.819999999999993</v>
      </c>
      <c r="M733" s="668">
        <v>1</v>
      </c>
      <c r="N733" s="669">
        <v>46.819999999999993</v>
      </c>
    </row>
    <row r="734" spans="1:14" ht="14.4" customHeight="1" x14ac:dyDescent="0.3">
      <c r="A734" s="664" t="s">
        <v>555</v>
      </c>
      <c r="B734" s="665" t="s">
        <v>556</v>
      </c>
      <c r="C734" s="666" t="s">
        <v>568</v>
      </c>
      <c r="D734" s="667" t="s">
        <v>2693</v>
      </c>
      <c r="E734" s="666" t="s">
        <v>571</v>
      </c>
      <c r="F734" s="667" t="s">
        <v>2694</v>
      </c>
      <c r="G734" s="666" t="s">
        <v>1543</v>
      </c>
      <c r="H734" s="666" t="s">
        <v>1571</v>
      </c>
      <c r="I734" s="666" t="s">
        <v>1572</v>
      </c>
      <c r="J734" s="666" t="s">
        <v>1573</v>
      </c>
      <c r="K734" s="666" t="s">
        <v>1574</v>
      </c>
      <c r="L734" s="668">
        <v>42.720000000000013</v>
      </c>
      <c r="M734" s="668">
        <v>2</v>
      </c>
      <c r="N734" s="669">
        <v>85.440000000000026</v>
      </c>
    </row>
    <row r="735" spans="1:14" ht="14.4" customHeight="1" x14ac:dyDescent="0.3">
      <c r="A735" s="664" t="s">
        <v>555</v>
      </c>
      <c r="B735" s="665" t="s">
        <v>556</v>
      </c>
      <c r="C735" s="666" t="s">
        <v>568</v>
      </c>
      <c r="D735" s="667" t="s">
        <v>2693</v>
      </c>
      <c r="E735" s="666" t="s">
        <v>571</v>
      </c>
      <c r="F735" s="667" t="s">
        <v>2694</v>
      </c>
      <c r="G735" s="666" t="s">
        <v>1543</v>
      </c>
      <c r="H735" s="666" t="s">
        <v>1579</v>
      </c>
      <c r="I735" s="666" t="s">
        <v>1580</v>
      </c>
      <c r="J735" s="666" t="s">
        <v>1581</v>
      </c>
      <c r="K735" s="666" t="s">
        <v>1582</v>
      </c>
      <c r="L735" s="668">
        <v>42.96</v>
      </c>
      <c r="M735" s="668">
        <v>1</v>
      </c>
      <c r="N735" s="669">
        <v>42.96</v>
      </c>
    </row>
    <row r="736" spans="1:14" ht="14.4" customHeight="1" x14ac:dyDescent="0.3">
      <c r="A736" s="664" t="s">
        <v>555</v>
      </c>
      <c r="B736" s="665" t="s">
        <v>556</v>
      </c>
      <c r="C736" s="666" t="s">
        <v>568</v>
      </c>
      <c r="D736" s="667" t="s">
        <v>2693</v>
      </c>
      <c r="E736" s="666" t="s">
        <v>571</v>
      </c>
      <c r="F736" s="667" t="s">
        <v>2694</v>
      </c>
      <c r="G736" s="666" t="s">
        <v>1543</v>
      </c>
      <c r="H736" s="666" t="s">
        <v>2495</v>
      </c>
      <c r="I736" s="666" t="s">
        <v>2496</v>
      </c>
      <c r="J736" s="666" t="s">
        <v>1581</v>
      </c>
      <c r="K736" s="666" t="s">
        <v>2497</v>
      </c>
      <c r="L736" s="668">
        <v>150.34</v>
      </c>
      <c r="M736" s="668">
        <v>1</v>
      </c>
      <c r="N736" s="669">
        <v>150.34</v>
      </c>
    </row>
    <row r="737" spans="1:14" ht="14.4" customHeight="1" x14ac:dyDescent="0.3">
      <c r="A737" s="664" t="s">
        <v>555</v>
      </c>
      <c r="B737" s="665" t="s">
        <v>556</v>
      </c>
      <c r="C737" s="666" t="s">
        <v>568</v>
      </c>
      <c r="D737" s="667" t="s">
        <v>2693</v>
      </c>
      <c r="E737" s="666" t="s">
        <v>571</v>
      </c>
      <c r="F737" s="667" t="s">
        <v>2694</v>
      </c>
      <c r="G737" s="666" t="s">
        <v>1543</v>
      </c>
      <c r="H737" s="666" t="s">
        <v>1583</v>
      </c>
      <c r="I737" s="666" t="s">
        <v>1584</v>
      </c>
      <c r="J737" s="666" t="s">
        <v>1585</v>
      </c>
      <c r="K737" s="666" t="s">
        <v>1586</v>
      </c>
      <c r="L737" s="668">
        <v>3300</v>
      </c>
      <c r="M737" s="668">
        <v>1</v>
      </c>
      <c r="N737" s="669">
        <v>3300</v>
      </c>
    </row>
    <row r="738" spans="1:14" ht="14.4" customHeight="1" x14ac:dyDescent="0.3">
      <c r="A738" s="664" t="s">
        <v>555</v>
      </c>
      <c r="B738" s="665" t="s">
        <v>556</v>
      </c>
      <c r="C738" s="666" t="s">
        <v>568</v>
      </c>
      <c r="D738" s="667" t="s">
        <v>2693</v>
      </c>
      <c r="E738" s="666" t="s">
        <v>571</v>
      </c>
      <c r="F738" s="667" t="s">
        <v>2694</v>
      </c>
      <c r="G738" s="666" t="s">
        <v>1543</v>
      </c>
      <c r="H738" s="666" t="s">
        <v>2498</v>
      </c>
      <c r="I738" s="666" t="s">
        <v>2499</v>
      </c>
      <c r="J738" s="666" t="s">
        <v>2500</v>
      </c>
      <c r="K738" s="666" t="s">
        <v>2501</v>
      </c>
      <c r="L738" s="668">
        <v>49.319999999999993</v>
      </c>
      <c r="M738" s="668">
        <v>1</v>
      </c>
      <c r="N738" s="669">
        <v>49.319999999999993</v>
      </c>
    </row>
    <row r="739" spans="1:14" ht="14.4" customHeight="1" x14ac:dyDescent="0.3">
      <c r="A739" s="664" t="s">
        <v>555</v>
      </c>
      <c r="B739" s="665" t="s">
        <v>556</v>
      </c>
      <c r="C739" s="666" t="s">
        <v>568</v>
      </c>
      <c r="D739" s="667" t="s">
        <v>2693</v>
      </c>
      <c r="E739" s="666" t="s">
        <v>571</v>
      </c>
      <c r="F739" s="667" t="s">
        <v>2694</v>
      </c>
      <c r="G739" s="666" t="s">
        <v>1543</v>
      </c>
      <c r="H739" s="666" t="s">
        <v>2502</v>
      </c>
      <c r="I739" s="666" t="s">
        <v>2503</v>
      </c>
      <c r="J739" s="666" t="s">
        <v>2504</v>
      </c>
      <c r="K739" s="666" t="s">
        <v>2066</v>
      </c>
      <c r="L739" s="668">
        <v>36.179999999999993</v>
      </c>
      <c r="M739" s="668">
        <v>1</v>
      </c>
      <c r="N739" s="669">
        <v>36.179999999999993</v>
      </c>
    </row>
    <row r="740" spans="1:14" ht="14.4" customHeight="1" x14ac:dyDescent="0.3">
      <c r="A740" s="664" t="s">
        <v>555</v>
      </c>
      <c r="B740" s="665" t="s">
        <v>556</v>
      </c>
      <c r="C740" s="666" t="s">
        <v>568</v>
      </c>
      <c r="D740" s="667" t="s">
        <v>2693</v>
      </c>
      <c r="E740" s="666" t="s">
        <v>571</v>
      </c>
      <c r="F740" s="667" t="s">
        <v>2694</v>
      </c>
      <c r="G740" s="666" t="s">
        <v>1543</v>
      </c>
      <c r="H740" s="666" t="s">
        <v>2505</v>
      </c>
      <c r="I740" s="666" t="s">
        <v>2506</v>
      </c>
      <c r="J740" s="666" t="s">
        <v>2507</v>
      </c>
      <c r="K740" s="666" t="s">
        <v>2508</v>
      </c>
      <c r="L740" s="668">
        <v>81.145451834470535</v>
      </c>
      <c r="M740" s="668">
        <v>4</v>
      </c>
      <c r="N740" s="669">
        <v>324.58180733788214</v>
      </c>
    </row>
    <row r="741" spans="1:14" ht="14.4" customHeight="1" x14ac:dyDescent="0.3">
      <c r="A741" s="664" t="s">
        <v>555</v>
      </c>
      <c r="B741" s="665" t="s">
        <v>556</v>
      </c>
      <c r="C741" s="666" t="s">
        <v>568</v>
      </c>
      <c r="D741" s="667" t="s">
        <v>2693</v>
      </c>
      <c r="E741" s="666" t="s">
        <v>571</v>
      </c>
      <c r="F741" s="667" t="s">
        <v>2694</v>
      </c>
      <c r="G741" s="666" t="s">
        <v>1543</v>
      </c>
      <c r="H741" s="666" t="s">
        <v>2509</v>
      </c>
      <c r="I741" s="666" t="s">
        <v>2510</v>
      </c>
      <c r="J741" s="666" t="s">
        <v>2511</v>
      </c>
      <c r="K741" s="666" t="s">
        <v>997</v>
      </c>
      <c r="L741" s="668">
        <v>76.48</v>
      </c>
      <c r="M741" s="668">
        <v>1</v>
      </c>
      <c r="N741" s="669">
        <v>76.48</v>
      </c>
    </row>
    <row r="742" spans="1:14" ht="14.4" customHeight="1" x14ac:dyDescent="0.3">
      <c r="A742" s="664" t="s">
        <v>555</v>
      </c>
      <c r="B742" s="665" t="s">
        <v>556</v>
      </c>
      <c r="C742" s="666" t="s">
        <v>568</v>
      </c>
      <c r="D742" s="667" t="s">
        <v>2693</v>
      </c>
      <c r="E742" s="666" t="s">
        <v>571</v>
      </c>
      <c r="F742" s="667" t="s">
        <v>2694</v>
      </c>
      <c r="G742" s="666" t="s">
        <v>1543</v>
      </c>
      <c r="H742" s="666" t="s">
        <v>2512</v>
      </c>
      <c r="I742" s="666" t="s">
        <v>2513</v>
      </c>
      <c r="J742" s="666" t="s">
        <v>1589</v>
      </c>
      <c r="K742" s="666" t="s">
        <v>2514</v>
      </c>
      <c r="L742" s="668">
        <v>23.14499967445532</v>
      </c>
      <c r="M742" s="668">
        <v>4</v>
      </c>
      <c r="N742" s="669">
        <v>92.579998697821281</v>
      </c>
    </row>
    <row r="743" spans="1:14" ht="14.4" customHeight="1" x14ac:dyDescent="0.3">
      <c r="A743" s="664" t="s">
        <v>555</v>
      </c>
      <c r="B743" s="665" t="s">
        <v>556</v>
      </c>
      <c r="C743" s="666" t="s">
        <v>568</v>
      </c>
      <c r="D743" s="667" t="s">
        <v>2693</v>
      </c>
      <c r="E743" s="666" t="s">
        <v>571</v>
      </c>
      <c r="F743" s="667" t="s">
        <v>2694</v>
      </c>
      <c r="G743" s="666" t="s">
        <v>1543</v>
      </c>
      <c r="H743" s="666" t="s">
        <v>1590</v>
      </c>
      <c r="I743" s="666" t="s">
        <v>1590</v>
      </c>
      <c r="J743" s="666" t="s">
        <v>1591</v>
      </c>
      <c r="K743" s="666" t="s">
        <v>1592</v>
      </c>
      <c r="L743" s="668">
        <v>66.399999999999991</v>
      </c>
      <c r="M743" s="668">
        <v>1</v>
      </c>
      <c r="N743" s="669">
        <v>66.399999999999991</v>
      </c>
    </row>
    <row r="744" spans="1:14" ht="14.4" customHeight="1" x14ac:dyDescent="0.3">
      <c r="A744" s="664" t="s">
        <v>555</v>
      </c>
      <c r="B744" s="665" t="s">
        <v>556</v>
      </c>
      <c r="C744" s="666" t="s">
        <v>568</v>
      </c>
      <c r="D744" s="667" t="s">
        <v>2693</v>
      </c>
      <c r="E744" s="666" t="s">
        <v>571</v>
      </c>
      <c r="F744" s="667" t="s">
        <v>2694</v>
      </c>
      <c r="G744" s="666" t="s">
        <v>1543</v>
      </c>
      <c r="H744" s="666" t="s">
        <v>1597</v>
      </c>
      <c r="I744" s="666" t="s">
        <v>1598</v>
      </c>
      <c r="J744" s="666" t="s">
        <v>1599</v>
      </c>
      <c r="K744" s="666" t="s">
        <v>1600</v>
      </c>
      <c r="L744" s="668">
        <v>322.49</v>
      </c>
      <c r="M744" s="668">
        <v>3</v>
      </c>
      <c r="N744" s="669">
        <v>967.47</v>
      </c>
    </row>
    <row r="745" spans="1:14" ht="14.4" customHeight="1" x14ac:dyDescent="0.3">
      <c r="A745" s="664" t="s">
        <v>555</v>
      </c>
      <c r="B745" s="665" t="s">
        <v>556</v>
      </c>
      <c r="C745" s="666" t="s">
        <v>568</v>
      </c>
      <c r="D745" s="667" t="s">
        <v>2693</v>
      </c>
      <c r="E745" s="666" t="s">
        <v>571</v>
      </c>
      <c r="F745" s="667" t="s">
        <v>2694</v>
      </c>
      <c r="G745" s="666" t="s">
        <v>1543</v>
      </c>
      <c r="H745" s="666" t="s">
        <v>1601</v>
      </c>
      <c r="I745" s="666" t="s">
        <v>1602</v>
      </c>
      <c r="J745" s="666" t="s">
        <v>1603</v>
      </c>
      <c r="K745" s="666" t="s">
        <v>1604</v>
      </c>
      <c r="L745" s="668">
        <v>46.989666549208451</v>
      </c>
      <c r="M745" s="668">
        <v>1</v>
      </c>
      <c r="N745" s="669">
        <v>46.989666549208451</v>
      </c>
    </row>
    <row r="746" spans="1:14" ht="14.4" customHeight="1" x14ac:dyDescent="0.3">
      <c r="A746" s="664" t="s">
        <v>555</v>
      </c>
      <c r="B746" s="665" t="s">
        <v>556</v>
      </c>
      <c r="C746" s="666" t="s">
        <v>568</v>
      </c>
      <c r="D746" s="667" t="s">
        <v>2693</v>
      </c>
      <c r="E746" s="666" t="s">
        <v>571</v>
      </c>
      <c r="F746" s="667" t="s">
        <v>2694</v>
      </c>
      <c r="G746" s="666" t="s">
        <v>1543</v>
      </c>
      <c r="H746" s="666" t="s">
        <v>1609</v>
      </c>
      <c r="I746" s="666" t="s">
        <v>1610</v>
      </c>
      <c r="J746" s="666" t="s">
        <v>1611</v>
      </c>
      <c r="K746" s="666" t="s">
        <v>910</v>
      </c>
      <c r="L746" s="668">
        <v>44.12</v>
      </c>
      <c r="M746" s="668">
        <v>1</v>
      </c>
      <c r="N746" s="669">
        <v>44.12</v>
      </c>
    </row>
    <row r="747" spans="1:14" ht="14.4" customHeight="1" x14ac:dyDescent="0.3">
      <c r="A747" s="664" t="s">
        <v>555</v>
      </c>
      <c r="B747" s="665" t="s">
        <v>556</v>
      </c>
      <c r="C747" s="666" t="s">
        <v>568</v>
      </c>
      <c r="D747" s="667" t="s">
        <v>2693</v>
      </c>
      <c r="E747" s="666" t="s">
        <v>571</v>
      </c>
      <c r="F747" s="667" t="s">
        <v>2694</v>
      </c>
      <c r="G747" s="666" t="s">
        <v>1543</v>
      </c>
      <c r="H747" s="666" t="s">
        <v>1612</v>
      </c>
      <c r="I747" s="666" t="s">
        <v>1613</v>
      </c>
      <c r="J747" s="666" t="s">
        <v>1614</v>
      </c>
      <c r="K747" s="666" t="s">
        <v>1615</v>
      </c>
      <c r="L747" s="668">
        <v>88.249999999999972</v>
      </c>
      <c r="M747" s="668">
        <v>2</v>
      </c>
      <c r="N747" s="669">
        <v>176.49999999999994</v>
      </c>
    </row>
    <row r="748" spans="1:14" ht="14.4" customHeight="1" x14ac:dyDescent="0.3">
      <c r="A748" s="664" t="s">
        <v>555</v>
      </c>
      <c r="B748" s="665" t="s">
        <v>556</v>
      </c>
      <c r="C748" s="666" t="s">
        <v>568</v>
      </c>
      <c r="D748" s="667" t="s">
        <v>2693</v>
      </c>
      <c r="E748" s="666" t="s">
        <v>571</v>
      </c>
      <c r="F748" s="667" t="s">
        <v>2694</v>
      </c>
      <c r="G748" s="666" t="s">
        <v>1543</v>
      </c>
      <c r="H748" s="666" t="s">
        <v>1620</v>
      </c>
      <c r="I748" s="666" t="s">
        <v>1621</v>
      </c>
      <c r="J748" s="666" t="s">
        <v>1603</v>
      </c>
      <c r="K748" s="666" t="s">
        <v>866</v>
      </c>
      <c r="L748" s="668">
        <v>106.54</v>
      </c>
      <c r="M748" s="668">
        <v>1</v>
      </c>
      <c r="N748" s="669">
        <v>106.54</v>
      </c>
    </row>
    <row r="749" spans="1:14" ht="14.4" customHeight="1" x14ac:dyDescent="0.3">
      <c r="A749" s="664" t="s">
        <v>555</v>
      </c>
      <c r="B749" s="665" t="s">
        <v>556</v>
      </c>
      <c r="C749" s="666" t="s">
        <v>568</v>
      </c>
      <c r="D749" s="667" t="s">
        <v>2693</v>
      </c>
      <c r="E749" s="666" t="s">
        <v>571</v>
      </c>
      <c r="F749" s="667" t="s">
        <v>2694</v>
      </c>
      <c r="G749" s="666" t="s">
        <v>1543</v>
      </c>
      <c r="H749" s="666" t="s">
        <v>1626</v>
      </c>
      <c r="I749" s="666" t="s">
        <v>1627</v>
      </c>
      <c r="J749" s="666" t="s">
        <v>1628</v>
      </c>
      <c r="K749" s="666" t="s">
        <v>1629</v>
      </c>
      <c r="L749" s="668">
        <v>21.67</v>
      </c>
      <c r="M749" s="668">
        <v>2</v>
      </c>
      <c r="N749" s="669">
        <v>43.34</v>
      </c>
    </row>
    <row r="750" spans="1:14" ht="14.4" customHeight="1" x14ac:dyDescent="0.3">
      <c r="A750" s="664" t="s">
        <v>555</v>
      </c>
      <c r="B750" s="665" t="s">
        <v>556</v>
      </c>
      <c r="C750" s="666" t="s">
        <v>568</v>
      </c>
      <c r="D750" s="667" t="s">
        <v>2693</v>
      </c>
      <c r="E750" s="666" t="s">
        <v>571</v>
      </c>
      <c r="F750" s="667" t="s">
        <v>2694</v>
      </c>
      <c r="G750" s="666" t="s">
        <v>1543</v>
      </c>
      <c r="H750" s="666" t="s">
        <v>1630</v>
      </c>
      <c r="I750" s="666" t="s">
        <v>1631</v>
      </c>
      <c r="J750" s="666" t="s">
        <v>1632</v>
      </c>
      <c r="K750" s="666" t="s">
        <v>1574</v>
      </c>
      <c r="L750" s="668">
        <v>86.68</v>
      </c>
      <c r="M750" s="668">
        <v>2</v>
      </c>
      <c r="N750" s="669">
        <v>173.36</v>
      </c>
    </row>
    <row r="751" spans="1:14" ht="14.4" customHeight="1" x14ac:dyDescent="0.3">
      <c r="A751" s="664" t="s">
        <v>555</v>
      </c>
      <c r="B751" s="665" t="s">
        <v>556</v>
      </c>
      <c r="C751" s="666" t="s">
        <v>568</v>
      </c>
      <c r="D751" s="667" t="s">
        <v>2693</v>
      </c>
      <c r="E751" s="666" t="s">
        <v>571</v>
      </c>
      <c r="F751" s="667" t="s">
        <v>2694</v>
      </c>
      <c r="G751" s="666" t="s">
        <v>1543</v>
      </c>
      <c r="H751" s="666" t="s">
        <v>1633</v>
      </c>
      <c r="I751" s="666" t="s">
        <v>1634</v>
      </c>
      <c r="J751" s="666" t="s">
        <v>1635</v>
      </c>
      <c r="K751" s="666" t="s">
        <v>997</v>
      </c>
      <c r="L751" s="668">
        <v>117.88987092045572</v>
      </c>
      <c r="M751" s="668">
        <v>1</v>
      </c>
      <c r="N751" s="669">
        <v>117.88987092045572</v>
      </c>
    </row>
    <row r="752" spans="1:14" ht="14.4" customHeight="1" x14ac:dyDescent="0.3">
      <c r="A752" s="664" t="s">
        <v>555</v>
      </c>
      <c r="B752" s="665" t="s">
        <v>556</v>
      </c>
      <c r="C752" s="666" t="s">
        <v>568</v>
      </c>
      <c r="D752" s="667" t="s">
        <v>2693</v>
      </c>
      <c r="E752" s="666" t="s">
        <v>571</v>
      </c>
      <c r="F752" s="667" t="s">
        <v>2694</v>
      </c>
      <c r="G752" s="666" t="s">
        <v>1543</v>
      </c>
      <c r="H752" s="666" t="s">
        <v>2515</v>
      </c>
      <c r="I752" s="666" t="s">
        <v>2516</v>
      </c>
      <c r="J752" s="666" t="s">
        <v>1558</v>
      </c>
      <c r="K752" s="666" t="s">
        <v>2517</v>
      </c>
      <c r="L752" s="668">
        <v>129.33000000000001</v>
      </c>
      <c r="M752" s="668">
        <v>8</v>
      </c>
      <c r="N752" s="669">
        <v>1034.6400000000001</v>
      </c>
    </row>
    <row r="753" spans="1:14" ht="14.4" customHeight="1" x14ac:dyDescent="0.3">
      <c r="A753" s="664" t="s">
        <v>555</v>
      </c>
      <c r="B753" s="665" t="s">
        <v>556</v>
      </c>
      <c r="C753" s="666" t="s">
        <v>568</v>
      </c>
      <c r="D753" s="667" t="s">
        <v>2693</v>
      </c>
      <c r="E753" s="666" t="s">
        <v>571</v>
      </c>
      <c r="F753" s="667" t="s">
        <v>2694</v>
      </c>
      <c r="G753" s="666" t="s">
        <v>1543</v>
      </c>
      <c r="H753" s="666" t="s">
        <v>2518</v>
      </c>
      <c r="I753" s="666" t="s">
        <v>2519</v>
      </c>
      <c r="J753" s="666" t="s">
        <v>2520</v>
      </c>
      <c r="K753" s="666" t="s">
        <v>956</v>
      </c>
      <c r="L753" s="668">
        <v>112.13499999999999</v>
      </c>
      <c r="M753" s="668">
        <v>2</v>
      </c>
      <c r="N753" s="669">
        <v>224.26999999999998</v>
      </c>
    </row>
    <row r="754" spans="1:14" ht="14.4" customHeight="1" x14ac:dyDescent="0.3">
      <c r="A754" s="664" t="s">
        <v>555</v>
      </c>
      <c r="B754" s="665" t="s">
        <v>556</v>
      </c>
      <c r="C754" s="666" t="s">
        <v>568</v>
      </c>
      <c r="D754" s="667" t="s">
        <v>2693</v>
      </c>
      <c r="E754" s="666" t="s">
        <v>571</v>
      </c>
      <c r="F754" s="667" t="s">
        <v>2694</v>
      </c>
      <c r="G754" s="666" t="s">
        <v>1543</v>
      </c>
      <c r="H754" s="666" t="s">
        <v>1640</v>
      </c>
      <c r="I754" s="666" t="s">
        <v>1641</v>
      </c>
      <c r="J754" s="666" t="s">
        <v>1642</v>
      </c>
      <c r="K754" s="666" t="s">
        <v>1643</v>
      </c>
      <c r="L754" s="668">
        <v>24.929999999999996</v>
      </c>
      <c r="M754" s="668">
        <v>3</v>
      </c>
      <c r="N754" s="669">
        <v>74.789999999999992</v>
      </c>
    </row>
    <row r="755" spans="1:14" ht="14.4" customHeight="1" x14ac:dyDescent="0.3">
      <c r="A755" s="664" t="s">
        <v>555</v>
      </c>
      <c r="B755" s="665" t="s">
        <v>556</v>
      </c>
      <c r="C755" s="666" t="s">
        <v>568</v>
      </c>
      <c r="D755" s="667" t="s">
        <v>2693</v>
      </c>
      <c r="E755" s="666" t="s">
        <v>571</v>
      </c>
      <c r="F755" s="667" t="s">
        <v>2694</v>
      </c>
      <c r="G755" s="666" t="s">
        <v>1543</v>
      </c>
      <c r="H755" s="666" t="s">
        <v>2521</v>
      </c>
      <c r="I755" s="666" t="s">
        <v>2522</v>
      </c>
      <c r="J755" s="666" t="s">
        <v>2523</v>
      </c>
      <c r="K755" s="666" t="s">
        <v>1309</v>
      </c>
      <c r="L755" s="668">
        <v>44.119799109744719</v>
      </c>
      <c r="M755" s="668">
        <v>1</v>
      </c>
      <c r="N755" s="669">
        <v>44.119799109744719</v>
      </c>
    </row>
    <row r="756" spans="1:14" ht="14.4" customHeight="1" x14ac:dyDescent="0.3">
      <c r="A756" s="664" t="s">
        <v>555</v>
      </c>
      <c r="B756" s="665" t="s">
        <v>556</v>
      </c>
      <c r="C756" s="666" t="s">
        <v>568</v>
      </c>
      <c r="D756" s="667" t="s">
        <v>2693</v>
      </c>
      <c r="E756" s="666" t="s">
        <v>571</v>
      </c>
      <c r="F756" s="667" t="s">
        <v>2694</v>
      </c>
      <c r="G756" s="666" t="s">
        <v>1543</v>
      </c>
      <c r="H756" s="666" t="s">
        <v>1648</v>
      </c>
      <c r="I756" s="666" t="s">
        <v>1649</v>
      </c>
      <c r="J756" s="666" t="s">
        <v>600</v>
      </c>
      <c r="K756" s="666" t="s">
        <v>1650</v>
      </c>
      <c r="L756" s="668">
        <v>58.74</v>
      </c>
      <c r="M756" s="668">
        <v>2</v>
      </c>
      <c r="N756" s="669">
        <v>117.48</v>
      </c>
    </row>
    <row r="757" spans="1:14" ht="14.4" customHeight="1" x14ac:dyDescent="0.3">
      <c r="A757" s="664" t="s">
        <v>555</v>
      </c>
      <c r="B757" s="665" t="s">
        <v>556</v>
      </c>
      <c r="C757" s="666" t="s">
        <v>568</v>
      </c>
      <c r="D757" s="667" t="s">
        <v>2693</v>
      </c>
      <c r="E757" s="666" t="s">
        <v>571</v>
      </c>
      <c r="F757" s="667" t="s">
        <v>2694</v>
      </c>
      <c r="G757" s="666" t="s">
        <v>1543</v>
      </c>
      <c r="H757" s="666" t="s">
        <v>1651</v>
      </c>
      <c r="I757" s="666" t="s">
        <v>1652</v>
      </c>
      <c r="J757" s="666" t="s">
        <v>1653</v>
      </c>
      <c r="K757" s="666" t="s">
        <v>1654</v>
      </c>
      <c r="L757" s="668">
        <v>36.56</v>
      </c>
      <c r="M757" s="668">
        <v>2</v>
      </c>
      <c r="N757" s="669">
        <v>73.12</v>
      </c>
    </row>
    <row r="758" spans="1:14" ht="14.4" customHeight="1" x14ac:dyDescent="0.3">
      <c r="A758" s="664" t="s">
        <v>555</v>
      </c>
      <c r="B758" s="665" t="s">
        <v>556</v>
      </c>
      <c r="C758" s="666" t="s">
        <v>568</v>
      </c>
      <c r="D758" s="667" t="s">
        <v>2693</v>
      </c>
      <c r="E758" s="666" t="s">
        <v>571</v>
      </c>
      <c r="F758" s="667" t="s">
        <v>2694</v>
      </c>
      <c r="G758" s="666" t="s">
        <v>1543</v>
      </c>
      <c r="H758" s="666" t="s">
        <v>1659</v>
      </c>
      <c r="I758" s="666" t="s">
        <v>1660</v>
      </c>
      <c r="J758" s="666" t="s">
        <v>1661</v>
      </c>
      <c r="K758" s="666" t="s">
        <v>1662</v>
      </c>
      <c r="L758" s="668">
        <v>20.060000736374864</v>
      </c>
      <c r="M758" s="668">
        <v>4</v>
      </c>
      <c r="N758" s="669">
        <v>80.240002945499455</v>
      </c>
    </row>
    <row r="759" spans="1:14" ht="14.4" customHeight="1" x14ac:dyDescent="0.3">
      <c r="A759" s="664" t="s">
        <v>555</v>
      </c>
      <c r="B759" s="665" t="s">
        <v>556</v>
      </c>
      <c r="C759" s="666" t="s">
        <v>568</v>
      </c>
      <c r="D759" s="667" t="s">
        <v>2693</v>
      </c>
      <c r="E759" s="666" t="s">
        <v>571</v>
      </c>
      <c r="F759" s="667" t="s">
        <v>2694</v>
      </c>
      <c r="G759" s="666" t="s">
        <v>1543</v>
      </c>
      <c r="H759" s="666" t="s">
        <v>1663</v>
      </c>
      <c r="I759" s="666" t="s">
        <v>1664</v>
      </c>
      <c r="J759" s="666" t="s">
        <v>1665</v>
      </c>
      <c r="K759" s="666" t="s">
        <v>1316</v>
      </c>
      <c r="L759" s="668">
        <v>449.85142857142858</v>
      </c>
      <c r="M759" s="668">
        <v>7</v>
      </c>
      <c r="N759" s="669">
        <v>3148.96</v>
      </c>
    </row>
    <row r="760" spans="1:14" ht="14.4" customHeight="1" x14ac:dyDescent="0.3">
      <c r="A760" s="664" t="s">
        <v>555</v>
      </c>
      <c r="B760" s="665" t="s">
        <v>556</v>
      </c>
      <c r="C760" s="666" t="s">
        <v>568</v>
      </c>
      <c r="D760" s="667" t="s">
        <v>2693</v>
      </c>
      <c r="E760" s="666" t="s">
        <v>571</v>
      </c>
      <c r="F760" s="667" t="s">
        <v>2694</v>
      </c>
      <c r="G760" s="666" t="s">
        <v>1543</v>
      </c>
      <c r="H760" s="666" t="s">
        <v>2524</v>
      </c>
      <c r="I760" s="666" t="s">
        <v>2524</v>
      </c>
      <c r="J760" s="666" t="s">
        <v>2525</v>
      </c>
      <c r="K760" s="666" t="s">
        <v>2526</v>
      </c>
      <c r="L760" s="668">
        <v>70.059999999999988</v>
      </c>
      <c r="M760" s="668">
        <v>1</v>
      </c>
      <c r="N760" s="669">
        <v>70.059999999999988</v>
      </c>
    </row>
    <row r="761" spans="1:14" ht="14.4" customHeight="1" x14ac:dyDescent="0.3">
      <c r="A761" s="664" t="s">
        <v>555</v>
      </c>
      <c r="B761" s="665" t="s">
        <v>556</v>
      </c>
      <c r="C761" s="666" t="s">
        <v>568</v>
      </c>
      <c r="D761" s="667" t="s">
        <v>2693</v>
      </c>
      <c r="E761" s="666" t="s">
        <v>571</v>
      </c>
      <c r="F761" s="667" t="s">
        <v>2694</v>
      </c>
      <c r="G761" s="666" t="s">
        <v>1543</v>
      </c>
      <c r="H761" s="666" t="s">
        <v>2527</v>
      </c>
      <c r="I761" s="666" t="s">
        <v>2528</v>
      </c>
      <c r="J761" s="666" t="s">
        <v>2529</v>
      </c>
      <c r="K761" s="666" t="s">
        <v>2530</v>
      </c>
      <c r="L761" s="668">
        <v>61.529999999999987</v>
      </c>
      <c r="M761" s="668">
        <v>1</v>
      </c>
      <c r="N761" s="669">
        <v>61.529999999999987</v>
      </c>
    </row>
    <row r="762" spans="1:14" ht="14.4" customHeight="1" x14ac:dyDescent="0.3">
      <c r="A762" s="664" t="s">
        <v>555</v>
      </c>
      <c r="B762" s="665" t="s">
        <v>556</v>
      </c>
      <c r="C762" s="666" t="s">
        <v>568</v>
      </c>
      <c r="D762" s="667" t="s">
        <v>2693</v>
      </c>
      <c r="E762" s="666" t="s">
        <v>571</v>
      </c>
      <c r="F762" s="667" t="s">
        <v>2694</v>
      </c>
      <c r="G762" s="666" t="s">
        <v>1543</v>
      </c>
      <c r="H762" s="666" t="s">
        <v>2531</v>
      </c>
      <c r="I762" s="666" t="s">
        <v>2532</v>
      </c>
      <c r="J762" s="666" t="s">
        <v>2533</v>
      </c>
      <c r="K762" s="666" t="s">
        <v>2534</v>
      </c>
      <c r="L762" s="668">
        <v>44.029999999999994</v>
      </c>
      <c r="M762" s="668">
        <v>1</v>
      </c>
      <c r="N762" s="669">
        <v>44.029999999999994</v>
      </c>
    </row>
    <row r="763" spans="1:14" ht="14.4" customHeight="1" x14ac:dyDescent="0.3">
      <c r="A763" s="664" t="s">
        <v>555</v>
      </c>
      <c r="B763" s="665" t="s">
        <v>556</v>
      </c>
      <c r="C763" s="666" t="s">
        <v>568</v>
      </c>
      <c r="D763" s="667" t="s">
        <v>2693</v>
      </c>
      <c r="E763" s="666" t="s">
        <v>571</v>
      </c>
      <c r="F763" s="667" t="s">
        <v>2694</v>
      </c>
      <c r="G763" s="666" t="s">
        <v>1543</v>
      </c>
      <c r="H763" s="666" t="s">
        <v>1674</v>
      </c>
      <c r="I763" s="666" t="s">
        <v>1675</v>
      </c>
      <c r="J763" s="666" t="s">
        <v>1676</v>
      </c>
      <c r="K763" s="666" t="s">
        <v>1677</v>
      </c>
      <c r="L763" s="668">
        <v>77.809999999999988</v>
      </c>
      <c r="M763" s="668">
        <v>2</v>
      </c>
      <c r="N763" s="669">
        <v>155.61999999999998</v>
      </c>
    </row>
    <row r="764" spans="1:14" ht="14.4" customHeight="1" x14ac:dyDescent="0.3">
      <c r="A764" s="664" t="s">
        <v>555</v>
      </c>
      <c r="B764" s="665" t="s">
        <v>556</v>
      </c>
      <c r="C764" s="666" t="s">
        <v>568</v>
      </c>
      <c r="D764" s="667" t="s">
        <v>2693</v>
      </c>
      <c r="E764" s="666" t="s">
        <v>571</v>
      </c>
      <c r="F764" s="667" t="s">
        <v>2694</v>
      </c>
      <c r="G764" s="666" t="s">
        <v>1543</v>
      </c>
      <c r="H764" s="666" t="s">
        <v>2535</v>
      </c>
      <c r="I764" s="666" t="s">
        <v>2536</v>
      </c>
      <c r="J764" s="666" t="s">
        <v>2537</v>
      </c>
      <c r="K764" s="666" t="s">
        <v>862</v>
      </c>
      <c r="L764" s="668">
        <v>254.25</v>
      </c>
      <c r="M764" s="668">
        <v>2</v>
      </c>
      <c r="N764" s="669">
        <v>508.5</v>
      </c>
    </row>
    <row r="765" spans="1:14" ht="14.4" customHeight="1" x14ac:dyDescent="0.3">
      <c r="A765" s="664" t="s">
        <v>555</v>
      </c>
      <c r="B765" s="665" t="s">
        <v>556</v>
      </c>
      <c r="C765" s="666" t="s">
        <v>568</v>
      </c>
      <c r="D765" s="667" t="s">
        <v>2693</v>
      </c>
      <c r="E765" s="666" t="s">
        <v>571</v>
      </c>
      <c r="F765" s="667" t="s">
        <v>2694</v>
      </c>
      <c r="G765" s="666" t="s">
        <v>1543</v>
      </c>
      <c r="H765" s="666" t="s">
        <v>2538</v>
      </c>
      <c r="I765" s="666" t="s">
        <v>2539</v>
      </c>
      <c r="J765" s="666" t="s">
        <v>2540</v>
      </c>
      <c r="K765" s="666" t="s">
        <v>1578</v>
      </c>
      <c r="L765" s="668">
        <v>75.47</v>
      </c>
      <c r="M765" s="668">
        <v>1</v>
      </c>
      <c r="N765" s="669">
        <v>75.47</v>
      </c>
    </row>
    <row r="766" spans="1:14" ht="14.4" customHeight="1" x14ac:dyDescent="0.3">
      <c r="A766" s="664" t="s">
        <v>555</v>
      </c>
      <c r="B766" s="665" t="s">
        <v>556</v>
      </c>
      <c r="C766" s="666" t="s">
        <v>568</v>
      </c>
      <c r="D766" s="667" t="s">
        <v>2693</v>
      </c>
      <c r="E766" s="666" t="s">
        <v>571</v>
      </c>
      <c r="F766" s="667" t="s">
        <v>2694</v>
      </c>
      <c r="G766" s="666" t="s">
        <v>1543</v>
      </c>
      <c r="H766" s="666" t="s">
        <v>1685</v>
      </c>
      <c r="I766" s="666" t="s">
        <v>1686</v>
      </c>
      <c r="J766" s="666" t="s">
        <v>1687</v>
      </c>
      <c r="K766" s="666" t="s">
        <v>1578</v>
      </c>
      <c r="L766" s="668">
        <v>71.170043072120734</v>
      </c>
      <c r="M766" s="668">
        <v>2</v>
      </c>
      <c r="N766" s="669">
        <v>142.34008614424147</v>
      </c>
    </row>
    <row r="767" spans="1:14" ht="14.4" customHeight="1" x14ac:dyDescent="0.3">
      <c r="A767" s="664" t="s">
        <v>555</v>
      </c>
      <c r="B767" s="665" t="s">
        <v>556</v>
      </c>
      <c r="C767" s="666" t="s">
        <v>568</v>
      </c>
      <c r="D767" s="667" t="s">
        <v>2693</v>
      </c>
      <c r="E767" s="666" t="s">
        <v>571</v>
      </c>
      <c r="F767" s="667" t="s">
        <v>2694</v>
      </c>
      <c r="G767" s="666" t="s">
        <v>1543</v>
      </c>
      <c r="H767" s="666" t="s">
        <v>2541</v>
      </c>
      <c r="I767" s="666" t="s">
        <v>2542</v>
      </c>
      <c r="J767" s="666" t="s">
        <v>2543</v>
      </c>
      <c r="K767" s="666" t="s">
        <v>2544</v>
      </c>
      <c r="L767" s="668">
        <v>78.29000000000002</v>
      </c>
      <c r="M767" s="668">
        <v>1</v>
      </c>
      <c r="N767" s="669">
        <v>78.29000000000002</v>
      </c>
    </row>
    <row r="768" spans="1:14" ht="14.4" customHeight="1" x14ac:dyDescent="0.3">
      <c r="A768" s="664" t="s">
        <v>555</v>
      </c>
      <c r="B768" s="665" t="s">
        <v>556</v>
      </c>
      <c r="C768" s="666" t="s">
        <v>568</v>
      </c>
      <c r="D768" s="667" t="s">
        <v>2693</v>
      </c>
      <c r="E768" s="666" t="s">
        <v>571</v>
      </c>
      <c r="F768" s="667" t="s">
        <v>2694</v>
      </c>
      <c r="G768" s="666" t="s">
        <v>1543</v>
      </c>
      <c r="H768" s="666" t="s">
        <v>2545</v>
      </c>
      <c r="I768" s="666" t="s">
        <v>2545</v>
      </c>
      <c r="J768" s="666" t="s">
        <v>2546</v>
      </c>
      <c r="K768" s="666" t="s">
        <v>2547</v>
      </c>
      <c r="L768" s="668">
        <v>92.840000000000018</v>
      </c>
      <c r="M768" s="668">
        <v>1</v>
      </c>
      <c r="N768" s="669">
        <v>92.840000000000018</v>
      </c>
    </row>
    <row r="769" spans="1:14" ht="14.4" customHeight="1" x14ac:dyDescent="0.3">
      <c r="A769" s="664" t="s">
        <v>555</v>
      </c>
      <c r="B769" s="665" t="s">
        <v>556</v>
      </c>
      <c r="C769" s="666" t="s">
        <v>568</v>
      </c>
      <c r="D769" s="667" t="s">
        <v>2693</v>
      </c>
      <c r="E769" s="666" t="s">
        <v>571</v>
      </c>
      <c r="F769" s="667" t="s">
        <v>2694</v>
      </c>
      <c r="G769" s="666" t="s">
        <v>1543</v>
      </c>
      <c r="H769" s="666" t="s">
        <v>2548</v>
      </c>
      <c r="I769" s="666" t="s">
        <v>2549</v>
      </c>
      <c r="J769" s="666" t="s">
        <v>2550</v>
      </c>
      <c r="K769" s="666" t="s">
        <v>2551</v>
      </c>
      <c r="L769" s="668">
        <v>104.87</v>
      </c>
      <c r="M769" s="668">
        <v>1</v>
      </c>
      <c r="N769" s="669">
        <v>104.87</v>
      </c>
    </row>
    <row r="770" spans="1:14" ht="14.4" customHeight="1" x14ac:dyDescent="0.3">
      <c r="A770" s="664" t="s">
        <v>555</v>
      </c>
      <c r="B770" s="665" t="s">
        <v>556</v>
      </c>
      <c r="C770" s="666" t="s">
        <v>568</v>
      </c>
      <c r="D770" s="667" t="s">
        <v>2693</v>
      </c>
      <c r="E770" s="666" t="s">
        <v>571</v>
      </c>
      <c r="F770" s="667" t="s">
        <v>2694</v>
      </c>
      <c r="G770" s="666" t="s">
        <v>1543</v>
      </c>
      <c r="H770" s="666" t="s">
        <v>1700</v>
      </c>
      <c r="I770" s="666" t="s">
        <v>1701</v>
      </c>
      <c r="J770" s="666" t="s">
        <v>1702</v>
      </c>
      <c r="K770" s="666" t="s">
        <v>1703</v>
      </c>
      <c r="L770" s="668">
        <v>27.48</v>
      </c>
      <c r="M770" s="668">
        <v>1</v>
      </c>
      <c r="N770" s="669">
        <v>27.48</v>
      </c>
    </row>
    <row r="771" spans="1:14" ht="14.4" customHeight="1" x14ac:dyDescent="0.3">
      <c r="A771" s="664" t="s">
        <v>555</v>
      </c>
      <c r="B771" s="665" t="s">
        <v>556</v>
      </c>
      <c r="C771" s="666" t="s">
        <v>568</v>
      </c>
      <c r="D771" s="667" t="s">
        <v>2693</v>
      </c>
      <c r="E771" s="666" t="s">
        <v>571</v>
      </c>
      <c r="F771" s="667" t="s">
        <v>2694</v>
      </c>
      <c r="G771" s="666" t="s">
        <v>1543</v>
      </c>
      <c r="H771" s="666" t="s">
        <v>2552</v>
      </c>
      <c r="I771" s="666" t="s">
        <v>2553</v>
      </c>
      <c r="J771" s="666" t="s">
        <v>2554</v>
      </c>
      <c r="K771" s="666" t="s">
        <v>2555</v>
      </c>
      <c r="L771" s="668">
        <v>99.97999999999999</v>
      </c>
      <c r="M771" s="668">
        <v>1</v>
      </c>
      <c r="N771" s="669">
        <v>99.97999999999999</v>
      </c>
    </row>
    <row r="772" spans="1:14" ht="14.4" customHeight="1" x14ac:dyDescent="0.3">
      <c r="A772" s="664" t="s">
        <v>555</v>
      </c>
      <c r="B772" s="665" t="s">
        <v>556</v>
      </c>
      <c r="C772" s="666" t="s">
        <v>568</v>
      </c>
      <c r="D772" s="667" t="s">
        <v>2693</v>
      </c>
      <c r="E772" s="666" t="s">
        <v>571</v>
      </c>
      <c r="F772" s="667" t="s">
        <v>2694</v>
      </c>
      <c r="G772" s="666" t="s">
        <v>1543</v>
      </c>
      <c r="H772" s="666" t="s">
        <v>2556</v>
      </c>
      <c r="I772" s="666" t="s">
        <v>2557</v>
      </c>
      <c r="J772" s="666" t="s">
        <v>2558</v>
      </c>
      <c r="K772" s="666" t="s">
        <v>2559</v>
      </c>
      <c r="L772" s="668">
        <v>166.53499999999997</v>
      </c>
      <c r="M772" s="668">
        <v>2</v>
      </c>
      <c r="N772" s="669">
        <v>333.06999999999994</v>
      </c>
    </row>
    <row r="773" spans="1:14" ht="14.4" customHeight="1" x14ac:dyDescent="0.3">
      <c r="A773" s="664" t="s">
        <v>555</v>
      </c>
      <c r="B773" s="665" t="s">
        <v>556</v>
      </c>
      <c r="C773" s="666" t="s">
        <v>568</v>
      </c>
      <c r="D773" s="667" t="s">
        <v>2693</v>
      </c>
      <c r="E773" s="666" t="s">
        <v>571</v>
      </c>
      <c r="F773" s="667" t="s">
        <v>2694</v>
      </c>
      <c r="G773" s="666" t="s">
        <v>1543</v>
      </c>
      <c r="H773" s="666" t="s">
        <v>2560</v>
      </c>
      <c r="I773" s="666" t="s">
        <v>2561</v>
      </c>
      <c r="J773" s="666" t="s">
        <v>2562</v>
      </c>
      <c r="K773" s="666" t="s">
        <v>2315</v>
      </c>
      <c r="L773" s="668">
        <v>104.49999999999997</v>
      </c>
      <c r="M773" s="668">
        <v>1</v>
      </c>
      <c r="N773" s="669">
        <v>104.49999999999997</v>
      </c>
    </row>
    <row r="774" spans="1:14" ht="14.4" customHeight="1" x14ac:dyDescent="0.3">
      <c r="A774" s="664" t="s">
        <v>555</v>
      </c>
      <c r="B774" s="665" t="s">
        <v>556</v>
      </c>
      <c r="C774" s="666" t="s">
        <v>568</v>
      </c>
      <c r="D774" s="667" t="s">
        <v>2693</v>
      </c>
      <c r="E774" s="666" t="s">
        <v>571</v>
      </c>
      <c r="F774" s="667" t="s">
        <v>2694</v>
      </c>
      <c r="G774" s="666" t="s">
        <v>1543</v>
      </c>
      <c r="H774" s="666" t="s">
        <v>2563</v>
      </c>
      <c r="I774" s="666" t="s">
        <v>2563</v>
      </c>
      <c r="J774" s="666" t="s">
        <v>2564</v>
      </c>
      <c r="K774" s="666" t="s">
        <v>862</v>
      </c>
      <c r="L774" s="668">
        <v>136.39000000000004</v>
      </c>
      <c r="M774" s="668">
        <v>1</v>
      </c>
      <c r="N774" s="669">
        <v>136.39000000000004</v>
      </c>
    </row>
    <row r="775" spans="1:14" ht="14.4" customHeight="1" x14ac:dyDescent="0.3">
      <c r="A775" s="664" t="s">
        <v>555</v>
      </c>
      <c r="B775" s="665" t="s">
        <v>556</v>
      </c>
      <c r="C775" s="666" t="s">
        <v>568</v>
      </c>
      <c r="D775" s="667" t="s">
        <v>2693</v>
      </c>
      <c r="E775" s="666" t="s">
        <v>571</v>
      </c>
      <c r="F775" s="667" t="s">
        <v>2694</v>
      </c>
      <c r="G775" s="666" t="s">
        <v>1543</v>
      </c>
      <c r="H775" s="666" t="s">
        <v>2565</v>
      </c>
      <c r="I775" s="666" t="s">
        <v>2566</v>
      </c>
      <c r="J775" s="666" t="s">
        <v>2567</v>
      </c>
      <c r="K775" s="666" t="s">
        <v>2568</v>
      </c>
      <c r="L775" s="668">
        <v>129.78907898322544</v>
      </c>
      <c r="M775" s="668">
        <v>1</v>
      </c>
      <c r="N775" s="669">
        <v>129.78907898322544</v>
      </c>
    </row>
    <row r="776" spans="1:14" ht="14.4" customHeight="1" x14ac:dyDescent="0.3">
      <c r="A776" s="664" t="s">
        <v>555</v>
      </c>
      <c r="B776" s="665" t="s">
        <v>556</v>
      </c>
      <c r="C776" s="666" t="s">
        <v>568</v>
      </c>
      <c r="D776" s="667" t="s">
        <v>2693</v>
      </c>
      <c r="E776" s="666" t="s">
        <v>571</v>
      </c>
      <c r="F776" s="667" t="s">
        <v>2694</v>
      </c>
      <c r="G776" s="666" t="s">
        <v>1543</v>
      </c>
      <c r="H776" s="666" t="s">
        <v>2569</v>
      </c>
      <c r="I776" s="666" t="s">
        <v>2570</v>
      </c>
      <c r="J776" s="666" t="s">
        <v>2571</v>
      </c>
      <c r="K776" s="666" t="s">
        <v>1578</v>
      </c>
      <c r="L776" s="668">
        <v>36.979831620089747</v>
      </c>
      <c r="M776" s="668">
        <v>1</v>
      </c>
      <c r="N776" s="669">
        <v>36.979831620089747</v>
      </c>
    </row>
    <row r="777" spans="1:14" ht="14.4" customHeight="1" x14ac:dyDescent="0.3">
      <c r="A777" s="664" t="s">
        <v>555</v>
      </c>
      <c r="B777" s="665" t="s">
        <v>556</v>
      </c>
      <c r="C777" s="666" t="s">
        <v>568</v>
      </c>
      <c r="D777" s="667" t="s">
        <v>2693</v>
      </c>
      <c r="E777" s="666" t="s">
        <v>571</v>
      </c>
      <c r="F777" s="667" t="s">
        <v>2694</v>
      </c>
      <c r="G777" s="666" t="s">
        <v>1543</v>
      </c>
      <c r="H777" s="666" t="s">
        <v>1710</v>
      </c>
      <c r="I777" s="666" t="s">
        <v>1711</v>
      </c>
      <c r="J777" s="666" t="s">
        <v>1712</v>
      </c>
      <c r="K777" s="666" t="s">
        <v>1713</v>
      </c>
      <c r="L777" s="668">
        <v>189.12</v>
      </c>
      <c r="M777" s="668">
        <v>1</v>
      </c>
      <c r="N777" s="669">
        <v>189.12</v>
      </c>
    </row>
    <row r="778" spans="1:14" ht="14.4" customHeight="1" x14ac:dyDescent="0.3">
      <c r="A778" s="664" t="s">
        <v>555</v>
      </c>
      <c r="B778" s="665" t="s">
        <v>556</v>
      </c>
      <c r="C778" s="666" t="s">
        <v>568</v>
      </c>
      <c r="D778" s="667" t="s">
        <v>2693</v>
      </c>
      <c r="E778" s="666" t="s">
        <v>571</v>
      </c>
      <c r="F778" s="667" t="s">
        <v>2694</v>
      </c>
      <c r="G778" s="666" t="s">
        <v>1543</v>
      </c>
      <c r="H778" s="666" t="s">
        <v>1714</v>
      </c>
      <c r="I778" s="666" t="s">
        <v>1715</v>
      </c>
      <c r="J778" s="666" t="s">
        <v>1716</v>
      </c>
      <c r="K778" s="666" t="s">
        <v>1717</v>
      </c>
      <c r="L778" s="668">
        <v>83.888524621878304</v>
      </c>
      <c r="M778" s="668">
        <v>4</v>
      </c>
      <c r="N778" s="669">
        <v>335.55409848751322</v>
      </c>
    </row>
    <row r="779" spans="1:14" ht="14.4" customHeight="1" x14ac:dyDescent="0.3">
      <c r="A779" s="664" t="s">
        <v>555</v>
      </c>
      <c r="B779" s="665" t="s">
        <v>556</v>
      </c>
      <c r="C779" s="666" t="s">
        <v>568</v>
      </c>
      <c r="D779" s="667" t="s">
        <v>2693</v>
      </c>
      <c r="E779" s="666" t="s">
        <v>571</v>
      </c>
      <c r="F779" s="667" t="s">
        <v>2694</v>
      </c>
      <c r="G779" s="666" t="s">
        <v>1543</v>
      </c>
      <c r="H779" s="666" t="s">
        <v>2572</v>
      </c>
      <c r="I779" s="666" t="s">
        <v>2573</v>
      </c>
      <c r="J779" s="666" t="s">
        <v>2574</v>
      </c>
      <c r="K779" s="666" t="s">
        <v>2575</v>
      </c>
      <c r="L779" s="668">
        <v>94.929965948698396</v>
      </c>
      <c r="M779" s="668">
        <v>2</v>
      </c>
      <c r="N779" s="669">
        <v>189.85993189739679</v>
      </c>
    </row>
    <row r="780" spans="1:14" ht="14.4" customHeight="1" x14ac:dyDescent="0.3">
      <c r="A780" s="664" t="s">
        <v>555</v>
      </c>
      <c r="B780" s="665" t="s">
        <v>556</v>
      </c>
      <c r="C780" s="666" t="s">
        <v>568</v>
      </c>
      <c r="D780" s="667" t="s">
        <v>2693</v>
      </c>
      <c r="E780" s="666" t="s">
        <v>571</v>
      </c>
      <c r="F780" s="667" t="s">
        <v>2694</v>
      </c>
      <c r="G780" s="666" t="s">
        <v>1543</v>
      </c>
      <c r="H780" s="666" t="s">
        <v>1718</v>
      </c>
      <c r="I780" s="666" t="s">
        <v>1719</v>
      </c>
      <c r="J780" s="666" t="s">
        <v>1653</v>
      </c>
      <c r="K780" s="666" t="s">
        <v>1720</v>
      </c>
      <c r="L780" s="668">
        <v>109.55999999999999</v>
      </c>
      <c r="M780" s="668">
        <v>1</v>
      </c>
      <c r="N780" s="669">
        <v>109.55999999999999</v>
      </c>
    </row>
    <row r="781" spans="1:14" ht="14.4" customHeight="1" x14ac:dyDescent="0.3">
      <c r="A781" s="664" t="s">
        <v>555</v>
      </c>
      <c r="B781" s="665" t="s">
        <v>556</v>
      </c>
      <c r="C781" s="666" t="s">
        <v>568</v>
      </c>
      <c r="D781" s="667" t="s">
        <v>2693</v>
      </c>
      <c r="E781" s="666" t="s">
        <v>571</v>
      </c>
      <c r="F781" s="667" t="s">
        <v>2694</v>
      </c>
      <c r="G781" s="666" t="s">
        <v>1543</v>
      </c>
      <c r="H781" s="666" t="s">
        <v>2576</v>
      </c>
      <c r="I781" s="666" t="s">
        <v>2577</v>
      </c>
      <c r="J781" s="666" t="s">
        <v>2578</v>
      </c>
      <c r="K781" s="666" t="s">
        <v>2579</v>
      </c>
      <c r="L781" s="668">
        <v>71.17000000000003</v>
      </c>
      <c r="M781" s="668">
        <v>1</v>
      </c>
      <c r="N781" s="669">
        <v>71.17000000000003</v>
      </c>
    </row>
    <row r="782" spans="1:14" ht="14.4" customHeight="1" x14ac:dyDescent="0.3">
      <c r="A782" s="664" t="s">
        <v>555</v>
      </c>
      <c r="B782" s="665" t="s">
        <v>556</v>
      </c>
      <c r="C782" s="666" t="s">
        <v>568</v>
      </c>
      <c r="D782" s="667" t="s">
        <v>2693</v>
      </c>
      <c r="E782" s="666" t="s">
        <v>571</v>
      </c>
      <c r="F782" s="667" t="s">
        <v>2694</v>
      </c>
      <c r="G782" s="666" t="s">
        <v>1543</v>
      </c>
      <c r="H782" s="666" t="s">
        <v>1724</v>
      </c>
      <c r="I782" s="666" t="s">
        <v>1725</v>
      </c>
      <c r="J782" s="666" t="s">
        <v>1653</v>
      </c>
      <c r="K782" s="666" t="s">
        <v>1726</v>
      </c>
      <c r="L782" s="668">
        <v>54.780000000000008</v>
      </c>
      <c r="M782" s="668">
        <v>4</v>
      </c>
      <c r="N782" s="669">
        <v>219.12000000000003</v>
      </c>
    </row>
    <row r="783" spans="1:14" ht="14.4" customHeight="1" x14ac:dyDescent="0.3">
      <c r="A783" s="664" t="s">
        <v>555</v>
      </c>
      <c r="B783" s="665" t="s">
        <v>556</v>
      </c>
      <c r="C783" s="666" t="s">
        <v>568</v>
      </c>
      <c r="D783" s="667" t="s">
        <v>2693</v>
      </c>
      <c r="E783" s="666" t="s">
        <v>571</v>
      </c>
      <c r="F783" s="667" t="s">
        <v>2694</v>
      </c>
      <c r="G783" s="666" t="s">
        <v>1543</v>
      </c>
      <c r="H783" s="666" t="s">
        <v>2580</v>
      </c>
      <c r="I783" s="666" t="s">
        <v>2581</v>
      </c>
      <c r="J783" s="666" t="s">
        <v>2582</v>
      </c>
      <c r="K783" s="666" t="s">
        <v>2583</v>
      </c>
      <c r="L783" s="668">
        <v>90.949999999999974</v>
      </c>
      <c r="M783" s="668">
        <v>1</v>
      </c>
      <c r="N783" s="669">
        <v>90.949999999999974</v>
      </c>
    </row>
    <row r="784" spans="1:14" ht="14.4" customHeight="1" x14ac:dyDescent="0.3">
      <c r="A784" s="664" t="s">
        <v>555</v>
      </c>
      <c r="B784" s="665" t="s">
        <v>556</v>
      </c>
      <c r="C784" s="666" t="s">
        <v>568</v>
      </c>
      <c r="D784" s="667" t="s">
        <v>2693</v>
      </c>
      <c r="E784" s="666" t="s">
        <v>571</v>
      </c>
      <c r="F784" s="667" t="s">
        <v>2694</v>
      </c>
      <c r="G784" s="666" t="s">
        <v>1543</v>
      </c>
      <c r="H784" s="666" t="s">
        <v>2584</v>
      </c>
      <c r="I784" s="666" t="s">
        <v>2585</v>
      </c>
      <c r="J784" s="666" t="s">
        <v>2586</v>
      </c>
      <c r="K784" s="666" t="s">
        <v>2587</v>
      </c>
      <c r="L784" s="668">
        <v>66.73</v>
      </c>
      <c r="M784" s="668">
        <v>2</v>
      </c>
      <c r="N784" s="669">
        <v>133.46</v>
      </c>
    </row>
    <row r="785" spans="1:14" ht="14.4" customHeight="1" x14ac:dyDescent="0.3">
      <c r="A785" s="664" t="s">
        <v>555</v>
      </c>
      <c r="B785" s="665" t="s">
        <v>556</v>
      </c>
      <c r="C785" s="666" t="s">
        <v>568</v>
      </c>
      <c r="D785" s="667" t="s">
        <v>2693</v>
      </c>
      <c r="E785" s="666" t="s">
        <v>571</v>
      </c>
      <c r="F785" s="667" t="s">
        <v>2694</v>
      </c>
      <c r="G785" s="666" t="s">
        <v>1543</v>
      </c>
      <c r="H785" s="666" t="s">
        <v>2588</v>
      </c>
      <c r="I785" s="666" t="s">
        <v>2588</v>
      </c>
      <c r="J785" s="666" t="s">
        <v>2589</v>
      </c>
      <c r="K785" s="666" t="s">
        <v>2590</v>
      </c>
      <c r="L785" s="668">
        <v>47.629662007635638</v>
      </c>
      <c r="M785" s="668">
        <v>1</v>
      </c>
      <c r="N785" s="669">
        <v>47.629662007635638</v>
      </c>
    </row>
    <row r="786" spans="1:14" ht="14.4" customHeight="1" x14ac:dyDescent="0.3">
      <c r="A786" s="664" t="s">
        <v>555</v>
      </c>
      <c r="B786" s="665" t="s">
        <v>556</v>
      </c>
      <c r="C786" s="666" t="s">
        <v>568</v>
      </c>
      <c r="D786" s="667" t="s">
        <v>2693</v>
      </c>
      <c r="E786" s="666" t="s">
        <v>571</v>
      </c>
      <c r="F786" s="667" t="s">
        <v>2694</v>
      </c>
      <c r="G786" s="666" t="s">
        <v>1543</v>
      </c>
      <c r="H786" s="666" t="s">
        <v>2591</v>
      </c>
      <c r="I786" s="666" t="s">
        <v>2591</v>
      </c>
      <c r="J786" s="666" t="s">
        <v>2592</v>
      </c>
      <c r="K786" s="666" t="s">
        <v>2593</v>
      </c>
      <c r="L786" s="668">
        <v>62.041547264835806</v>
      </c>
      <c r="M786" s="668">
        <v>1</v>
      </c>
      <c r="N786" s="669">
        <v>62.041547264835806</v>
      </c>
    </row>
    <row r="787" spans="1:14" ht="14.4" customHeight="1" x14ac:dyDescent="0.3">
      <c r="A787" s="664" t="s">
        <v>555</v>
      </c>
      <c r="B787" s="665" t="s">
        <v>556</v>
      </c>
      <c r="C787" s="666" t="s">
        <v>568</v>
      </c>
      <c r="D787" s="667" t="s">
        <v>2693</v>
      </c>
      <c r="E787" s="666" t="s">
        <v>571</v>
      </c>
      <c r="F787" s="667" t="s">
        <v>2694</v>
      </c>
      <c r="G787" s="666" t="s">
        <v>1543</v>
      </c>
      <c r="H787" s="666" t="s">
        <v>2594</v>
      </c>
      <c r="I787" s="666" t="s">
        <v>2594</v>
      </c>
      <c r="J787" s="666" t="s">
        <v>2595</v>
      </c>
      <c r="K787" s="666" t="s">
        <v>2596</v>
      </c>
      <c r="L787" s="668">
        <v>93.069999999999965</v>
      </c>
      <c r="M787" s="668">
        <v>2</v>
      </c>
      <c r="N787" s="669">
        <v>186.13999999999993</v>
      </c>
    </row>
    <row r="788" spans="1:14" ht="14.4" customHeight="1" x14ac:dyDescent="0.3">
      <c r="A788" s="664" t="s">
        <v>555</v>
      </c>
      <c r="B788" s="665" t="s">
        <v>556</v>
      </c>
      <c r="C788" s="666" t="s">
        <v>568</v>
      </c>
      <c r="D788" s="667" t="s">
        <v>2693</v>
      </c>
      <c r="E788" s="666" t="s">
        <v>571</v>
      </c>
      <c r="F788" s="667" t="s">
        <v>2694</v>
      </c>
      <c r="G788" s="666" t="s">
        <v>1543</v>
      </c>
      <c r="H788" s="666" t="s">
        <v>2597</v>
      </c>
      <c r="I788" s="666" t="s">
        <v>2598</v>
      </c>
      <c r="J788" s="666" t="s">
        <v>2599</v>
      </c>
      <c r="K788" s="666" t="s">
        <v>2600</v>
      </c>
      <c r="L788" s="668">
        <v>66.09</v>
      </c>
      <c r="M788" s="668">
        <v>1</v>
      </c>
      <c r="N788" s="669">
        <v>66.09</v>
      </c>
    </row>
    <row r="789" spans="1:14" ht="14.4" customHeight="1" x14ac:dyDescent="0.3">
      <c r="A789" s="664" t="s">
        <v>555</v>
      </c>
      <c r="B789" s="665" t="s">
        <v>556</v>
      </c>
      <c r="C789" s="666" t="s">
        <v>568</v>
      </c>
      <c r="D789" s="667" t="s">
        <v>2693</v>
      </c>
      <c r="E789" s="666" t="s">
        <v>571</v>
      </c>
      <c r="F789" s="667" t="s">
        <v>2694</v>
      </c>
      <c r="G789" s="666" t="s">
        <v>1543</v>
      </c>
      <c r="H789" s="666" t="s">
        <v>1734</v>
      </c>
      <c r="I789" s="666" t="s">
        <v>1734</v>
      </c>
      <c r="J789" s="666" t="s">
        <v>1735</v>
      </c>
      <c r="K789" s="666" t="s">
        <v>1736</v>
      </c>
      <c r="L789" s="668">
        <v>169.04</v>
      </c>
      <c r="M789" s="668">
        <v>2</v>
      </c>
      <c r="N789" s="669">
        <v>338.08</v>
      </c>
    </row>
    <row r="790" spans="1:14" ht="14.4" customHeight="1" x14ac:dyDescent="0.3">
      <c r="A790" s="664" t="s">
        <v>555</v>
      </c>
      <c r="B790" s="665" t="s">
        <v>556</v>
      </c>
      <c r="C790" s="666" t="s">
        <v>568</v>
      </c>
      <c r="D790" s="667" t="s">
        <v>2693</v>
      </c>
      <c r="E790" s="666" t="s">
        <v>571</v>
      </c>
      <c r="F790" s="667" t="s">
        <v>2694</v>
      </c>
      <c r="G790" s="666" t="s">
        <v>1543</v>
      </c>
      <c r="H790" s="666" t="s">
        <v>2601</v>
      </c>
      <c r="I790" s="666" t="s">
        <v>2601</v>
      </c>
      <c r="J790" s="666" t="s">
        <v>1750</v>
      </c>
      <c r="K790" s="666" t="s">
        <v>2602</v>
      </c>
      <c r="L790" s="668">
        <v>1749.3900000000006</v>
      </c>
      <c r="M790" s="668">
        <v>1</v>
      </c>
      <c r="N790" s="669">
        <v>1749.3900000000006</v>
      </c>
    </row>
    <row r="791" spans="1:14" ht="14.4" customHeight="1" x14ac:dyDescent="0.3">
      <c r="A791" s="664" t="s">
        <v>555</v>
      </c>
      <c r="B791" s="665" t="s">
        <v>556</v>
      </c>
      <c r="C791" s="666" t="s">
        <v>568</v>
      </c>
      <c r="D791" s="667" t="s">
        <v>2693</v>
      </c>
      <c r="E791" s="666" t="s">
        <v>571</v>
      </c>
      <c r="F791" s="667" t="s">
        <v>2694</v>
      </c>
      <c r="G791" s="666" t="s">
        <v>1543</v>
      </c>
      <c r="H791" s="666" t="s">
        <v>2603</v>
      </c>
      <c r="I791" s="666" t="s">
        <v>2604</v>
      </c>
      <c r="J791" s="666" t="s">
        <v>2571</v>
      </c>
      <c r="K791" s="666" t="s">
        <v>2605</v>
      </c>
      <c r="L791" s="668">
        <v>103.66</v>
      </c>
      <c r="M791" s="668">
        <v>1</v>
      </c>
      <c r="N791" s="669">
        <v>103.66</v>
      </c>
    </row>
    <row r="792" spans="1:14" ht="14.4" customHeight="1" x14ac:dyDescent="0.3">
      <c r="A792" s="664" t="s">
        <v>555</v>
      </c>
      <c r="B792" s="665" t="s">
        <v>556</v>
      </c>
      <c r="C792" s="666" t="s">
        <v>568</v>
      </c>
      <c r="D792" s="667" t="s">
        <v>2693</v>
      </c>
      <c r="E792" s="666" t="s">
        <v>571</v>
      </c>
      <c r="F792" s="667" t="s">
        <v>2694</v>
      </c>
      <c r="G792" s="666" t="s">
        <v>1543</v>
      </c>
      <c r="H792" s="666" t="s">
        <v>2606</v>
      </c>
      <c r="I792" s="666" t="s">
        <v>2606</v>
      </c>
      <c r="J792" s="666" t="s">
        <v>2607</v>
      </c>
      <c r="K792" s="666" t="s">
        <v>2608</v>
      </c>
      <c r="L792" s="668">
        <v>57.698961109110563</v>
      </c>
      <c r="M792" s="668">
        <v>4</v>
      </c>
      <c r="N792" s="669">
        <v>230.79584443644225</v>
      </c>
    </row>
    <row r="793" spans="1:14" ht="14.4" customHeight="1" x14ac:dyDescent="0.3">
      <c r="A793" s="664" t="s">
        <v>555</v>
      </c>
      <c r="B793" s="665" t="s">
        <v>556</v>
      </c>
      <c r="C793" s="666" t="s">
        <v>568</v>
      </c>
      <c r="D793" s="667" t="s">
        <v>2693</v>
      </c>
      <c r="E793" s="666" t="s">
        <v>571</v>
      </c>
      <c r="F793" s="667" t="s">
        <v>2694</v>
      </c>
      <c r="G793" s="666" t="s">
        <v>1543</v>
      </c>
      <c r="H793" s="666" t="s">
        <v>1743</v>
      </c>
      <c r="I793" s="666" t="s">
        <v>1743</v>
      </c>
      <c r="J793" s="666" t="s">
        <v>1585</v>
      </c>
      <c r="K793" s="666" t="s">
        <v>1586</v>
      </c>
      <c r="L793" s="668">
        <v>3299.9998684319116</v>
      </c>
      <c r="M793" s="668">
        <v>13</v>
      </c>
      <c r="N793" s="669">
        <v>42899.99828961485</v>
      </c>
    </row>
    <row r="794" spans="1:14" ht="14.4" customHeight="1" x14ac:dyDescent="0.3">
      <c r="A794" s="664" t="s">
        <v>555</v>
      </c>
      <c r="B794" s="665" t="s">
        <v>556</v>
      </c>
      <c r="C794" s="666" t="s">
        <v>568</v>
      </c>
      <c r="D794" s="667" t="s">
        <v>2693</v>
      </c>
      <c r="E794" s="666" t="s">
        <v>571</v>
      </c>
      <c r="F794" s="667" t="s">
        <v>2694</v>
      </c>
      <c r="G794" s="666" t="s">
        <v>1543</v>
      </c>
      <c r="H794" s="666" t="s">
        <v>1744</v>
      </c>
      <c r="I794" s="666" t="s">
        <v>1744</v>
      </c>
      <c r="J794" s="666" t="s">
        <v>1565</v>
      </c>
      <c r="K794" s="666" t="s">
        <v>1745</v>
      </c>
      <c r="L794" s="668">
        <v>408.95000000000005</v>
      </c>
      <c r="M794" s="668">
        <v>9</v>
      </c>
      <c r="N794" s="669">
        <v>3680.55</v>
      </c>
    </row>
    <row r="795" spans="1:14" ht="14.4" customHeight="1" x14ac:dyDescent="0.3">
      <c r="A795" s="664" t="s">
        <v>555</v>
      </c>
      <c r="B795" s="665" t="s">
        <v>556</v>
      </c>
      <c r="C795" s="666" t="s">
        <v>568</v>
      </c>
      <c r="D795" s="667" t="s">
        <v>2693</v>
      </c>
      <c r="E795" s="666" t="s">
        <v>571</v>
      </c>
      <c r="F795" s="667" t="s">
        <v>2694</v>
      </c>
      <c r="G795" s="666" t="s">
        <v>1543</v>
      </c>
      <c r="H795" s="666" t="s">
        <v>1752</v>
      </c>
      <c r="I795" s="666" t="s">
        <v>1752</v>
      </c>
      <c r="J795" s="666" t="s">
        <v>1753</v>
      </c>
      <c r="K795" s="666" t="s">
        <v>1754</v>
      </c>
      <c r="L795" s="668">
        <v>67.726037995511007</v>
      </c>
      <c r="M795" s="668">
        <v>501</v>
      </c>
      <c r="N795" s="669">
        <v>33930.745035751017</v>
      </c>
    </row>
    <row r="796" spans="1:14" ht="14.4" customHeight="1" x14ac:dyDescent="0.3">
      <c r="A796" s="664" t="s">
        <v>555</v>
      </c>
      <c r="B796" s="665" t="s">
        <v>556</v>
      </c>
      <c r="C796" s="666" t="s">
        <v>568</v>
      </c>
      <c r="D796" s="667" t="s">
        <v>2693</v>
      </c>
      <c r="E796" s="666" t="s">
        <v>571</v>
      </c>
      <c r="F796" s="667" t="s">
        <v>2694</v>
      </c>
      <c r="G796" s="666" t="s">
        <v>1543</v>
      </c>
      <c r="H796" s="666" t="s">
        <v>1755</v>
      </c>
      <c r="I796" s="666" t="s">
        <v>1755</v>
      </c>
      <c r="J796" s="666" t="s">
        <v>1565</v>
      </c>
      <c r="K796" s="666" t="s">
        <v>1742</v>
      </c>
      <c r="L796" s="668">
        <v>630.65982278077786</v>
      </c>
      <c r="M796" s="668">
        <v>9</v>
      </c>
      <c r="N796" s="669">
        <v>5675.938405027001</v>
      </c>
    </row>
    <row r="797" spans="1:14" ht="14.4" customHeight="1" x14ac:dyDescent="0.3">
      <c r="A797" s="664" t="s">
        <v>555</v>
      </c>
      <c r="B797" s="665" t="s">
        <v>556</v>
      </c>
      <c r="C797" s="666" t="s">
        <v>568</v>
      </c>
      <c r="D797" s="667" t="s">
        <v>2693</v>
      </c>
      <c r="E797" s="666" t="s">
        <v>571</v>
      </c>
      <c r="F797" s="667" t="s">
        <v>2694</v>
      </c>
      <c r="G797" s="666" t="s">
        <v>1543</v>
      </c>
      <c r="H797" s="666" t="s">
        <v>2609</v>
      </c>
      <c r="I797" s="666" t="s">
        <v>2610</v>
      </c>
      <c r="J797" s="666" t="s">
        <v>2611</v>
      </c>
      <c r="K797" s="666" t="s">
        <v>1629</v>
      </c>
      <c r="L797" s="668">
        <v>245.37999999999994</v>
      </c>
      <c r="M797" s="668">
        <v>1</v>
      </c>
      <c r="N797" s="669">
        <v>245.37999999999994</v>
      </c>
    </row>
    <row r="798" spans="1:14" ht="14.4" customHeight="1" x14ac:dyDescent="0.3">
      <c r="A798" s="664" t="s">
        <v>555</v>
      </c>
      <c r="B798" s="665" t="s">
        <v>556</v>
      </c>
      <c r="C798" s="666" t="s">
        <v>568</v>
      </c>
      <c r="D798" s="667" t="s">
        <v>2693</v>
      </c>
      <c r="E798" s="666" t="s">
        <v>571</v>
      </c>
      <c r="F798" s="667" t="s">
        <v>2694</v>
      </c>
      <c r="G798" s="666" t="s">
        <v>1543</v>
      </c>
      <c r="H798" s="666" t="s">
        <v>1760</v>
      </c>
      <c r="I798" s="666" t="s">
        <v>1760</v>
      </c>
      <c r="J798" s="666" t="s">
        <v>1761</v>
      </c>
      <c r="K798" s="666" t="s">
        <v>1762</v>
      </c>
      <c r="L798" s="668">
        <v>63.109999999999992</v>
      </c>
      <c r="M798" s="668">
        <v>3</v>
      </c>
      <c r="N798" s="669">
        <v>189.32999999999998</v>
      </c>
    </row>
    <row r="799" spans="1:14" ht="14.4" customHeight="1" x14ac:dyDescent="0.3">
      <c r="A799" s="664" t="s">
        <v>555</v>
      </c>
      <c r="B799" s="665" t="s">
        <v>556</v>
      </c>
      <c r="C799" s="666" t="s">
        <v>568</v>
      </c>
      <c r="D799" s="667" t="s">
        <v>2693</v>
      </c>
      <c r="E799" s="666" t="s">
        <v>571</v>
      </c>
      <c r="F799" s="667" t="s">
        <v>2694</v>
      </c>
      <c r="G799" s="666" t="s">
        <v>1543</v>
      </c>
      <c r="H799" s="666" t="s">
        <v>2612</v>
      </c>
      <c r="I799" s="666" t="s">
        <v>2612</v>
      </c>
      <c r="J799" s="666" t="s">
        <v>2613</v>
      </c>
      <c r="K799" s="666" t="s">
        <v>1578</v>
      </c>
      <c r="L799" s="668">
        <v>25.63000000000001</v>
      </c>
      <c r="M799" s="668">
        <v>1</v>
      </c>
      <c r="N799" s="669">
        <v>25.63000000000001</v>
      </c>
    </row>
    <row r="800" spans="1:14" ht="14.4" customHeight="1" x14ac:dyDescent="0.3">
      <c r="A800" s="664" t="s">
        <v>555</v>
      </c>
      <c r="B800" s="665" t="s">
        <v>556</v>
      </c>
      <c r="C800" s="666" t="s">
        <v>568</v>
      </c>
      <c r="D800" s="667" t="s">
        <v>2693</v>
      </c>
      <c r="E800" s="666" t="s">
        <v>571</v>
      </c>
      <c r="F800" s="667" t="s">
        <v>2694</v>
      </c>
      <c r="G800" s="666" t="s">
        <v>1543</v>
      </c>
      <c r="H800" s="666" t="s">
        <v>2614</v>
      </c>
      <c r="I800" s="666" t="s">
        <v>2614</v>
      </c>
      <c r="J800" s="666" t="s">
        <v>2615</v>
      </c>
      <c r="K800" s="666" t="s">
        <v>2616</v>
      </c>
      <c r="L800" s="668">
        <v>168.53999999999994</v>
      </c>
      <c r="M800" s="668">
        <v>2</v>
      </c>
      <c r="N800" s="669">
        <v>337.07999999999987</v>
      </c>
    </row>
    <row r="801" spans="1:14" ht="14.4" customHeight="1" x14ac:dyDescent="0.3">
      <c r="A801" s="664" t="s">
        <v>555</v>
      </c>
      <c r="B801" s="665" t="s">
        <v>556</v>
      </c>
      <c r="C801" s="666" t="s">
        <v>568</v>
      </c>
      <c r="D801" s="667" t="s">
        <v>2693</v>
      </c>
      <c r="E801" s="666" t="s">
        <v>571</v>
      </c>
      <c r="F801" s="667" t="s">
        <v>2694</v>
      </c>
      <c r="G801" s="666" t="s">
        <v>1543</v>
      </c>
      <c r="H801" s="666" t="s">
        <v>1763</v>
      </c>
      <c r="I801" s="666" t="s">
        <v>1764</v>
      </c>
      <c r="J801" s="666" t="s">
        <v>1765</v>
      </c>
      <c r="K801" s="666"/>
      <c r="L801" s="668">
        <v>37.330068766229552</v>
      </c>
      <c r="M801" s="668">
        <v>6</v>
      </c>
      <c r="N801" s="669">
        <v>223.98041259737732</v>
      </c>
    </row>
    <row r="802" spans="1:14" ht="14.4" customHeight="1" x14ac:dyDescent="0.3">
      <c r="A802" s="664" t="s">
        <v>555</v>
      </c>
      <c r="B802" s="665" t="s">
        <v>556</v>
      </c>
      <c r="C802" s="666" t="s">
        <v>568</v>
      </c>
      <c r="D802" s="667" t="s">
        <v>2693</v>
      </c>
      <c r="E802" s="666" t="s">
        <v>571</v>
      </c>
      <c r="F802" s="667" t="s">
        <v>2694</v>
      </c>
      <c r="G802" s="666" t="s">
        <v>1543</v>
      </c>
      <c r="H802" s="666" t="s">
        <v>2617</v>
      </c>
      <c r="I802" s="666" t="s">
        <v>2617</v>
      </c>
      <c r="J802" s="666" t="s">
        <v>2618</v>
      </c>
      <c r="K802" s="666" t="s">
        <v>2619</v>
      </c>
      <c r="L802" s="668">
        <v>426.6</v>
      </c>
      <c r="M802" s="668">
        <v>1</v>
      </c>
      <c r="N802" s="669">
        <v>426.6</v>
      </c>
    </row>
    <row r="803" spans="1:14" ht="14.4" customHeight="1" x14ac:dyDescent="0.3">
      <c r="A803" s="664" t="s">
        <v>555</v>
      </c>
      <c r="B803" s="665" t="s">
        <v>556</v>
      </c>
      <c r="C803" s="666" t="s">
        <v>568</v>
      </c>
      <c r="D803" s="667" t="s">
        <v>2693</v>
      </c>
      <c r="E803" s="666" t="s">
        <v>1766</v>
      </c>
      <c r="F803" s="667" t="s">
        <v>2695</v>
      </c>
      <c r="G803" s="666" t="s">
        <v>602</v>
      </c>
      <c r="H803" s="666" t="s">
        <v>2620</v>
      </c>
      <c r="I803" s="666" t="s">
        <v>2620</v>
      </c>
      <c r="J803" s="666" t="s">
        <v>2621</v>
      </c>
      <c r="K803" s="666" t="s">
        <v>2622</v>
      </c>
      <c r="L803" s="668">
        <v>1109.0399999999997</v>
      </c>
      <c r="M803" s="668">
        <v>1</v>
      </c>
      <c r="N803" s="669">
        <v>1109.0399999999997</v>
      </c>
    </row>
    <row r="804" spans="1:14" ht="14.4" customHeight="1" x14ac:dyDescent="0.3">
      <c r="A804" s="664" t="s">
        <v>555</v>
      </c>
      <c r="B804" s="665" t="s">
        <v>556</v>
      </c>
      <c r="C804" s="666" t="s">
        <v>568</v>
      </c>
      <c r="D804" s="667" t="s">
        <v>2693</v>
      </c>
      <c r="E804" s="666" t="s">
        <v>1766</v>
      </c>
      <c r="F804" s="667" t="s">
        <v>2695</v>
      </c>
      <c r="G804" s="666" t="s">
        <v>1543</v>
      </c>
      <c r="H804" s="666" t="s">
        <v>2623</v>
      </c>
      <c r="I804" s="666" t="s">
        <v>2623</v>
      </c>
      <c r="J804" s="666" t="s">
        <v>2624</v>
      </c>
      <c r="K804" s="666" t="s">
        <v>2625</v>
      </c>
      <c r="L804" s="668">
        <v>111.95</v>
      </c>
      <c r="M804" s="668">
        <v>1</v>
      </c>
      <c r="N804" s="669">
        <v>111.95</v>
      </c>
    </row>
    <row r="805" spans="1:14" ht="14.4" customHeight="1" x14ac:dyDescent="0.3">
      <c r="A805" s="664" t="s">
        <v>555</v>
      </c>
      <c r="B805" s="665" t="s">
        <v>556</v>
      </c>
      <c r="C805" s="666" t="s">
        <v>568</v>
      </c>
      <c r="D805" s="667" t="s">
        <v>2693</v>
      </c>
      <c r="E805" s="666" t="s">
        <v>1766</v>
      </c>
      <c r="F805" s="667" t="s">
        <v>2695</v>
      </c>
      <c r="G805" s="666" t="s">
        <v>1543</v>
      </c>
      <c r="H805" s="666" t="s">
        <v>2626</v>
      </c>
      <c r="I805" s="666" t="s">
        <v>2627</v>
      </c>
      <c r="J805" s="666" t="s">
        <v>2628</v>
      </c>
      <c r="K805" s="666" t="s">
        <v>2629</v>
      </c>
      <c r="L805" s="668">
        <v>135.6</v>
      </c>
      <c r="M805" s="668">
        <v>1</v>
      </c>
      <c r="N805" s="669">
        <v>135.6</v>
      </c>
    </row>
    <row r="806" spans="1:14" ht="14.4" customHeight="1" x14ac:dyDescent="0.3">
      <c r="A806" s="664" t="s">
        <v>555</v>
      </c>
      <c r="B806" s="665" t="s">
        <v>556</v>
      </c>
      <c r="C806" s="666" t="s">
        <v>568</v>
      </c>
      <c r="D806" s="667" t="s">
        <v>2693</v>
      </c>
      <c r="E806" s="666" t="s">
        <v>1766</v>
      </c>
      <c r="F806" s="667" t="s">
        <v>2695</v>
      </c>
      <c r="G806" s="666" t="s">
        <v>1543</v>
      </c>
      <c r="H806" s="666" t="s">
        <v>2630</v>
      </c>
      <c r="I806" s="666" t="s">
        <v>2630</v>
      </c>
      <c r="J806" s="666" t="s">
        <v>2631</v>
      </c>
      <c r="K806" s="666" t="s">
        <v>1777</v>
      </c>
      <c r="L806" s="668">
        <v>122.69</v>
      </c>
      <c r="M806" s="668">
        <v>1</v>
      </c>
      <c r="N806" s="669">
        <v>122.69</v>
      </c>
    </row>
    <row r="807" spans="1:14" ht="14.4" customHeight="1" x14ac:dyDescent="0.3">
      <c r="A807" s="664" t="s">
        <v>555</v>
      </c>
      <c r="B807" s="665" t="s">
        <v>556</v>
      </c>
      <c r="C807" s="666" t="s">
        <v>568</v>
      </c>
      <c r="D807" s="667" t="s">
        <v>2693</v>
      </c>
      <c r="E807" s="666" t="s">
        <v>1766</v>
      </c>
      <c r="F807" s="667" t="s">
        <v>2695</v>
      </c>
      <c r="G807" s="666" t="s">
        <v>1543</v>
      </c>
      <c r="H807" s="666" t="s">
        <v>1775</v>
      </c>
      <c r="I807" s="666" t="s">
        <v>1775</v>
      </c>
      <c r="J807" s="666" t="s">
        <v>1776</v>
      </c>
      <c r="K807" s="666" t="s">
        <v>1777</v>
      </c>
      <c r="L807" s="668">
        <v>122.69004646289113</v>
      </c>
      <c r="M807" s="668">
        <v>2</v>
      </c>
      <c r="N807" s="669">
        <v>245.38009292578226</v>
      </c>
    </row>
    <row r="808" spans="1:14" ht="14.4" customHeight="1" x14ac:dyDescent="0.3">
      <c r="A808" s="664" t="s">
        <v>555</v>
      </c>
      <c r="B808" s="665" t="s">
        <v>556</v>
      </c>
      <c r="C808" s="666" t="s">
        <v>568</v>
      </c>
      <c r="D808" s="667" t="s">
        <v>2693</v>
      </c>
      <c r="E808" s="666" t="s">
        <v>1766</v>
      </c>
      <c r="F808" s="667" t="s">
        <v>2695</v>
      </c>
      <c r="G808" s="666" t="s">
        <v>1543</v>
      </c>
      <c r="H808" s="666" t="s">
        <v>2632</v>
      </c>
      <c r="I808" s="666" t="s">
        <v>2632</v>
      </c>
      <c r="J808" s="666" t="s">
        <v>2633</v>
      </c>
      <c r="K808" s="666" t="s">
        <v>1777</v>
      </c>
      <c r="L808" s="668">
        <v>135.42055738902764</v>
      </c>
      <c r="M808" s="668">
        <v>1</v>
      </c>
      <c r="N808" s="669">
        <v>135.42055738902764</v>
      </c>
    </row>
    <row r="809" spans="1:14" ht="14.4" customHeight="1" x14ac:dyDescent="0.3">
      <c r="A809" s="664" t="s">
        <v>555</v>
      </c>
      <c r="B809" s="665" t="s">
        <v>556</v>
      </c>
      <c r="C809" s="666" t="s">
        <v>568</v>
      </c>
      <c r="D809" s="667" t="s">
        <v>2693</v>
      </c>
      <c r="E809" s="666" t="s">
        <v>1766</v>
      </c>
      <c r="F809" s="667" t="s">
        <v>2695</v>
      </c>
      <c r="G809" s="666" t="s">
        <v>1543</v>
      </c>
      <c r="H809" s="666" t="s">
        <v>1778</v>
      </c>
      <c r="I809" s="666" t="s">
        <v>1778</v>
      </c>
      <c r="J809" s="666" t="s">
        <v>1779</v>
      </c>
      <c r="K809" s="666" t="s">
        <v>1780</v>
      </c>
      <c r="L809" s="668">
        <v>179.25925769683914</v>
      </c>
      <c r="M809" s="668">
        <v>2</v>
      </c>
      <c r="N809" s="669">
        <v>358.51851539367829</v>
      </c>
    </row>
    <row r="810" spans="1:14" ht="14.4" customHeight="1" x14ac:dyDescent="0.3">
      <c r="A810" s="664" t="s">
        <v>555</v>
      </c>
      <c r="B810" s="665" t="s">
        <v>556</v>
      </c>
      <c r="C810" s="666" t="s">
        <v>568</v>
      </c>
      <c r="D810" s="667" t="s">
        <v>2693</v>
      </c>
      <c r="E810" s="666" t="s">
        <v>1766</v>
      </c>
      <c r="F810" s="667" t="s">
        <v>2695</v>
      </c>
      <c r="G810" s="666" t="s">
        <v>1543</v>
      </c>
      <c r="H810" s="666" t="s">
        <v>1781</v>
      </c>
      <c r="I810" s="666" t="s">
        <v>1781</v>
      </c>
      <c r="J810" s="666" t="s">
        <v>1782</v>
      </c>
      <c r="K810" s="666" t="s">
        <v>1777</v>
      </c>
      <c r="L810" s="668">
        <v>129.97</v>
      </c>
      <c r="M810" s="668">
        <v>4</v>
      </c>
      <c r="N810" s="669">
        <v>519.88</v>
      </c>
    </row>
    <row r="811" spans="1:14" ht="14.4" customHeight="1" x14ac:dyDescent="0.3">
      <c r="A811" s="664" t="s">
        <v>555</v>
      </c>
      <c r="B811" s="665" t="s">
        <v>556</v>
      </c>
      <c r="C811" s="666" t="s">
        <v>568</v>
      </c>
      <c r="D811" s="667" t="s">
        <v>2693</v>
      </c>
      <c r="E811" s="666" t="s">
        <v>1766</v>
      </c>
      <c r="F811" s="667" t="s">
        <v>2695</v>
      </c>
      <c r="G811" s="666" t="s">
        <v>1543</v>
      </c>
      <c r="H811" s="666" t="s">
        <v>1783</v>
      </c>
      <c r="I811" s="666" t="s">
        <v>1783</v>
      </c>
      <c r="J811" s="666" t="s">
        <v>1784</v>
      </c>
      <c r="K811" s="666" t="s">
        <v>1777</v>
      </c>
      <c r="L811" s="668">
        <v>145.5</v>
      </c>
      <c r="M811" s="668">
        <v>1</v>
      </c>
      <c r="N811" s="669">
        <v>145.5</v>
      </c>
    </row>
    <row r="812" spans="1:14" ht="14.4" customHeight="1" x14ac:dyDescent="0.3">
      <c r="A812" s="664" t="s">
        <v>555</v>
      </c>
      <c r="B812" s="665" t="s">
        <v>556</v>
      </c>
      <c r="C812" s="666" t="s">
        <v>568</v>
      </c>
      <c r="D812" s="667" t="s">
        <v>2693</v>
      </c>
      <c r="E812" s="666" t="s">
        <v>1785</v>
      </c>
      <c r="F812" s="667" t="s">
        <v>2696</v>
      </c>
      <c r="G812" s="666" t="s">
        <v>602</v>
      </c>
      <c r="H812" s="666" t="s">
        <v>1786</v>
      </c>
      <c r="I812" s="666" t="s">
        <v>1787</v>
      </c>
      <c r="J812" s="666" t="s">
        <v>1788</v>
      </c>
      <c r="K812" s="666" t="s">
        <v>1789</v>
      </c>
      <c r="L812" s="668">
        <v>44.267222222222216</v>
      </c>
      <c r="M812" s="668">
        <v>18</v>
      </c>
      <c r="N812" s="669">
        <v>796.81</v>
      </c>
    </row>
    <row r="813" spans="1:14" ht="14.4" customHeight="1" x14ac:dyDescent="0.3">
      <c r="A813" s="664" t="s">
        <v>555</v>
      </c>
      <c r="B813" s="665" t="s">
        <v>556</v>
      </c>
      <c r="C813" s="666" t="s">
        <v>568</v>
      </c>
      <c r="D813" s="667" t="s">
        <v>2693</v>
      </c>
      <c r="E813" s="666" t="s">
        <v>1785</v>
      </c>
      <c r="F813" s="667" t="s">
        <v>2696</v>
      </c>
      <c r="G813" s="666" t="s">
        <v>602</v>
      </c>
      <c r="H813" s="666" t="s">
        <v>1790</v>
      </c>
      <c r="I813" s="666" t="s">
        <v>1791</v>
      </c>
      <c r="J813" s="666" t="s">
        <v>1792</v>
      </c>
      <c r="K813" s="666" t="s">
        <v>646</v>
      </c>
      <c r="L813" s="668">
        <v>67.73998380115053</v>
      </c>
      <c r="M813" s="668">
        <v>6</v>
      </c>
      <c r="N813" s="669">
        <v>406.43990280690321</v>
      </c>
    </row>
    <row r="814" spans="1:14" ht="14.4" customHeight="1" x14ac:dyDescent="0.3">
      <c r="A814" s="664" t="s">
        <v>555</v>
      </c>
      <c r="B814" s="665" t="s">
        <v>556</v>
      </c>
      <c r="C814" s="666" t="s">
        <v>568</v>
      </c>
      <c r="D814" s="667" t="s">
        <v>2693</v>
      </c>
      <c r="E814" s="666" t="s">
        <v>1785</v>
      </c>
      <c r="F814" s="667" t="s">
        <v>2696</v>
      </c>
      <c r="G814" s="666" t="s">
        <v>602</v>
      </c>
      <c r="H814" s="666" t="s">
        <v>1793</v>
      </c>
      <c r="I814" s="666" t="s">
        <v>1794</v>
      </c>
      <c r="J814" s="666" t="s">
        <v>1795</v>
      </c>
      <c r="K814" s="666" t="s">
        <v>1796</v>
      </c>
      <c r="L814" s="668">
        <v>31.890013194282393</v>
      </c>
      <c r="M814" s="668">
        <v>6</v>
      </c>
      <c r="N814" s="669">
        <v>191.34007916569436</v>
      </c>
    </row>
    <row r="815" spans="1:14" ht="14.4" customHeight="1" x14ac:dyDescent="0.3">
      <c r="A815" s="664" t="s">
        <v>555</v>
      </c>
      <c r="B815" s="665" t="s">
        <v>556</v>
      </c>
      <c r="C815" s="666" t="s">
        <v>568</v>
      </c>
      <c r="D815" s="667" t="s">
        <v>2693</v>
      </c>
      <c r="E815" s="666" t="s">
        <v>1785</v>
      </c>
      <c r="F815" s="667" t="s">
        <v>2696</v>
      </c>
      <c r="G815" s="666" t="s">
        <v>602</v>
      </c>
      <c r="H815" s="666" t="s">
        <v>1797</v>
      </c>
      <c r="I815" s="666" t="s">
        <v>1798</v>
      </c>
      <c r="J815" s="666" t="s">
        <v>1799</v>
      </c>
      <c r="K815" s="666" t="s">
        <v>1800</v>
      </c>
      <c r="L815" s="668">
        <v>23.42911365266437</v>
      </c>
      <c r="M815" s="668">
        <v>1129</v>
      </c>
      <c r="N815" s="669">
        <v>26451.469313858073</v>
      </c>
    </row>
    <row r="816" spans="1:14" ht="14.4" customHeight="1" x14ac:dyDescent="0.3">
      <c r="A816" s="664" t="s">
        <v>555</v>
      </c>
      <c r="B816" s="665" t="s">
        <v>556</v>
      </c>
      <c r="C816" s="666" t="s">
        <v>568</v>
      </c>
      <c r="D816" s="667" t="s">
        <v>2693</v>
      </c>
      <c r="E816" s="666" t="s">
        <v>1785</v>
      </c>
      <c r="F816" s="667" t="s">
        <v>2696</v>
      </c>
      <c r="G816" s="666" t="s">
        <v>602</v>
      </c>
      <c r="H816" s="666" t="s">
        <v>1801</v>
      </c>
      <c r="I816" s="666" t="s">
        <v>1802</v>
      </c>
      <c r="J816" s="666" t="s">
        <v>1799</v>
      </c>
      <c r="K816" s="666" t="s">
        <v>1803</v>
      </c>
      <c r="L816" s="668">
        <v>164.30232516251166</v>
      </c>
      <c r="M816" s="668">
        <v>13</v>
      </c>
      <c r="N816" s="669">
        <v>2135.9302271126517</v>
      </c>
    </row>
    <row r="817" spans="1:14" ht="14.4" customHeight="1" x14ac:dyDescent="0.3">
      <c r="A817" s="664" t="s">
        <v>555</v>
      </c>
      <c r="B817" s="665" t="s">
        <v>556</v>
      </c>
      <c r="C817" s="666" t="s">
        <v>568</v>
      </c>
      <c r="D817" s="667" t="s">
        <v>2693</v>
      </c>
      <c r="E817" s="666" t="s">
        <v>1785</v>
      </c>
      <c r="F817" s="667" t="s">
        <v>2696</v>
      </c>
      <c r="G817" s="666" t="s">
        <v>602</v>
      </c>
      <c r="H817" s="666" t="s">
        <v>1804</v>
      </c>
      <c r="I817" s="666" t="s">
        <v>1805</v>
      </c>
      <c r="J817" s="666" t="s">
        <v>1806</v>
      </c>
      <c r="K817" s="666" t="s">
        <v>1807</v>
      </c>
      <c r="L817" s="668">
        <v>598.84</v>
      </c>
      <c r="M817" s="668">
        <v>3.8</v>
      </c>
      <c r="N817" s="669">
        <v>2275.5920000000001</v>
      </c>
    </row>
    <row r="818" spans="1:14" ht="14.4" customHeight="1" x14ac:dyDescent="0.3">
      <c r="A818" s="664" t="s">
        <v>555</v>
      </c>
      <c r="B818" s="665" t="s">
        <v>556</v>
      </c>
      <c r="C818" s="666" t="s">
        <v>568</v>
      </c>
      <c r="D818" s="667" t="s">
        <v>2693</v>
      </c>
      <c r="E818" s="666" t="s">
        <v>1785</v>
      </c>
      <c r="F818" s="667" t="s">
        <v>2696</v>
      </c>
      <c r="G818" s="666" t="s">
        <v>602</v>
      </c>
      <c r="H818" s="666" t="s">
        <v>1808</v>
      </c>
      <c r="I818" s="666" t="s">
        <v>1809</v>
      </c>
      <c r="J818" s="666" t="s">
        <v>1810</v>
      </c>
      <c r="K818" s="666" t="s">
        <v>1811</v>
      </c>
      <c r="L818" s="668">
        <v>128.07</v>
      </c>
      <c r="M818" s="668">
        <v>2</v>
      </c>
      <c r="N818" s="669">
        <v>256.14</v>
      </c>
    </row>
    <row r="819" spans="1:14" ht="14.4" customHeight="1" x14ac:dyDescent="0.3">
      <c r="A819" s="664" t="s">
        <v>555</v>
      </c>
      <c r="B819" s="665" t="s">
        <v>556</v>
      </c>
      <c r="C819" s="666" t="s">
        <v>568</v>
      </c>
      <c r="D819" s="667" t="s">
        <v>2693</v>
      </c>
      <c r="E819" s="666" t="s">
        <v>1785</v>
      </c>
      <c r="F819" s="667" t="s">
        <v>2696</v>
      </c>
      <c r="G819" s="666" t="s">
        <v>602</v>
      </c>
      <c r="H819" s="666" t="s">
        <v>1816</v>
      </c>
      <c r="I819" s="666" t="s">
        <v>1817</v>
      </c>
      <c r="J819" s="666" t="s">
        <v>1818</v>
      </c>
      <c r="K819" s="666" t="s">
        <v>1819</v>
      </c>
      <c r="L819" s="668">
        <v>150.53518850249665</v>
      </c>
      <c r="M819" s="668">
        <v>86.199999999999974</v>
      </c>
      <c r="N819" s="669">
        <v>12976.133248915206</v>
      </c>
    </row>
    <row r="820" spans="1:14" ht="14.4" customHeight="1" x14ac:dyDescent="0.3">
      <c r="A820" s="664" t="s">
        <v>555</v>
      </c>
      <c r="B820" s="665" t="s">
        <v>556</v>
      </c>
      <c r="C820" s="666" t="s">
        <v>568</v>
      </c>
      <c r="D820" s="667" t="s">
        <v>2693</v>
      </c>
      <c r="E820" s="666" t="s">
        <v>1785</v>
      </c>
      <c r="F820" s="667" t="s">
        <v>2696</v>
      </c>
      <c r="G820" s="666" t="s">
        <v>602</v>
      </c>
      <c r="H820" s="666" t="s">
        <v>1820</v>
      </c>
      <c r="I820" s="666" t="s">
        <v>1821</v>
      </c>
      <c r="J820" s="666" t="s">
        <v>1822</v>
      </c>
      <c r="K820" s="666" t="s">
        <v>1823</v>
      </c>
      <c r="L820" s="668">
        <v>35.049999999999997</v>
      </c>
      <c r="M820" s="668">
        <v>4</v>
      </c>
      <c r="N820" s="669">
        <v>140.19999999999999</v>
      </c>
    </row>
    <row r="821" spans="1:14" ht="14.4" customHeight="1" x14ac:dyDescent="0.3">
      <c r="A821" s="664" t="s">
        <v>555</v>
      </c>
      <c r="B821" s="665" t="s">
        <v>556</v>
      </c>
      <c r="C821" s="666" t="s">
        <v>568</v>
      </c>
      <c r="D821" s="667" t="s">
        <v>2693</v>
      </c>
      <c r="E821" s="666" t="s">
        <v>1785</v>
      </c>
      <c r="F821" s="667" t="s">
        <v>2696</v>
      </c>
      <c r="G821" s="666" t="s">
        <v>602</v>
      </c>
      <c r="H821" s="666" t="s">
        <v>1824</v>
      </c>
      <c r="I821" s="666" t="s">
        <v>1825</v>
      </c>
      <c r="J821" s="666" t="s">
        <v>1826</v>
      </c>
      <c r="K821" s="666" t="s">
        <v>1827</v>
      </c>
      <c r="L821" s="668">
        <v>98.29</v>
      </c>
      <c r="M821" s="668">
        <v>2</v>
      </c>
      <c r="N821" s="669">
        <v>196.58</v>
      </c>
    </row>
    <row r="822" spans="1:14" ht="14.4" customHeight="1" x14ac:dyDescent="0.3">
      <c r="A822" s="664" t="s">
        <v>555</v>
      </c>
      <c r="B822" s="665" t="s">
        <v>556</v>
      </c>
      <c r="C822" s="666" t="s">
        <v>568</v>
      </c>
      <c r="D822" s="667" t="s">
        <v>2693</v>
      </c>
      <c r="E822" s="666" t="s">
        <v>1785</v>
      </c>
      <c r="F822" s="667" t="s">
        <v>2696</v>
      </c>
      <c r="G822" s="666" t="s">
        <v>602</v>
      </c>
      <c r="H822" s="666" t="s">
        <v>1828</v>
      </c>
      <c r="I822" s="666" t="s">
        <v>1829</v>
      </c>
      <c r="J822" s="666" t="s">
        <v>1830</v>
      </c>
      <c r="K822" s="666" t="s">
        <v>1831</v>
      </c>
      <c r="L822" s="668">
        <v>594.00031746031755</v>
      </c>
      <c r="M822" s="668">
        <v>3.15</v>
      </c>
      <c r="N822" s="669">
        <v>1871.1010000000001</v>
      </c>
    </row>
    <row r="823" spans="1:14" ht="14.4" customHeight="1" x14ac:dyDescent="0.3">
      <c r="A823" s="664" t="s">
        <v>555</v>
      </c>
      <c r="B823" s="665" t="s">
        <v>556</v>
      </c>
      <c r="C823" s="666" t="s">
        <v>568</v>
      </c>
      <c r="D823" s="667" t="s">
        <v>2693</v>
      </c>
      <c r="E823" s="666" t="s">
        <v>1785</v>
      </c>
      <c r="F823" s="667" t="s">
        <v>2696</v>
      </c>
      <c r="G823" s="666" t="s">
        <v>602</v>
      </c>
      <c r="H823" s="666" t="s">
        <v>1836</v>
      </c>
      <c r="I823" s="666" t="s">
        <v>1837</v>
      </c>
      <c r="J823" s="666" t="s">
        <v>1838</v>
      </c>
      <c r="K823" s="666" t="s">
        <v>694</v>
      </c>
      <c r="L823" s="668">
        <v>73.439999999999984</v>
      </c>
      <c r="M823" s="668">
        <v>1</v>
      </c>
      <c r="N823" s="669">
        <v>73.439999999999984</v>
      </c>
    </row>
    <row r="824" spans="1:14" ht="14.4" customHeight="1" x14ac:dyDescent="0.3">
      <c r="A824" s="664" t="s">
        <v>555</v>
      </c>
      <c r="B824" s="665" t="s">
        <v>556</v>
      </c>
      <c r="C824" s="666" t="s">
        <v>568</v>
      </c>
      <c r="D824" s="667" t="s">
        <v>2693</v>
      </c>
      <c r="E824" s="666" t="s">
        <v>1785</v>
      </c>
      <c r="F824" s="667" t="s">
        <v>2696</v>
      </c>
      <c r="G824" s="666" t="s">
        <v>602</v>
      </c>
      <c r="H824" s="666" t="s">
        <v>2634</v>
      </c>
      <c r="I824" s="666" t="s">
        <v>2635</v>
      </c>
      <c r="J824" s="666" t="s">
        <v>2636</v>
      </c>
      <c r="K824" s="666" t="s">
        <v>2637</v>
      </c>
      <c r="L824" s="668">
        <v>63.795000000000002</v>
      </c>
      <c r="M824" s="668">
        <v>2</v>
      </c>
      <c r="N824" s="669">
        <v>127.59</v>
      </c>
    </row>
    <row r="825" spans="1:14" ht="14.4" customHeight="1" x14ac:dyDescent="0.3">
      <c r="A825" s="664" t="s">
        <v>555</v>
      </c>
      <c r="B825" s="665" t="s">
        <v>556</v>
      </c>
      <c r="C825" s="666" t="s">
        <v>568</v>
      </c>
      <c r="D825" s="667" t="s">
        <v>2693</v>
      </c>
      <c r="E825" s="666" t="s">
        <v>1785</v>
      </c>
      <c r="F825" s="667" t="s">
        <v>2696</v>
      </c>
      <c r="G825" s="666" t="s">
        <v>602</v>
      </c>
      <c r="H825" s="666" t="s">
        <v>2638</v>
      </c>
      <c r="I825" s="666" t="s">
        <v>2639</v>
      </c>
      <c r="J825" s="666" t="s">
        <v>2640</v>
      </c>
      <c r="K825" s="666" t="s">
        <v>2641</v>
      </c>
      <c r="L825" s="668">
        <v>238.17009609373795</v>
      </c>
      <c r="M825" s="668">
        <v>3</v>
      </c>
      <c r="N825" s="669">
        <v>714.51028828121389</v>
      </c>
    </row>
    <row r="826" spans="1:14" ht="14.4" customHeight="1" x14ac:dyDescent="0.3">
      <c r="A826" s="664" t="s">
        <v>555</v>
      </c>
      <c r="B826" s="665" t="s">
        <v>556</v>
      </c>
      <c r="C826" s="666" t="s">
        <v>568</v>
      </c>
      <c r="D826" s="667" t="s">
        <v>2693</v>
      </c>
      <c r="E826" s="666" t="s">
        <v>1785</v>
      </c>
      <c r="F826" s="667" t="s">
        <v>2696</v>
      </c>
      <c r="G826" s="666" t="s">
        <v>602</v>
      </c>
      <c r="H826" s="666" t="s">
        <v>2642</v>
      </c>
      <c r="I826" s="666" t="s">
        <v>2642</v>
      </c>
      <c r="J826" s="666" t="s">
        <v>2643</v>
      </c>
      <c r="K826" s="666" t="s">
        <v>2644</v>
      </c>
      <c r="L826" s="668">
        <v>181.03</v>
      </c>
      <c r="M826" s="668">
        <v>7.2</v>
      </c>
      <c r="N826" s="669">
        <v>1303.4159999999999</v>
      </c>
    </row>
    <row r="827" spans="1:14" ht="14.4" customHeight="1" x14ac:dyDescent="0.3">
      <c r="A827" s="664" t="s">
        <v>555</v>
      </c>
      <c r="B827" s="665" t="s">
        <v>556</v>
      </c>
      <c r="C827" s="666" t="s">
        <v>568</v>
      </c>
      <c r="D827" s="667" t="s">
        <v>2693</v>
      </c>
      <c r="E827" s="666" t="s">
        <v>1785</v>
      </c>
      <c r="F827" s="667" t="s">
        <v>2696</v>
      </c>
      <c r="G827" s="666" t="s">
        <v>602</v>
      </c>
      <c r="H827" s="666" t="s">
        <v>2645</v>
      </c>
      <c r="I827" s="666" t="s">
        <v>2646</v>
      </c>
      <c r="J827" s="666" t="s">
        <v>2647</v>
      </c>
      <c r="K827" s="666" t="s">
        <v>2648</v>
      </c>
      <c r="L827" s="668">
        <v>50.040000000000013</v>
      </c>
      <c r="M827" s="668">
        <v>2</v>
      </c>
      <c r="N827" s="669">
        <v>100.08000000000003</v>
      </c>
    </row>
    <row r="828" spans="1:14" ht="14.4" customHeight="1" x14ac:dyDescent="0.3">
      <c r="A828" s="664" t="s">
        <v>555</v>
      </c>
      <c r="B828" s="665" t="s">
        <v>556</v>
      </c>
      <c r="C828" s="666" t="s">
        <v>568</v>
      </c>
      <c r="D828" s="667" t="s">
        <v>2693</v>
      </c>
      <c r="E828" s="666" t="s">
        <v>1785</v>
      </c>
      <c r="F828" s="667" t="s">
        <v>2696</v>
      </c>
      <c r="G828" s="666" t="s">
        <v>602</v>
      </c>
      <c r="H828" s="666" t="s">
        <v>2649</v>
      </c>
      <c r="I828" s="666" t="s">
        <v>2650</v>
      </c>
      <c r="J828" s="666" t="s">
        <v>2651</v>
      </c>
      <c r="K828" s="666" t="s">
        <v>2652</v>
      </c>
      <c r="L828" s="668">
        <v>772.08</v>
      </c>
      <c r="M828" s="668">
        <v>3.6</v>
      </c>
      <c r="N828" s="669">
        <v>2779.4880000000003</v>
      </c>
    </row>
    <row r="829" spans="1:14" ht="14.4" customHeight="1" x14ac:dyDescent="0.3">
      <c r="A829" s="664" t="s">
        <v>555</v>
      </c>
      <c r="B829" s="665" t="s">
        <v>556</v>
      </c>
      <c r="C829" s="666" t="s">
        <v>568</v>
      </c>
      <c r="D829" s="667" t="s">
        <v>2693</v>
      </c>
      <c r="E829" s="666" t="s">
        <v>1785</v>
      </c>
      <c r="F829" s="667" t="s">
        <v>2696</v>
      </c>
      <c r="G829" s="666" t="s">
        <v>602</v>
      </c>
      <c r="H829" s="666" t="s">
        <v>1856</v>
      </c>
      <c r="I829" s="666" t="s">
        <v>1856</v>
      </c>
      <c r="J829" s="666" t="s">
        <v>1857</v>
      </c>
      <c r="K829" s="666" t="s">
        <v>1858</v>
      </c>
      <c r="L829" s="668">
        <v>462</v>
      </c>
      <c r="M829" s="668">
        <v>9.6</v>
      </c>
      <c r="N829" s="669">
        <v>4435.2</v>
      </c>
    </row>
    <row r="830" spans="1:14" ht="14.4" customHeight="1" x14ac:dyDescent="0.3">
      <c r="A830" s="664" t="s">
        <v>555</v>
      </c>
      <c r="B830" s="665" t="s">
        <v>556</v>
      </c>
      <c r="C830" s="666" t="s">
        <v>568</v>
      </c>
      <c r="D830" s="667" t="s">
        <v>2693</v>
      </c>
      <c r="E830" s="666" t="s">
        <v>1785</v>
      </c>
      <c r="F830" s="667" t="s">
        <v>2696</v>
      </c>
      <c r="G830" s="666" t="s">
        <v>602</v>
      </c>
      <c r="H830" s="666" t="s">
        <v>1863</v>
      </c>
      <c r="I830" s="666" t="s">
        <v>1863</v>
      </c>
      <c r="J830" s="666" t="s">
        <v>1864</v>
      </c>
      <c r="K830" s="666" t="s">
        <v>1865</v>
      </c>
      <c r="L830" s="668">
        <v>158.19484536082425</v>
      </c>
      <c r="M830" s="668">
        <v>29.100000000000048</v>
      </c>
      <c r="N830" s="669">
        <v>4603.469999999993</v>
      </c>
    </row>
    <row r="831" spans="1:14" ht="14.4" customHeight="1" x14ac:dyDescent="0.3">
      <c r="A831" s="664" t="s">
        <v>555</v>
      </c>
      <c r="B831" s="665" t="s">
        <v>556</v>
      </c>
      <c r="C831" s="666" t="s">
        <v>568</v>
      </c>
      <c r="D831" s="667" t="s">
        <v>2693</v>
      </c>
      <c r="E831" s="666" t="s">
        <v>1785</v>
      </c>
      <c r="F831" s="667" t="s">
        <v>2696</v>
      </c>
      <c r="G831" s="666" t="s">
        <v>602</v>
      </c>
      <c r="H831" s="666" t="s">
        <v>1869</v>
      </c>
      <c r="I831" s="666" t="s">
        <v>1869</v>
      </c>
      <c r="J831" s="666" t="s">
        <v>1870</v>
      </c>
      <c r="K831" s="666" t="s">
        <v>1871</v>
      </c>
      <c r="L831" s="668">
        <v>460.21</v>
      </c>
      <c r="M831" s="668">
        <v>30.300000000000008</v>
      </c>
      <c r="N831" s="669">
        <v>13944.363000000003</v>
      </c>
    </row>
    <row r="832" spans="1:14" ht="14.4" customHeight="1" x14ac:dyDescent="0.3">
      <c r="A832" s="664" t="s">
        <v>555</v>
      </c>
      <c r="B832" s="665" t="s">
        <v>556</v>
      </c>
      <c r="C832" s="666" t="s">
        <v>568</v>
      </c>
      <c r="D832" s="667" t="s">
        <v>2693</v>
      </c>
      <c r="E832" s="666" t="s">
        <v>1785</v>
      </c>
      <c r="F832" s="667" t="s">
        <v>2696</v>
      </c>
      <c r="G832" s="666" t="s">
        <v>602</v>
      </c>
      <c r="H832" s="666" t="s">
        <v>1872</v>
      </c>
      <c r="I832" s="666" t="s">
        <v>1872</v>
      </c>
      <c r="J832" s="666" t="s">
        <v>1873</v>
      </c>
      <c r="K832" s="666" t="s">
        <v>1874</v>
      </c>
      <c r="L832" s="668">
        <v>217.8</v>
      </c>
      <c r="M832" s="668">
        <v>1.7999999999999998</v>
      </c>
      <c r="N832" s="669">
        <v>392.03999999999996</v>
      </c>
    </row>
    <row r="833" spans="1:14" ht="14.4" customHeight="1" x14ac:dyDescent="0.3">
      <c r="A833" s="664" t="s">
        <v>555</v>
      </c>
      <c r="B833" s="665" t="s">
        <v>556</v>
      </c>
      <c r="C833" s="666" t="s">
        <v>568</v>
      </c>
      <c r="D833" s="667" t="s">
        <v>2693</v>
      </c>
      <c r="E833" s="666" t="s">
        <v>1785</v>
      </c>
      <c r="F833" s="667" t="s">
        <v>2696</v>
      </c>
      <c r="G833" s="666" t="s">
        <v>602</v>
      </c>
      <c r="H833" s="666" t="s">
        <v>1875</v>
      </c>
      <c r="I833" s="666" t="s">
        <v>1875</v>
      </c>
      <c r="J833" s="666" t="s">
        <v>1876</v>
      </c>
      <c r="K833" s="666" t="s">
        <v>1877</v>
      </c>
      <c r="L833" s="668">
        <v>285.99999999999994</v>
      </c>
      <c r="M833" s="668">
        <v>1.8</v>
      </c>
      <c r="N833" s="669">
        <v>514.79999999999995</v>
      </c>
    </row>
    <row r="834" spans="1:14" ht="14.4" customHeight="1" x14ac:dyDescent="0.3">
      <c r="A834" s="664" t="s">
        <v>555</v>
      </c>
      <c r="B834" s="665" t="s">
        <v>556</v>
      </c>
      <c r="C834" s="666" t="s">
        <v>568</v>
      </c>
      <c r="D834" s="667" t="s">
        <v>2693</v>
      </c>
      <c r="E834" s="666" t="s">
        <v>1785</v>
      </c>
      <c r="F834" s="667" t="s">
        <v>2696</v>
      </c>
      <c r="G834" s="666" t="s">
        <v>602</v>
      </c>
      <c r="H834" s="666" t="s">
        <v>1878</v>
      </c>
      <c r="I834" s="666" t="s">
        <v>1879</v>
      </c>
      <c r="J834" s="666" t="s">
        <v>1880</v>
      </c>
      <c r="K834" s="666" t="s">
        <v>1881</v>
      </c>
      <c r="L834" s="668">
        <v>263.99999999999994</v>
      </c>
      <c r="M834" s="668">
        <v>21.399999999999995</v>
      </c>
      <c r="N834" s="669">
        <v>5649.5999999999976</v>
      </c>
    </row>
    <row r="835" spans="1:14" ht="14.4" customHeight="1" x14ac:dyDescent="0.3">
      <c r="A835" s="664" t="s">
        <v>555</v>
      </c>
      <c r="B835" s="665" t="s">
        <v>556</v>
      </c>
      <c r="C835" s="666" t="s">
        <v>568</v>
      </c>
      <c r="D835" s="667" t="s">
        <v>2693</v>
      </c>
      <c r="E835" s="666" t="s">
        <v>1785</v>
      </c>
      <c r="F835" s="667" t="s">
        <v>2696</v>
      </c>
      <c r="G835" s="666" t="s">
        <v>602</v>
      </c>
      <c r="H835" s="666" t="s">
        <v>1882</v>
      </c>
      <c r="I835" s="666" t="s">
        <v>1883</v>
      </c>
      <c r="J835" s="666" t="s">
        <v>1884</v>
      </c>
      <c r="K835" s="666"/>
      <c r="L835" s="668">
        <v>155.1</v>
      </c>
      <c r="M835" s="668">
        <v>7.4</v>
      </c>
      <c r="N835" s="669">
        <v>1147.74</v>
      </c>
    </row>
    <row r="836" spans="1:14" ht="14.4" customHeight="1" x14ac:dyDescent="0.3">
      <c r="A836" s="664" t="s">
        <v>555</v>
      </c>
      <c r="B836" s="665" t="s">
        <v>556</v>
      </c>
      <c r="C836" s="666" t="s">
        <v>568</v>
      </c>
      <c r="D836" s="667" t="s">
        <v>2693</v>
      </c>
      <c r="E836" s="666" t="s">
        <v>1785</v>
      </c>
      <c r="F836" s="667" t="s">
        <v>2696</v>
      </c>
      <c r="G836" s="666" t="s">
        <v>602</v>
      </c>
      <c r="H836" s="666" t="s">
        <v>2653</v>
      </c>
      <c r="I836" s="666" t="s">
        <v>2653</v>
      </c>
      <c r="J836" s="666" t="s">
        <v>2654</v>
      </c>
      <c r="K836" s="666" t="s">
        <v>2655</v>
      </c>
      <c r="L836" s="668">
        <v>393.81999999999982</v>
      </c>
      <c r="M836" s="668">
        <v>2</v>
      </c>
      <c r="N836" s="669">
        <v>787.63999999999965</v>
      </c>
    </row>
    <row r="837" spans="1:14" ht="14.4" customHeight="1" x14ac:dyDescent="0.3">
      <c r="A837" s="664" t="s">
        <v>555</v>
      </c>
      <c r="B837" s="665" t="s">
        <v>556</v>
      </c>
      <c r="C837" s="666" t="s">
        <v>568</v>
      </c>
      <c r="D837" s="667" t="s">
        <v>2693</v>
      </c>
      <c r="E837" s="666" t="s">
        <v>1785</v>
      </c>
      <c r="F837" s="667" t="s">
        <v>2696</v>
      </c>
      <c r="G837" s="666" t="s">
        <v>602</v>
      </c>
      <c r="H837" s="666" t="s">
        <v>1888</v>
      </c>
      <c r="I837" s="666" t="s">
        <v>1888</v>
      </c>
      <c r="J837" s="666" t="s">
        <v>1889</v>
      </c>
      <c r="K837" s="666" t="s">
        <v>1890</v>
      </c>
      <c r="L837" s="668">
        <v>413.05</v>
      </c>
      <c r="M837" s="668">
        <v>1.8</v>
      </c>
      <c r="N837" s="669">
        <v>743.49</v>
      </c>
    </row>
    <row r="838" spans="1:14" ht="14.4" customHeight="1" x14ac:dyDescent="0.3">
      <c r="A838" s="664" t="s">
        <v>555</v>
      </c>
      <c r="B838" s="665" t="s">
        <v>556</v>
      </c>
      <c r="C838" s="666" t="s">
        <v>568</v>
      </c>
      <c r="D838" s="667" t="s">
        <v>2693</v>
      </c>
      <c r="E838" s="666" t="s">
        <v>1785</v>
      </c>
      <c r="F838" s="667" t="s">
        <v>2696</v>
      </c>
      <c r="G838" s="666" t="s">
        <v>602</v>
      </c>
      <c r="H838" s="666" t="s">
        <v>1891</v>
      </c>
      <c r="I838" s="666" t="s">
        <v>1891</v>
      </c>
      <c r="J838" s="666" t="s">
        <v>1892</v>
      </c>
      <c r="K838" s="666" t="s">
        <v>1893</v>
      </c>
      <c r="L838" s="668">
        <v>264</v>
      </c>
      <c r="M838" s="668">
        <v>1.5</v>
      </c>
      <c r="N838" s="669">
        <v>396</v>
      </c>
    </row>
    <row r="839" spans="1:14" ht="14.4" customHeight="1" x14ac:dyDescent="0.3">
      <c r="A839" s="664" t="s">
        <v>555</v>
      </c>
      <c r="B839" s="665" t="s">
        <v>556</v>
      </c>
      <c r="C839" s="666" t="s">
        <v>568</v>
      </c>
      <c r="D839" s="667" t="s">
        <v>2693</v>
      </c>
      <c r="E839" s="666" t="s">
        <v>1785</v>
      </c>
      <c r="F839" s="667" t="s">
        <v>2696</v>
      </c>
      <c r="G839" s="666" t="s">
        <v>602</v>
      </c>
      <c r="H839" s="666" t="s">
        <v>1897</v>
      </c>
      <c r="I839" s="666" t="s">
        <v>1897</v>
      </c>
      <c r="J839" s="666" t="s">
        <v>1898</v>
      </c>
      <c r="K839" s="666" t="s">
        <v>1899</v>
      </c>
      <c r="L839" s="668">
        <v>562.87</v>
      </c>
      <c r="M839" s="668">
        <v>3.6</v>
      </c>
      <c r="N839" s="669">
        <v>2026.3320000000001</v>
      </c>
    </row>
    <row r="840" spans="1:14" ht="14.4" customHeight="1" x14ac:dyDescent="0.3">
      <c r="A840" s="664" t="s">
        <v>555</v>
      </c>
      <c r="B840" s="665" t="s">
        <v>556</v>
      </c>
      <c r="C840" s="666" t="s">
        <v>568</v>
      </c>
      <c r="D840" s="667" t="s">
        <v>2693</v>
      </c>
      <c r="E840" s="666" t="s">
        <v>1785</v>
      </c>
      <c r="F840" s="667" t="s">
        <v>2696</v>
      </c>
      <c r="G840" s="666" t="s">
        <v>602</v>
      </c>
      <c r="H840" s="666" t="s">
        <v>1900</v>
      </c>
      <c r="I840" s="666" t="s">
        <v>1900</v>
      </c>
      <c r="J840" s="666" t="s">
        <v>1901</v>
      </c>
      <c r="K840" s="666" t="s">
        <v>601</v>
      </c>
      <c r="L840" s="668">
        <v>91.53</v>
      </c>
      <c r="M840" s="668">
        <v>2</v>
      </c>
      <c r="N840" s="669">
        <v>183.06</v>
      </c>
    </row>
    <row r="841" spans="1:14" ht="14.4" customHeight="1" x14ac:dyDescent="0.3">
      <c r="A841" s="664" t="s">
        <v>555</v>
      </c>
      <c r="B841" s="665" t="s">
        <v>556</v>
      </c>
      <c r="C841" s="666" t="s">
        <v>568</v>
      </c>
      <c r="D841" s="667" t="s">
        <v>2693</v>
      </c>
      <c r="E841" s="666" t="s">
        <v>1785</v>
      </c>
      <c r="F841" s="667" t="s">
        <v>2696</v>
      </c>
      <c r="G841" s="666" t="s">
        <v>1543</v>
      </c>
      <c r="H841" s="666" t="s">
        <v>1909</v>
      </c>
      <c r="I841" s="666" t="s">
        <v>1910</v>
      </c>
      <c r="J841" s="666" t="s">
        <v>1911</v>
      </c>
      <c r="K841" s="666" t="s">
        <v>1912</v>
      </c>
      <c r="L841" s="668">
        <v>112.31</v>
      </c>
      <c r="M841" s="668">
        <v>8</v>
      </c>
      <c r="N841" s="669">
        <v>898.48</v>
      </c>
    </row>
    <row r="842" spans="1:14" ht="14.4" customHeight="1" x14ac:dyDescent="0.3">
      <c r="A842" s="664" t="s">
        <v>555</v>
      </c>
      <c r="B842" s="665" t="s">
        <v>556</v>
      </c>
      <c r="C842" s="666" t="s">
        <v>568</v>
      </c>
      <c r="D842" s="667" t="s">
        <v>2693</v>
      </c>
      <c r="E842" s="666" t="s">
        <v>1785</v>
      </c>
      <c r="F842" s="667" t="s">
        <v>2696</v>
      </c>
      <c r="G842" s="666" t="s">
        <v>1543</v>
      </c>
      <c r="H842" s="666" t="s">
        <v>2656</v>
      </c>
      <c r="I842" s="666" t="s">
        <v>2657</v>
      </c>
      <c r="J842" s="666" t="s">
        <v>1911</v>
      </c>
      <c r="K842" s="666" t="s">
        <v>2658</v>
      </c>
      <c r="L842" s="668">
        <v>96.05</v>
      </c>
      <c r="M842" s="668">
        <v>3</v>
      </c>
      <c r="N842" s="669">
        <v>288.14999999999998</v>
      </c>
    </row>
    <row r="843" spans="1:14" ht="14.4" customHeight="1" x14ac:dyDescent="0.3">
      <c r="A843" s="664" t="s">
        <v>555</v>
      </c>
      <c r="B843" s="665" t="s">
        <v>556</v>
      </c>
      <c r="C843" s="666" t="s">
        <v>568</v>
      </c>
      <c r="D843" s="667" t="s">
        <v>2693</v>
      </c>
      <c r="E843" s="666" t="s">
        <v>1785</v>
      </c>
      <c r="F843" s="667" t="s">
        <v>2696</v>
      </c>
      <c r="G843" s="666" t="s">
        <v>1543</v>
      </c>
      <c r="H843" s="666" t="s">
        <v>1913</v>
      </c>
      <c r="I843" s="666" t="s">
        <v>1914</v>
      </c>
      <c r="J843" s="666" t="s">
        <v>1915</v>
      </c>
      <c r="K843" s="666" t="s">
        <v>1916</v>
      </c>
      <c r="L843" s="668">
        <v>28.889999999999997</v>
      </c>
      <c r="M843" s="668">
        <v>80</v>
      </c>
      <c r="N843" s="669">
        <v>2311.1999999999998</v>
      </c>
    </row>
    <row r="844" spans="1:14" ht="14.4" customHeight="1" x14ac:dyDescent="0.3">
      <c r="A844" s="664" t="s">
        <v>555</v>
      </c>
      <c r="B844" s="665" t="s">
        <v>556</v>
      </c>
      <c r="C844" s="666" t="s">
        <v>568</v>
      </c>
      <c r="D844" s="667" t="s">
        <v>2693</v>
      </c>
      <c r="E844" s="666" t="s">
        <v>1785</v>
      </c>
      <c r="F844" s="667" t="s">
        <v>2696</v>
      </c>
      <c r="G844" s="666" t="s">
        <v>1543</v>
      </c>
      <c r="H844" s="666" t="s">
        <v>1921</v>
      </c>
      <c r="I844" s="666" t="s">
        <v>1922</v>
      </c>
      <c r="J844" s="666" t="s">
        <v>1923</v>
      </c>
      <c r="K844" s="666" t="s">
        <v>1924</v>
      </c>
      <c r="L844" s="668">
        <v>12209.67</v>
      </c>
      <c r="M844" s="668">
        <v>2</v>
      </c>
      <c r="N844" s="669">
        <v>24419.34</v>
      </c>
    </row>
    <row r="845" spans="1:14" ht="14.4" customHeight="1" x14ac:dyDescent="0.3">
      <c r="A845" s="664" t="s">
        <v>555</v>
      </c>
      <c r="B845" s="665" t="s">
        <v>556</v>
      </c>
      <c r="C845" s="666" t="s">
        <v>568</v>
      </c>
      <c r="D845" s="667" t="s">
        <v>2693</v>
      </c>
      <c r="E845" s="666" t="s">
        <v>1785</v>
      </c>
      <c r="F845" s="667" t="s">
        <v>2696</v>
      </c>
      <c r="G845" s="666" t="s">
        <v>1543</v>
      </c>
      <c r="H845" s="666" t="s">
        <v>1925</v>
      </c>
      <c r="I845" s="666" t="s">
        <v>1925</v>
      </c>
      <c r="J845" s="666" t="s">
        <v>1926</v>
      </c>
      <c r="K845" s="666" t="s">
        <v>1927</v>
      </c>
      <c r="L845" s="668">
        <v>55.21026729405763</v>
      </c>
      <c r="M845" s="668">
        <v>18</v>
      </c>
      <c r="N845" s="669">
        <v>993.78481129303736</v>
      </c>
    </row>
    <row r="846" spans="1:14" ht="14.4" customHeight="1" x14ac:dyDescent="0.3">
      <c r="A846" s="664" t="s">
        <v>555</v>
      </c>
      <c r="B846" s="665" t="s">
        <v>556</v>
      </c>
      <c r="C846" s="666" t="s">
        <v>568</v>
      </c>
      <c r="D846" s="667" t="s">
        <v>2693</v>
      </c>
      <c r="E846" s="666" t="s">
        <v>1785</v>
      </c>
      <c r="F846" s="667" t="s">
        <v>2696</v>
      </c>
      <c r="G846" s="666" t="s">
        <v>1543</v>
      </c>
      <c r="H846" s="666" t="s">
        <v>1928</v>
      </c>
      <c r="I846" s="666" t="s">
        <v>1928</v>
      </c>
      <c r="J846" s="666" t="s">
        <v>1929</v>
      </c>
      <c r="K846" s="666" t="s">
        <v>1865</v>
      </c>
      <c r="L846" s="668">
        <v>938.30000000000018</v>
      </c>
      <c r="M846" s="668">
        <v>5.9999999999999964</v>
      </c>
      <c r="N846" s="669">
        <v>5629.7999999999975</v>
      </c>
    </row>
    <row r="847" spans="1:14" ht="14.4" customHeight="1" x14ac:dyDescent="0.3">
      <c r="A847" s="664" t="s">
        <v>555</v>
      </c>
      <c r="B847" s="665" t="s">
        <v>556</v>
      </c>
      <c r="C847" s="666" t="s">
        <v>568</v>
      </c>
      <c r="D847" s="667" t="s">
        <v>2693</v>
      </c>
      <c r="E847" s="666" t="s">
        <v>1930</v>
      </c>
      <c r="F847" s="667" t="s">
        <v>2697</v>
      </c>
      <c r="G847" s="666"/>
      <c r="H847" s="666" t="s">
        <v>2659</v>
      </c>
      <c r="I847" s="666" t="s">
        <v>2660</v>
      </c>
      <c r="J847" s="666" t="s">
        <v>2661</v>
      </c>
      <c r="K847" s="666" t="s">
        <v>2662</v>
      </c>
      <c r="L847" s="668">
        <v>2825.2599999999998</v>
      </c>
      <c r="M847" s="668">
        <v>20</v>
      </c>
      <c r="N847" s="669">
        <v>56505.2</v>
      </c>
    </row>
    <row r="848" spans="1:14" ht="14.4" customHeight="1" x14ac:dyDescent="0.3">
      <c r="A848" s="664" t="s">
        <v>555</v>
      </c>
      <c r="B848" s="665" t="s">
        <v>556</v>
      </c>
      <c r="C848" s="666" t="s">
        <v>568</v>
      </c>
      <c r="D848" s="667" t="s">
        <v>2693</v>
      </c>
      <c r="E848" s="666" t="s">
        <v>1930</v>
      </c>
      <c r="F848" s="667" t="s">
        <v>2697</v>
      </c>
      <c r="G848" s="666" t="s">
        <v>1543</v>
      </c>
      <c r="H848" s="666" t="s">
        <v>2663</v>
      </c>
      <c r="I848" s="666" t="s">
        <v>2663</v>
      </c>
      <c r="J848" s="666" t="s">
        <v>1948</v>
      </c>
      <c r="K848" s="666" t="s">
        <v>2664</v>
      </c>
      <c r="L848" s="668">
        <v>159.5</v>
      </c>
      <c r="M848" s="668">
        <v>1</v>
      </c>
      <c r="N848" s="669">
        <v>159.5</v>
      </c>
    </row>
    <row r="849" spans="1:14" ht="14.4" customHeight="1" x14ac:dyDescent="0.3">
      <c r="A849" s="664" t="s">
        <v>555</v>
      </c>
      <c r="B849" s="665" t="s">
        <v>556</v>
      </c>
      <c r="C849" s="666" t="s">
        <v>568</v>
      </c>
      <c r="D849" s="667" t="s">
        <v>2693</v>
      </c>
      <c r="E849" s="666" t="s">
        <v>1930</v>
      </c>
      <c r="F849" s="667" t="s">
        <v>2697</v>
      </c>
      <c r="G849" s="666" t="s">
        <v>1543</v>
      </c>
      <c r="H849" s="666" t="s">
        <v>1947</v>
      </c>
      <c r="I849" s="666" t="s">
        <v>1947</v>
      </c>
      <c r="J849" s="666" t="s">
        <v>1948</v>
      </c>
      <c r="K849" s="666" t="s">
        <v>1949</v>
      </c>
      <c r="L849" s="668">
        <v>308</v>
      </c>
      <c r="M849" s="668">
        <v>1</v>
      </c>
      <c r="N849" s="669">
        <v>308</v>
      </c>
    </row>
    <row r="850" spans="1:14" ht="14.4" customHeight="1" x14ac:dyDescent="0.3">
      <c r="A850" s="664" t="s">
        <v>555</v>
      </c>
      <c r="B850" s="665" t="s">
        <v>556</v>
      </c>
      <c r="C850" s="666" t="s">
        <v>568</v>
      </c>
      <c r="D850" s="667" t="s">
        <v>2693</v>
      </c>
      <c r="E850" s="666" t="s">
        <v>1930</v>
      </c>
      <c r="F850" s="667" t="s">
        <v>2697</v>
      </c>
      <c r="G850" s="666" t="s">
        <v>1543</v>
      </c>
      <c r="H850" s="666" t="s">
        <v>1950</v>
      </c>
      <c r="I850" s="666" t="s">
        <v>1950</v>
      </c>
      <c r="J850" s="666" t="s">
        <v>1951</v>
      </c>
      <c r="K850" s="666" t="s">
        <v>1952</v>
      </c>
      <c r="L850" s="668">
        <v>285.24</v>
      </c>
      <c r="M850" s="668">
        <v>1</v>
      </c>
      <c r="N850" s="669">
        <v>285.24</v>
      </c>
    </row>
    <row r="851" spans="1:14" ht="14.4" customHeight="1" x14ac:dyDescent="0.3">
      <c r="A851" s="664" t="s">
        <v>555</v>
      </c>
      <c r="B851" s="665" t="s">
        <v>556</v>
      </c>
      <c r="C851" s="666" t="s">
        <v>568</v>
      </c>
      <c r="D851" s="667" t="s">
        <v>2693</v>
      </c>
      <c r="E851" s="666" t="s">
        <v>1953</v>
      </c>
      <c r="F851" s="667" t="s">
        <v>2698</v>
      </c>
      <c r="G851" s="666"/>
      <c r="H851" s="666"/>
      <c r="I851" s="666" t="s">
        <v>2665</v>
      </c>
      <c r="J851" s="666" t="s">
        <v>2666</v>
      </c>
      <c r="K851" s="666"/>
      <c r="L851" s="668">
        <v>8600.5483333333341</v>
      </c>
      <c r="M851" s="668">
        <v>12</v>
      </c>
      <c r="N851" s="669">
        <v>103206.58</v>
      </c>
    </row>
    <row r="852" spans="1:14" ht="14.4" customHeight="1" x14ac:dyDescent="0.3">
      <c r="A852" s="664" t="s">
        <v>555</v>
      </c>
      <c r="B852" s="665" t="s">
        <v>556</v>
      </c>
      <c r="C852" s="666" t="s">
        <v>568</v>
      </c>
      <c r="D852" s="667" t="s">
        <v>2693</v>
      </c>
      <c r="E852" s="666" t="s">
        <v>1953</v>
      </c>
      <c r="F852" s="667" t="s">
        <v>2698</v>
      </c>
      <c r="G852" s="666"/>
      <c r="H852" s="666"/>
      <c r="I852" s="666" t="s">
        <v>2667</v>
      </c>
      <c r="J852" s="666" t="s">
        <v>2668</v>
      </c>
      <c r="K852" s="666" t="s">
        <v>2669</v>
      </c>
      <c r="L852" s="668">
        <v>1287</v>
      </c>
      <c r="M852" s="668">
        <v>4</v>
      </c>
      <c r="N852" s="669">
        <v>5148</v>
      </c>
    </row>
    <row r="853" spans="1:14" ht="14.4" customHeight="1" x14ac:dyDescent="0.3">
      <c r="A853" s="664" t="s">
        <v>555</v>
      </c>
      <c r="B853" s="665" t="s">
        <v>556</v>
      </c>
      <c r="C853" s="666" t="s">
        <v>568</v>
      </c>
      <c r="D853" s="667" t="s">
        <v>2693</v>
      </c>
      <c r="E853" s="666" t="s">
        <v>1953</v>
      </c>
      <c r="F853" s="667" t="s">
        <v>2698</v>
      </c>
      <c r="G853" s="666"/>
      <c r="H853" s="666"/>
      <c r="I853" s="666" t="s">
        <v>1954</v>
      </c>
      <c r="J853" s="666" t="s">
        <v>1955</v>
      </c>
      <c r="K853" s="666"/>
      <c r="L853" s="668">
        <v>4305.3999999999996</v>
      </c>
      <c r="M853" s="668">
        <v>13</v>
      </c>
      <c r="N853" s="669">
        <v>55970.2</v>
      </c>
    </row>
    <row r="854" spans="1:14" ht="14.4" customHeight="1" x14ac:dyDescent="0.3">
      <c r="A854" s="664" t="s">
        <v>555</v>
      </c>
      <c r="B854" s="665" t="s">
        <v>556</v>
      </c>
      <c r="C854" s="666" t="s">
        <v>568</v>
      </c>
      <c r="D854" s="667" t="s">
        <v>2693</v>
      </c>
      <c r="E854" s="666" t="s">
        <v>1953</v>
      </c>
      <c r="F854" s="667" t="s">
        <v>2698</v>
      </c>
      <c r="G854" s="666"/>
      <c r="H854" s="666"/>
      <c r="I854" s="666" t="s">
        <v>2670</v>
      </c>
      <c r="J854" s="666" t="s">
        <v>2671</v>
      </c>
      <c r="K854" s="666"/>
      <c r="L854" s="668">
        <v>2945.8000000000006</v>
      </c>
      <c r="M854" s="668">
        <v>6</v>
      </c>
      <c r="N854" s="669">
        <v>17674.800000000003</v>
      </c>
    </row>
    <row r="855" spans="1:14" ht="14.4" customHeight="1" x14ac:dyDescent="0.3">
      <c r="A855" s="664" t="s">
        <v>555</v>
      </c>
      <c r="B855" s="665" t="s">
        <v>556</v>
      </c>
      <c r="C855" s="666" t="s">
        <v>568</v>
      </c>
      <c r="D855" s="667" t="s">
        <v>2693</v>
      </c>
      <c r="E855" s="666" t="s">
        <v>1956</v>
      </c>
      <c r="F855" s="667" t="s">
        <v>2699</v>
      </c>
      <c r="G855" s="666"/>
      <c r="H855" s="666"/>
      <c r="I855" s="666" t="s">
        <v>1957</v>
      </c>
      <c r="J855" s="666" t="s">
        <v>1958</v>
      </c>
      <c r="K855" s="666"/>
      <c r="L855" s="668">
        <v>8505.39</v>
      </c>
      <c r="M855" s="668">
        <v>7</v>
      </c>
      <c r="N855" s="669">
        <v>59537.729999999996</v>
      </c>
    </row>
    <row r="856" spans="1:14" ht="14.4" customHeight="1" x14ac:dyDescent="0.3">
      <c r="A856" s="664" t="s">
        <v>555</v>
      </c>
      <c r="B856" s="665" t="s">
        <v>556</v>
      </c>
      <c r="C856" s="666" t="s">
        <v>568</v>
      </c>
      <c r="D856" s="667" t="s">
        <v>2693</v>
      </c>
      <c r="E856" s="666" t="s">
        <v>1956</v>
      </c>
      <c r="F856" s="667" t="s">
        <v>2699</v>
      </c>
      <c r="G856" s="666"/>
      <c r="H856" s="666"/>
      <c r="I856" s="666" t="s">
        <v>1959</v>
      </c>
      <c r="J856" s="666" t="s">
        <v>1960</v>
      </c>
      <c r="K856" s="666"/>
      <c r="L856" s="668">
        <v>4252.6899999999996</v>
      </c>
      <c r="M856" s="668">
        <v>2</v>
      </c>
      <c r="N856" s="669">
        <v>8505.3799999999992</v>
      </c>
    </row>
    <row r="857" spans="1:14" ht="14.4" customHeight="1" x14ac:dyDescent="0.3">
      <c r="A857" s="664" t="s">
        <v>555</v>
      </c>
      <c r="B857" s="665" t="s">
        <v>556</v>
      </c>
      <c r="C857" s="666" t="s">
        <v>568</v>
      </c>
      <c r="D857" s="667" t="s">
        <v>2693</v>
      </c>
      <c r="E857" s="666" t="s">
        <v>1967</v>
      </c>
      <c r="F857" s="667" t="s">
        <v>2700</v>
      </c>
      <c r="G857" s="666" t="s">
        <v>602</v>
      </c>
      <c r="H857" s="666" t="s">
        <v>2672</v>
      </c>
      <c r="I857" s="666" t="s">
        <v>2673</v>
      </c>
      <c r="J857" s="666" t="s">
        <v>2674</v>
      </c>
      <c r="K857" s="666" t="s">
        <v>2675</v>
      </c>
      <c r="L857" s="668">
        <v>2081.2000000000003</v>
      </c>
      <c r="M857" s="668">
        <v>1</v>
      </c>
      <c r="N857" s="669">
        <v>2081.2000000000003</v>
      </c>
    </row>
    <row r="858" spans="1:14" ht="14.4" customHeight="1" x14ac:dyDescent="0.3">
      <c r="A858" s="664" t="s">
        <v>555</v>
      </c>
      <c r="B858" s="665" t="s">
        <v>556</v>
      </c>
      <c r="C858" s="666" t="s">
        <v>568</v>
      </c>
      <c r="D858" s="667" t="s">
        <v>2693</v>
      </c>
      <c r="E858" s="666" t="s">
        <v>1967</v>
      </c>
      <c r="F858" s="667" t="s">
        <v>2700</v>
      </c>
      <c r="G858" s="666" t="s">
        <v>602</v>
      </c>
      <c r="H858" s="666" t="s">
        <v>1968</v>
      </c>
      <c r="I858" s="666" t="s">
        <v>1969</v>
      </c>
      <c r="J858" s="666" t="s">
        <v>1970</v>
      </c>
      <c r="K858" s="666" t="s">
        <v>1971</v>
      </c>
      <c r="L858" s="668">
        <v>2423.9259999999995</v>
      </c>
      <c r="M858" s="668">
        <v>10</v>
      </c>
      <c r="N858" s="669">
        <v>24239.259999999995</v>
      </c>
    </row>
    <row r="859" spans="1:14" ht="14.4" customHeight="1" x14ac:dyDescent="0.3">
      <c r="A859" s="664" t="s">
        <v>555</v>
      </c>
      <c r="B859" s="665" t="s">
        <v>556</v>
      </c>
      <c r="C859" s="666" t="s">
        <v>568</v>
      </c>
      <c r="D859" s="667" t="s">
        <v>2693</v>
      </c>
      <c r="E859" s="666" t="s">
        <v>1967</v>
      </c>
      <c r="F859" s="667" t="s">
        <v>2700</v>
      </c>
      <c r="G859" s="666" t="s">
        <v>602</v>
      </c>
      <c r="H859" s="666" t="s">
        <v>2676</v>
      </c>
      <c r="I859" s="666" t="s">
        <v>2677</v>
      </c>
      <c r="J859" s="666" t="s">
        <v>2678</v>
      </c>
      <c r="K859" s="666" t="s">
        <v>1971</v>
      </c>
      <c r="L859" s="668">
        <v>2228.8199999999997</v>
      </c>
      <c r="M859" s="668">
        <v>1</v>
      </c>
      <c r="N859" s="669">
        <v>2228.8199999999997</v>
      </c>
    </row>
    <row r="860" spans="1:14" ht="14.4" customHeight="1" x14ac:dyDescent="0.3">
      <c r="A860" s="664" t="s">
        <v>555</v>
      </c>
      <c r="B860" s="665" t="s">
        <v>556</v>
      </c>
      <c r="C860" s="666" t="s">
        <v>568</v>
      </c>
      <c r="D860" s="667" t="s">
        <v>2693</v>
      </c>
      <c r="E860" s="666" t="s">
        <v>1967</v>
      </c>
      <c r="F860" s="667" t="s">
        <v>2700</v>
      </c>
      <c r="G860" s="666" t="s">
        <v>602</v>
      </c>
      <c r="H860" s="666" t="s">
        <v>2679</v>
      </c>
      <c r="I860" s="666" t="s">
        <v>2680</v>
      </c>
      <c r="J860" s="666" t="s">
        <v>2681</v>
      </c>
      <c r="K860" s="666" t="s">
        <v>2682</v>
      </c>
      <c r="L860" s="668">
        <v>1329.46</v>
      </c>
      <c r="M860" s="668">
        <v>5</v>
      </c>
      <c r="N860" s="669">
        <v>6647.3</v>
      </c>
    </row>
    <row r="861" spans="1:14" ht="14.4" customHeight="1" x14ac:dyDescent="0.3">
      <c r="A861" s="664" t="s">
        <v>555</v>
      </c>
      <c r="B861" s="665" t="s">
        <v>556</v>
      </c>
      <c r="C861" s="666" t="s">
        <v>568</v>
      </c>
      <c r="D861" s="667" t="s">
        <v>2693</v>
      </c>
      <c r="E861" s="666" t="s">
        <v>1967</v>
      </c>
      <c r="F861" s="667" t="s">
        <v>2700</v>
      </c>
      <c r="G861" s="666" t="s">
        <v>602</v>
      </c>
      <c r="H861" s="666" t="s">
        <v>2683</v>
      </c>
      <c r="I861" s="666" t="s">
        <v>2684</v>
      </c>
      <c r="J861" s="666" t="s">
        <v>2685</v>
      </c>
      <c r="K861" s="666" t="s">
        <v>2686</v>
      </c>
      <c r="L861" s="668">
        <v>2062.5</v>
      </c>
      <c r="M861" s="668">
        <v>3</v>
      </c>
      <c r="N861" s="669">
        <v>6187.5</v>
      </c>
    </row>
    <row r="862" spans="1:14" ht="14.4" customHeight="1" thickBot="1" x14ac:dyDescent="0.35">
      <c r="A862" s="670" t="s">
        <v>555</v>
      </c>
      <c r="B862" s="671" t="s">
        <v>556</v>
      </c>
      <c r="C862" s="672" t="s">
        <v>568</v>
      </c>
      <c r="D862" s="673" t="s">
        <v>2693</v>
      </c>
      <c r="E862" s="672" t="s">
        <v>1967</v>
      </c>
      <c r="F862" s="673" t="s">
        <v>2700</v>
      </c>
      <c r="G862" s="672" t="s">
        <v>602</v>
      </c>
      <c r="H862" s="672" t="s">
        <v>2687</v>
      </c>
      <c r="I862" s="672" t="s">
        <v>2688</v>
      </c>
      <c r="J862" s="672" t="s">
        <v>2689</v>
      </c>
      <c r="K862" s="672" t="s">
        <v>2690</v>
      </c>
      <c r="L862" s="674">
        <v>2221.34</v>
      </c>
      <c r="M862" s="674">
        <v>4</v>
      </c>
      <c r="N862" s="675">
        <v>8885.36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2701</v>
      </c>
      <c r="B5" s="662">
        <v>66370.341525713753</v>
      </c>
      <c r="C5" s="680">
        <v>0.29802143107192924</v>
      </c>
      <c r="D5" s="662">
        <v>156332.90933443961</v>
      </c>
      <c r="E5" s="680">
        <v>0.70197856892807087</v>
      </c>
      <c r="F5" s="663">
        <v>222703.25086015335</v>
      </c>
    </row>
    <row r="6" spans="1:6" ht="14.4" customHeight="1" x14ac:dyDescent="0.3">
      <c r="A6" s="691" t="s">
        <v>2702</v>
      </c>
      <c r="B6" s="668">
        <v>18879.521201108852</v>
      </c>
      <c r="C6" s="681">
        <v>4.9110245363485565E-2</v>
      </c>
      <c r="D6" s="668">
        <v>365551.89553023875</v>
      </c>
      <c r="E6" s="681">
        <v>0.95088975463651437</v>
      </c>
      <c r="F6" s="669">
        <v>384431.41673134762</v>
      </c>
    </row>
    <row r="7" spans="1:6" ht="14.4" customHeight="1" thickBot="1" x14ac:dyDescent="0.35">
      <c r="A7" s="692" t="s">
        <v>2703</v>
      </c>
      <c r="B7" s="683"/>
      <c r="C7" s="684">
        <v>0</v>
      </c>
      <c r="D7" s="683">
        <v>50.17</v>
      </c>
      <c r="E7" s="684">
        <v>1</v>
      </c>
      <c r="F7" s="685">
        <v>50.17</v>
      </c>
    </row>
    <row r="8" spans="1:6" ht="14.4" customHeight="1" thickBot="1" x14ac:dyDescent="0.35">
      <c r="A8" s="686" t="s">
        <v>3</v>
      </c>
      <c r="B8" s="687">
        <v>85249.862726822612</v>
      </c>
      <c r="C8" s="688">
        <v>0.14040183062702996</v>
      </c>
      <c r="D8" s="687">
        <v>521934.97486467834</v>
      </c>
      <c r="E8" s="688">
        <v>0.85959816937297007</v>
      </c>
      <c r="F8" s="689">
        <v>607184.83759150095</v>
      </c>
    </row>
    <row r="9" spans="1:6" ht="14.4" customHeight="1" thickBot="1" x14ac:dyDescent="0.35"/>
    <row r="10" spans="1:6" ht="14.4" customHeight="1" x14ac:dyDescent="0.3">
      <c r="A10" s="690" t="s">
        <v>2704</v>
      </c>
      <c r="B10" s="662">
        <v>56505.2</v>
      </c>
      <c r="C10" s="680">
        <v>1</v>
      </c>
      <c r="D10" s="662"/>
      <c r="E10" s="680">
        <v>0</v>
      </c>
      <c r="F10" s="663">
        <v>56505.2</v>
      </c>
    </row>
    <row r="11" spans="1:6" ht="14.4" customHeight="1" x14ac:dyDescent="0.3">
      <c r="A11" s="691" t="s">
        <v>2705</v>
      </c>
      <c r="B11" s="668">
        <v>9130.1879927301361</v>
      </c>
      <c r="C11" s="681">
        <v>1</v>
      </c>
      <c r="D11" s="668"/>
      <c r="E11" s="681">
        <v>0</v>
      </c>
      <c r="F11" s="669">
        <v>9130.1879927301361</v>
      </c>
    </row>
    <row r="12" spans="1:6" ht="14.4" customHeight="1" x14ac:dyDescent="0.3">
      <c r="A12" s="691" t="s">
        <v>2706</v>
      </c>
      <c r="B12" s="668">
        <v>8974.0949999999975</v>
      </c>
      <c r="C12" s="681">
        <v>0.68029622516156674</v>
      </c>
      <c r="D12" s="668">
        <v>4217.357</v>
      </c>
      <c r="E12" s="681">
        <v>0.31970377483843332</v>
      </c>
      <c r="F12" s="669">
        <v>13191.451999999997</v>
      </c>
    </row>
    <row r="13" spans="1:6" ht="14.4" customHeight="1" x14ac:dyDescent="0.3">
      <c r="A13" s="691" t="s">
        <v>2707</v>
      </c>
      <c r="B13" s="668">
        <v>4959.3636171217286</v>
      </c>
      <c r="C13" s="681">
        <v>0.18330709404066267</v>
      </c>
      <c r="D13" s="668">
        <v>22095.582854407639</v>
      </c>
      <c r="E13" s="681">
        <v>0.8166929059593373</v>
      </c>
      <c r="F13" s="669">
        <v>27054.946471529369</v>
      </c>
    </row>
    <row r="14" spans="1:6" ht="14.4" customHeight="1" x14ac:dyDescent="0.3">
      <c r="A14" s="691" t="s">
        <v>2708</v>
      </c>
      <c r="B14" s="668">
        <v>1336.5</v>
      </c>
      <c r="C14" s="681">
        <v>1</v>
      </c>
      <c r="D14" s="668"/>
      <c r="E14" s="681">
        <v>0</v>
      </c>
      <c r="F14" s="669">
        <v>1336.5</v>
      </c>
    </row>
    <row r="15" spans="1:6" ht="14.4" customHeight="1" x14ac:dyDescent="0.3">
      <c r="A15" s="691" t="s">
        <v>2709</v>
      </c>
      <c r="B15" s="668">
        <v>994.94000000000017</v>
      </c>
      <c r="C15" s="681">
        <v>1</v>
      </c>
      <c r="D15" s="668"/>
      <c r="E15" s="681">
        <v>0</v>
      </c>
      <c r="F15" s="669">
        <v>994.94000000000017</v>
      </c>
    </row>
    <row r="16" spans="1:6" ht="14.4" customHeight="1" x14ac:dyDescent="0.3">
      <c r="A16" s="691" t="s">
        <v>2710</v>
      </c>
      <c r="B16" s="668">
        <v>817.45871715288342</v>
      </c>
      <c r="C16" s="681">
        <v>0.58643011064561912</v>
      </c>
      <c r="D16" s="668">
        <v>576.49889572091297</v>
      </c>
      <c r="E16" s="681">
        <v>0.41356988935438099</v>
      </c>
      <c r="F16" s="669">
        <v>1393.9576128737963</v>
      </c>
    </row>
    <row r="17" spans="1:6" ht="14.4" customHeight="1" x14ac:dyDescent="0.3">
      <c r="A17" s="691" t="s">
        <v>2711</v>
      </c>
      <c r="B17" s="668">
        <v>708.60000000000014</v>
      </c>
      <c r="C17" s="681">
        <v>1</v>
      </c>
      <c r="D17" s="668"/>
      <c r="E17" s="681">
        <v>0</v>
      </c>
      <c r="F17" s="669">
        <v>708.60000000000014</v>
      </c>
    </row>
    <row r="18" spans="1:6" ht="14.4" customHeight="1" x14ac:dyDescent="0.3">
      <c r="A18" s="691" t="s">
        <v>2712</v>
      </c>
      <c r="B18" s="668">
        <v>693.187399817857</v>
      </c>
      <c r="C18" s="681">
        <v>0.38278026623006667</v>
      </c>
      <c r="D18" s="668">
        <v>1117.7403333302852</v>
      </c>
      <c r="E18" s="681">
        <v>0.61721973376993333</v>
      </c>
      <c r="F18" s="669">
        <v>1810.9277331481421</v>
      </c>
    </row>
    <row r="19" spans="1:6" ht="14.4" customHeight="1" x14ac:dyDescent="0.3">
      <c r="A19" s="691" t="s">
        <v>2713</v>
      </c>
      <c r="B19" s="668">
        <v>503.93999999999994</v>
      </c>
      <c r="C19" s="681">
        <v>1</v>
      </c>
      <c r="D19" s="668"/>
      <c r="E19" s="681">
        <v>0</v>
      </c>
      <c r="F19" s="669">
        <v>503.93999999999994</v>
      </c>
    </row>
    <row r="20" spans="1:6" ht="14.4" customHeight="1" x14ac:dyDescent="0.3">
      <c r="A20" s="691" t="s">
        <v>2714</v>
      </c>
      <c r="B20" s="668">
        <v>239.93999999999997</v>
      </c>
      <c r="C20" s="681">
        <v>1</v>
      </c>
      <c r="D20" s="668"/>
      <c r="E20" s="681">
        <v>0</v>
      </c>
      <c r="F20" s="669">
        <v>239.93999999999997</v>
      </c>
    </row>
    <row r="21" spans="1:6" ht="14.4" customHeight="1" x14ac:dyDescent="0.3">
      <c r="A21" s="691" t="s">
        <v>2715</v>
      </c>
      <c r="B21" s="668">
        <v>161.78000000000006</v>
      </c>
      <c r="C21" s="681">
        <v>1</v>
      </c>
      <c r="D21" s="668"/>
      <c r="E21" s="681">
        <v>0</v>
      </c>
      <c r="F21" s="669">
        <v>161.78000000000006</v>
      </c>
    </row>
    <row r="22" spans="1:6" ht="14.4" customHeight="1" x14ac:dyDescent="0.3">
      <c r="A22" s="691" t="s">
        <v>2716</v>
      </c>
      <c r="B22" s="668">
        <v>153.37</v>
      </c>
      <c r="C22" s="681">
        <v>0.31529068333196286</v>
      </c>
      <c r="D22" s="668">
        <v>333.06999999999994</v>
      </c>
      <c r="E22" s="681">
        <v>0.68470931666803714</v>
      </c>
      <c r="F22" s="669">
        <v>486.43999999999994</v>
      </c>
    </row>
    <row r="23" spans="1:6" ht="14.4" customHeight="1" x14ac:dyDescent="0.3">
      <c r="A23" s="691" t="s">
        <v>2717</v>
      </c>
      <c r="B23" s="668">
        <v>71.3</v>
      </c>
      <c r="C23" s="681">
        <v>0.33141241320779163</v>
      </c>
      <c r="D23" s="668">
        <v>143.83979910974472</v>
      </c>
      <c r="E23" s="681">
        <v>0.66858758679220831</v>
      </c>
      <c r="F23" s="669">
        <v>215.13979910974473</v>
      </c>
    </row>
    <row r="24" spans="1:6" ht="14.4" customHeight="1" x14ac:dyDescent="0.3">
      <c r="A24" s="691" t="s">
        <v>2718</v>
      </c>
      <c r="B24" s="668"/>
      <c r="C24" s="681">
        <v>0</v>
      </c>
      <c r="D24" s="668">
        <v>131.85999999999999</v>
      </c>
      <c r="E24" s="681">
        <v>1</v>
      </c>
      <c r="F24" s="669">
        <v>131.85999999999999</v>
      </c>
    </row>
    <row r="25" spans="1:6" ht="14.4" customHeight="1" x14ac:dyDescent="0.3">
      <c r="A25" s="691" t="s">
        <v>2719</v>
      </c>
      <c r="B25" s="668"/>
      <c r="C25" s="681">
        <v>0</v>
      </c>
      <c r="D25" s="668">
        <v>1079.8295908406146</v>
      </c>
      <c r="E25" s="681">
        <v>1</v>
      </c>
      <c r="F25" s="669">
        <v>1079.8295908406146</v>
      </c>
    </row>
    <row r="26" spans="1:6" ht="14.4" customHeight="1" x14ac:dyDescent="0.3">
      <c r="A26" s="691" t="s">
        <v>2720</v>
      </c>
      <c r="B26" s="668"/>
      <c r="C26" s="681">
        <v>0</v>
      </c>
      <c r="D26" s="668">
        <v>229.76907898322543</v>
      </c>
      <c r="E26" s="681">
        <v>1</v>
      </c>
      <c r="F26" s="669">
        <v>229.76907898322543</v>
      </c>
    </row>
    <row r="27" spans="1:6" ht="14.4" customHeight="1" x14ac:dyDescent="0.3">
      <c r="A27" s="691" t="s">
        <v>2721</v>
      </c>
      <c r="B27" s="668"/>
      <c r="C27" s="681">
        <v>0</v>
      </c>
      <c r="D27" s="668">
        <v>292.38000000000011</v>
      </c>
      <c r="E27" s="681">
        <v>1</v>
      </c>
      <c r="F27" s="669">
        <v>292.38000000000011</v>
      </c>
    </row>
    <row r="28" spans="1:6" ht="14.4" customHeight="1" x14ac:dyDescent="0.3">
      <c r="A28" s="691" t="s">
        <v>2722</v>
      </c>
      <c r="B28" s="668"/>
      <c r="C28" s="681">
        <v>0</v>
      </c>
      <c r="D28" s="668">
        <v>6293.9349369075453</v>
      </c>
      <c r="E28" s="681">
        <v>1</v>
      </c>
      <c r="F28" s="669">
        <v>6293.9349369075453</v>
      </c>
    </row>
    <row r="29" spans="1:6" ht="14.4" customHeight="1" x14ac:dyDescent="0.3">
      <c r="A29" s="691" t="s">
        <v>2723</v>
      </c>
      <c r="B29" s="668"/>
      <c r="C29" s="681">
        <v>0</v>
      </c>
      <c r="D29" s="668">
        <v>322.18</v>
      </c>
      <c r="E29" s="681">
        <v>1</v>
      </c>
      <c r="F29" s="669">
        <v>322.18</v>
      </c>
    </row>
    <row r="30" spans="1:6" ht="14.4" customHeight="1" x14ac:dyDescent="0.3">
      <c r="A30" s="691" t="s">
        <v>2724</v>
      </c>
      <c r="B30" s="668"/>
      <c r="C30" s="681">
        <v>0</v>
      </c>
      <c r="D30" s="668">
        <v>235.45999999999995</v>
      </c>
      <c r="E30" s="681">
        <v>1</v>
      </c>
      <c r="F30" s="669">
        <v>235.45999999999995</v>
      </c>
    </row>
    <row r="31" spans="1:6" ht="14.4" customHeight="1" x14ac:dyDescent="0.3">
      <c r="A31" s="691" t="s">
        <v>2725</v>
      </c>
      <c r="B31" s="668"/>
      <c r="C31" s="681">
        <v>0</v>
      </c>
      <c r="D31" s="668">
        <v>223.53000000000006</v>
      </c>
      <c r="E31" s="681">
        <v>1</v>
      </c>
      <c r="F31" s="669">
        <v>223.53000000000006</v>
      </c>
    </row>
    <row r="32" spans="1:6" ht="14.4" customHeight="1" x14ac:dyDescent="0.3">
      <c r="A32" s="691" t="s">
        <v>2726</v>
      </c>
      <c r="B32" s="668"/>
      <c r="C32" s="681">
        <v>0</v>
      </c>
      <c r="D32" s="668">
        <v>41.640000000000022</v>
      </c>
      <c r="E32" s="681">
        <v>1</v>
      </c>
      <c r="F32" s="669">
        <v>41.640000000000022</v>
      </c>
    </row>
    <row r="33" spans="1:6" ht="14.4" customHeight="1" x14ac:dyDescent="0.3">
      <c r="A33" s="691" t="s">
        <v>2727</v>
      </c>
      <c r="B33" s="668"/>
      <c r="C33" s="681">
        <v>0</v>
      </c>
      <c r="D33" s="668">
        <v>65.820000000000007</v>
      </c>
      <c r="E33" s="681">
        <v>1</v>
      </c>
      <c r="F33" s="669">
        <v>65.820000000000007</v>
      </c>
    </row>
    <row r="34" spans="1:6" ht="14.4" customHeight="1" x14ac:dyDescent="0.3">
      <c r="A34" s="691" t="s">
        <v>2728</v>
      </c>
      <c r="B34" s="668"/>
      <c r="C34" s="681">
        <v>0</v>
      </c>
      <c r="D34" s="668">
        <v>10894.619999999999</v>
      </c>
      <c r="E34" s="681">
        <v>1</v>
      </c>
      <c r="F34" s="669">
        <v>10894.619999999999</v>
      </c>
    </row>
    <row r="35" spans="1:6" ht="14.4" customHeight="1" x14ac:dyDescent="0.3">
      <c r="A35" s="691" t="s">
        <v>2729</v>
      </c>
      <c r="B35" s="668"/>
      <c r="C35" s="681">
        <v>0</v>
      </c>
      <c r="D35" s="668">
        <v>857.41976472525494</v>
      </c>
      <c r="E35" s="681">
        <v>1</v>
      </c>
      <c r="F35" s="669">
        <v>857.41976472525494</v>
      </c>
    </row>
    <row r="36" spans="1:6" ht="14.4" customHeight="1" x14ac:dyDescent="0.3">
      <c r="A36" s="691" t="s">
        <v>2730</v>
      </c>
      <c r="B36" s="668"/>
      <c r="C36" s="681">
        <v>0</v>
      </c>
      <c r="D36" s="668">
        <v>2530</v>
      </c>
      <c r="E36" s="681">
        <v>1</v>
      </c>
      <c r="F36" s="669">
        <v>2530</v>
      </c>
    </row>
    <row r="37" spans="1:6" ht="14.4" customHeight="1" x14ac:dyDescent="0.3">
      <c r="A37" s="691" t="s">
        <v>2731</v>
      </c>
      <c r="B37" s="668"/>
      <c r="C37" s="681">
        <v>0</v>
      </c>
      <c r="D37" s="668">
        <v>482.89981791618015</v>
      </c>
      <c r="E37" s="681">
        <v>1</v>
      </c>
      <c r="F37" s="669">
        <v>482.89981791618015</v>
      </c>
    </row>
    <row r="38" spans="1:6" ht="14.4" customHeight="1" x14ac:dyDescent="0.3">
      <c r="A38" s="691" t="s">
        <v>2732</v>
      </c>
      <c r="B38" s="668"/>
      <c r="C38" s="681">
        <v>0</v>
      </c>
      <c r="D38" s="668">
        <v>90.949999999999974</v>
      </c>
      <c r="E38" s="681">
        <v>1</v>
      </c>
      <c r="F38" s="669">
        <v>90.949999999999974</v>
      </c>
    </row>
    <row r="39" spans="1:6" ht="14.4" customHeight="1" x14ac:dyDescent="0.3">
      <c r="A39" s="691" t="s">
        <v>2733</v>
      </c>
      <c r="B39" s="668"/>
      <c r="C39" s="681">
        <v>0</v>
      </c>
      <c r="D39" s="668">
        <v>587.22409848751329</v>
      </c>
      <c r="E39" s="681">
        <v>1</v>
      </c>
      <c r="F39" s="669">
        <v>587.22409848751329</v>
      </c>
    </row>
    <row r="40" spans="1:6" ht="14.4" customHeight="1" x14ac:dyDescent="0.3">
      <c r="A40" s="691" t="s">
        <v>2734</v>
      </c>
      <c r="B40" s="668"/>
      <c r="C40" s="681">
        <v>0</v>
      </c>
      <c r="D40" s="668">
        <v>38.29999999999999</v>
      </c>
      <c r="E40" s="681">
        <v>1</v>
      </c>
      <c r="F40" s="669">
        <v>38.29999999999999</v>
      </c>
    </row>
    <row r="41" spans="1:6" ht="14.4" customHeight="1" x14ac:dyDescent="0.3">
      <c r="A41" s="691" t="s">
        <v>2735</v>
      </c>
      <c r="B41" s="668"/>
      <c r="C41" s="681">
        <v>0</v>
      </c>
      <c r="D41" s="668">
        <v>279.14999999999998</v>
      </c>
      <c r="E41" s="681">
        <v>1</v>
      </c>
      <c r="F41" s="669">
        <v>279.14999999999998</v>
      </c>
    </row>
    <row r="42" spans="1:6" ht="14.4" customHeight="1" x14ac:dyDescent="0.3">
      <c r="A42" s="691" t="s">
        <v>2736</v>
      </c>
      <c r="B42" s="668"/>
      <c r="C42" s="681">
        <v>0</v>
      </c>
      <c r="D42" s="668">
        <v>378.24</v>
      </c>
      <c r="E42" s="681">
        <v>1</v>
      </c>
      <c r="F42" s="669">
        <v>378.24</v>
      </c>
    </row>
    <row r="43" spans="1:6" ht="14.4" customHeight="1" x14ac:dyDescent="0.3">
      <c r="A43" s="691" t="s">
        <v>2737</v>
      </c>
      <c r="B43" s="668"/>
      <c r="C43" s="681">
        <v>0</v>
      </c>
      <c r="D43" s="668">
        <v>71.17000000000003</v>
      </c>
      <c r="E43" s="681">
        <v>1</v>
      </c>
      <c r="F43" s="669">
        <v>71.17000000000003</v>
      </c>
    </row>
    <row r="44" spans="1:6" ht="14.4" customHeight="1" x14ac:dyDescent="0.3">
      <c r="A44" s="691" t="s">
        <v>2738</v>
      </c>
      <c r="B44" s="668"/>
      <c r="C44" s="681">
        <v>0</v>
      </c>
      <c r="D44" s="668">
        <v>32.19</v>
      </c>
      <c r="E44" s="681">
        <v>1</v>
      </c>
      <c r="F44" s="669">
        <v>32.19</v>
      </c>
    </row>
    <row r="45" spans="1:6" ht="14.4" customHeight="1" x14ac:dyDescent="0.3">
      <c r="A45" s="691" t="s">
        <v>2739</v>
      </c>
      <c r="B45" s="668"/>
      <c r="C45" s="681">
        <v>0</v>
      </c>
      <c r="D45" s="668">
        <v>245.37999999999994</v>
      </c>
      <c r="E45" s="681">
        <v>1</v>
      </c>
      <c r="F45" s="669">
        <v>245.37999999999994</v>
      </c>
    </row>
    <row r="46" spans="1:6" ht="14.4" customHeight="1" x14ac:dyDescent="0.3">
      <c r="A46" s="691" t="s">
        <v>2740</v>
      </c>
      <c r="B46" s="668"/>
      <c r="C46" s="681">
        <v>0</v>
      </c>
      <c r="D46" s="668">
        <v>570.29000000000019</v>
      </c>
      <c r="E46" s="681">
        <v>1</v>
      </c>
      <c r="F46" s="669">
        <v>570.29000000000019</v>
      </c>
    </row>
    <row r="47" spans="1:6" ht="14.4" customHeight="1" x14ac:dyDescent="0.3">
      <c r="A47" s="691" t="s">
        <v>2741</v>
      </c>
      <c r="B47" s="668"/>
      <c r="C47" s="681">
        <v>0</v>
      </c>
      <c r="D47" s="668">
        <v>265497.69004300097</v>
      </c>
      <c r="E47" s="681">
        <v>1</v>
      </c>
      <c r="F47" s="669">
        <v>265497.69004300097</v>
      </c>
    </row>
    <row r="48" spans="1:6" ht="14.4" customHeight="1" x14ac:dyDescent="0.3">
      <c r="A48" s="691" t="s">
        <v>2742</v>
      </c>
      <c r="B48" s="668"/>
      <c r="C48" s="681">
        <v>0</v>
      </c>
      <c r="D48" s="668">
        <v>233.42999999999995</v>
      </c>
      <c r="E48" s="681">
        <v>1</v>
      </c>
      <c r="F48" s="669">
        <v>233.42999999999995</v>
      </c>
    </row>
    <row r="49" spans="1:6" ht="14.4" customHeight="1" x14ac:dyDescent="0.3">
      <c r="A49" s="691" t="s">
        <v>2743</v>
      </c>
      <c r="B49" s="668"/>
      <c r="C49" s="681">
        <v>0</v>
      </c>
      <c r="D49" s="668">
        <v>345.23993988079724</v>
      </c>
      <c r="E49" s="681">
        <v>1</v>
      </c>
      <c r="F49" s="669">
        <v>345.23993988079724</v>
      </c>
    </row>
    <row r="50" spans="1:6" ht="14.4" customHeight="1" x14ac:dyDescent="0.3">
      <c r="A50" s="691" t="s">
        <v>2744</v>
      </c>
      <c r="B50" s="668"/>
      <c r="C50" s="681">
        <v>0</v>
      </c>
      <c r="D50" s="668">
        <v>29181.129999999994</v>
      </c>
      <c r="E50" s="681">
        <v>1</v>
      </c>
      <c r="F50" s="669">
        <v>29181.129999999994</v>
      </c>
    </row>
    <row r="51" spans="1:6" ht="14.4" customHeight="1" x14ac:dyDescent="0.3">
      <c r="A51" s="691" t="s">
        <v>2745</v>
      </c>
      <c r="B51" s="668"/>
      <c r="C51" s="681">
        <v>0</v>
      </c>
      <c r="D51" s="668">
        <v>351.56987092045568</v>
      </c>
      <c r="E51" s="681">
        <v>1</v>
      </c>
      <c r="F51" s="669">
        <v>351.56987092045568</v>
      </c>
    </row>
    <row r="52" spans="1:6" ht="14.4" customHeight="1" x14ac:dyDescent="0.3">
      <c r="A52" s="691" t="s">
        <v>2746</v>
      </c>
      <c r="B52" s="668"/>
      <c r="C52" s="681">
        <v>0</v>
      </c>
      <c r="D52" s="668">
        <v>569.39997209580383</v>
      </c>
      <c r="E52" s="681">
        <v>1</v>
      </c>
      <c r="F52" s="669">
        <v>569.39997209580383</v>
      </c>
    </row>
    <row r="53" spans="1:6" ht="14.4" customHeight="1" x14ac:dyDescent="0.3">
      <c r="A53" s="691" t="s">
        <v>2747</v>
      </c>
      <c r="B53" s="668"/>
      <c r="C53" s="681">
        <v>0</v>
      </c>
      <c r="D53" s="668">
        <v>76.48</v>
      </c>
      <c r="E53" s="681">
        <v>1</v>
      </c>
      <c r="F53" s="669">
        <v>76.48</v>
      </c>
    </row>
    <row r="54" spans="1:6" ht="14.4" customHeight="1" x14ac:dyDescent="0.3">
      <c r="A54" s="691" t="s">
        <v>2748</v>
      </c>
      <c r="B54" s="668"/>
      <c r="C54" s="681">
        <v>0</v>
      </c>
      <c r="D54" s="668">
        <v>104.49999999999997</v>
      </c>
      <c r="E54" s="681">
        <v>1</v>
      </c>
      <c r="F54" s="669">
        <v>104.49999999999997</v>
      </c>
    </row>
    <row r="55" spans="1:6" ht="14.4" customHeight="1" x14ac:dyDescent="0.3">
      <c r="A55" s="691" t="s">
        <v>2749</v>
      </c>
      <c r="B55" s="668"/>
      <c r="C55" s="681">
        <v>0</v>
      </c>
      <c r="D55" s="668">
        <v>803.87000000000012</v>
      </c>
      <c r="E55" s="681">
        <v>1</v>
      </c>
      <c r="F55" s="669">
        <v>803.87000000000012</v>
      </c>
    </row>
    <row r="56" spans="1:6" ht="14.4" customHeight="1" x14ac:dyDescent="0.3">
      <c r="A56" s="691" t="s">
        <v>2750</v>
      </c>
      <c r="B56" s="668"/>
      <c r="C56" s="681">
        <v>0</v>
      </c>
      <c r="D56" s="668">
        <v>2889</v>
      </c>
      <c r="E56" s="681">
        <v>1</v>
      </c>
      <c r="F56" s="669">
        <v>2889</v>
      </c>
    </row>
    <row r="57" spans="1:6" ht="14.4" customHeight="1" x14ac:dyDescent="0.3">
      <c r="A57" s="691" t="s">
        <v>2751</v>
      </c>
      <c r="B57" s="668"/>
      <c r="C57" s="681">
        <v>0</v>
      </c>
      <c r="D57" s="668">
        <v>96.650000000000034</v>
      </c>
      <c r="E57" s="681">
        <v>1</v>
      </c>
      <c r="F57" s="669">
        <v>96.650000000000034</v>
      </c>
    </row>
    <row r="58" spans="1:6" ht="14.4" customHeight="1" x14ac:dyDescent="0.3">
      <c r="A58" s="691" t="s">
        <v>2752</v>
      </c>
      <c r="B58" s="668"/>
      <c r="C58" s="681">
        <v>0</v>
      </c>
      <c r="D58" s="668">
        <v>1938.0999999999997</v>
      </c>
      <c r="E58" s="681">
        <v>1</v>
      </c>
      <c r="F58" s="669">
        <v>1938.0999999999997</v>
      </c>
    </row>
    <row r="59" spans="1:6" ht="14.4" customHeight="1" x14ac:dyDescent="0.3">
      <c r="A59" s="691" t="s">
        <v>2753</v>
      </c>
      <c r="B59" s="668"/>
      <c r="C59" s="681">
        <v>0</v>
      </c>
      <c r="D59" s="668">
        <v>70.059999999999988</v>
      </c>
      <c r="E59" s="681">
        <v>1</v>
      </c>
      <c r="F59" s="669">
        <v>70.059999999999988</v>
      </c>
    </row>
    <row r="60" spans="1:6" ht="14.4" customHeight="1" x14ac:dyDescent="0.3">
      <c r="A60" s="691" t="s">
        <v>2754</v>
      </c>
      <c r="B60" s="668"/>
      <c r="C60" s="681">
        <v>0</v>
      </c>
      <c r="D60" s="668">
        <v>426.6</v>
      </c>
      <c r="E60" s="681">
        <v>1</v>
      </c>
      <c r="F60" s="669">
        <v>426.6</v>
      </c>
    </row>
    <row r="61" spans="1:6" ht="14.4" customHeight="1" x14ac:dyDescent="0.3">
      <c r="A61" s="691" t="s">
        <v>2755</v>
      </c>
      <c r="B61" s="668"/>
      <c r="C61" s="681">
        <v>0</v>
      </c>
      <c r="D61" s="668">
        <v>58.599999999999994</v>
      </c>
      <c r="E61" s="681">
        <v>1</v>
      </c>
      <c r="F61" s="669">
        <v>58.599999999999994</v>
      </c>
    </row>
    <row r="62" spans="1:6" ht="14.4" customHeight="1" x14ac:dyDescent="0.3">
      <c r="A62" s="691" t="s">
        <v>2756</v>
      </c>
      <c r="B62" s="668"/>
      <c r="C62" s="681">
        <v>0</v>
      </c>
      <c r="D62" s="668">
        <v>3615.2799999999997</v>
      </c>
      <c r="E62" s="681">
        <v>1</v>
      </c>
      <c r="F62" s="669">
        <v>3615.2799999999997</v>
      </c>
    </row>
    <row r="63" spans="1:6" ht="14.4" customHeight="1" x14ac:dyDescent="0.3">
      <c r="A63" s="691" t="s">
        <v>2757</v>
      </c>
      <c r="B63" s="668"/>
      <c r="C63" s="681">
        <v>0</v>
      </c>
      <c r="D63" s="668">
        <v>140.63983162008975</v>
      </c>
      <c r="E63" s="681">
        <v>1</v>
      </c>
      <c r="F63" s="669">
        <v>140.63983162008975</v>
      </c>
    </row>
    <row r="64" spans="1:6" ht="14.4" customHeight="1" x14ac:dyDescent="0.3">
      <c r="A64" s="691" t="s">
        <v>2758</v>
      </c>
      <c r="B64" s="668"/>
      <c r="C64" s="681">
        <v>0</v>
      </c>
      <c r="D64" s="668">
        <v>596.6</v>
      </c>
      <c r="E64" s="681">
        <v>1</v>
      </c>
      <c r="F64" s="669">
        <v>596.6</v>
      </c>
    </row>
    <row r="65" spans="1:6" ht="14.4" customHeight="1" x14ac:dyDescent="0.3">
      <c r="A65" s="691" t="s">
        <v>2759</v>
      </c>
      <c r="B65" s="668"/>
      <c r="C65" s="681">
        <v>0</v>
      </c>
      <c r="D65" s="668">
        <v>1606.7289223345485</v>
      </c>
      <c r="E65" s="681">
        <v>1</v>
      </c>
      <c r="F65" s="669">
        <v>1606.7289223345485</v>
      </c>
    </row>
    <row r="66" spans="1:6" ht="14.4" customHeight="1" x14ac:dyDescent="0.3">
      <c r="A66" s="691" t="s">
        <v>2760</v>
      </c>
      <c r="B66" s="668"/>
      <c r="C66" s="681">
        <v>0</v>
      </c>
      <c r="D66" s="668">
        <v>44.029999999999994</v>
      </c>
      <c r="E66" s="681">
        <v>1</v>
      </c>
      <c r="F66" s="669">
        <v>44.029999999999994</v>
      </c>
    </row>
    <row r="67" spans="1:6" ht="14.4" customHeight="1" x14ac:dyDescent="0.3">
      <c r="A67" s="691" t="s">
        <v>2761</v>
      </c>
      <c r="B67" s="668"/>
      <c r="C67" s="681">
        <v>0</v>
      </c>
      <c r="D67" s="668">
        <v>299.74</v>
      </c>
      <c r="E67" s="681">
        <v>1</v>
      </c>
      <c r="F67" s="669">
        <v>299.74</v>
      </c>
    </row>
    <row r="68" spans="1:6" ht="14.4" customHeight="1" x14ac:dyDescent="0.3">
      <c r="A68" s="691" t="s">
        <v>2762</v>
      </c>
      <c r="B68" s="668"/>
      <c r="C68" s="681">
        <v>0</v>
      </c>
      <c r="D68" s="668">
        <v>2669.7900473526483</v>
      </c>
      <c r="E68" s="681">
        <v>1</v>
      </c>
      <c r="F68" s="669">
        <v>2669.7900473526483</v>
      </c>
    </row>
    <row r="69" spans="1:6" ht="14.4" customHeight="1" x14ac:dyDescent="0.3">
      <c r="A69" s="691" t="s">
        <v>2763</v>
      </c>
      <c r="B69" s="668"/>
      <c r="C69" s="681">
        <v>0</v>
      </c>
      <c r="D69" s="668">
        <v>337.07999999999987</v>
      </c>
      <c r="E69" s="681">
        <v>1</v>
      </c>
      <c r="F69" s="669">
        <v>337.07999999999987</v>
      </c>
    </row>
    <row r="70" spans="1:6" ht="14.4" customHeight="1" x14ac:dyDescent="0.3">
      <c r="A70" s="691" t="s">
        <v>2764</v>
      </c>
      <c r="B70" s="668"/>
      <c r="C70" s="681">
        <v>0</v>
      </c>
      <c r="D70" s="668">
        <v>114.67999999999996</v>
      </c>
      <c r="E70" s="681">
        <v>1</v>
      </c>
      <c r="F70" s="669">
        <v>114.67999999999996</v>
      </c>
    </row>
    <row r="71" spans="1:6" ht="14.4" customHeight="1" x14ac:dyDescent="0.3">
      <c r="A71" s="691" t="s">
        <v>2765</v>
      </c>
      <c r="B71" s="668"/>
      <c r="C71" s="681">
        <v>0</v>
      </c>
      <c r="D71" s="668">
        <v>580.14</v>
      </c>
      <c r="E71" s="681">
        <v>1</v>
      </c>
      <c r="F71" s="669">
        <v>580.14</v>
      </c>
    </row>
    <row r="72" spans="1:6" ht="14.4" customHeight="1" x14ac:dyDescent="0.3">
      <c r="A72" s="691" t="s">
        <v>2766</v>
      </c>
      <c r="B72" s="668"/>
      <c r="C72" s="681">
        <v>0</v>
      </c>
      <c r="D72" s="668">
        <v>354.04924109225959</v>
      </c>
      <c r="E72" s="681">
        <v>1</v>
      </c>
      <c r="F72" s="669">
        <v>354.04924109225959</v>
      </c>
    </row>
    <row r="73" spans="1:6" ht="14.4" customHeight="1" x14ac:dyDescent="0.3">
      <c r="A73" s="691" t="s">
        <v>2767</v>
      </c>
      <c r="B73" s="668"/>
      <c r="C73" s="681">
        <v>0</v>
      </c>
      <c r="D73" s="668">
        <v>940.09114116986837</v>
      </c>
      <c r="E73" s="681">
        <v>1</v>
      </c>
      <c r="F73" s="669">
        <v>940.09114116986837</v>
      </c>
    </row>
    <row r="74" spans="1:6" ht="14.4" customHeight="1" x14ac:dyDescent="0.3">
      <c r="A74" s="691" t="s">
        <v>2768</v>
      </c>
      <c r="B74" s="668"/>
      <c r="C74" s="681">
        <v>0</v>
      </c>
      <c r="D74" s="668">
        <v>507.15012101622858</v>
      </c>
      <c r="E74" s="681">
        <v>1</v>
      </c>
      <c r="F74" s="669">
        <v>507.15012101622858</v>
      </c>
    </row>
    <row r="75" spans="1:6" ht="14.4" customHeight="1" x14ac:dyDescent="0.3">
      <c r="A75" s="691" t="s">
        <v>2769</v>
      </c>
      <c r="B75" s="668"/>
      <c r="C75" s="681">
        <v>0</v>
      </c>
      <c r="D75" s="668">
        <v>87909.623999999996</v>
      </c>
      <c r="E75" s="681">
        <v>1</v>
      </c>
      <c r="F75" s="669">
        <v>87909.623999999996</v>
      </c>
    </row>
    <row r="76" spans="1:6" ht="14.4" customHeight="1" x14ac:dyDescent="0.3">
      <c r="A76" s="691" t="s">
        <v>2770</v>
      </c>
      <c r="B76" s="668"/>
      <c r="C76" s="681">
        <v>0</v>
      </c>
      <c r="D76" s="668">
        <v>213.51017228848292</v>
      </c>
      <c r="E76" s="681">
        <v>1</v>
      </c>
      <c r="F76" s="669">
        <v>213.51017228848292</v>
      </c>
    </row>
    <row r="77" spans="1:6" ht="14.4" customHeight="1" x14ac:dyDescent="0.3">
      <c r="A77" s="691" t="s">
        <v>2771</v>
      </c>
      <c r="B77" s="668"/>
      <c r="C77" s="681">
        <v>0</v>
      </c>
      <c r="D77" s="668">
        <v>2100.1700000000005</v>
      </c>
      <c r="E77" s="681">
        <v>1</v>
      </c>
      <c r="F77" s="669">
        <v>2100.1700000000005</v>
      </c>
    </row>
    <row r="78" spans="1:6" ht="14.4" customHeight="1" x14ac:dyDescent="0.3">
      <c r="A78" s="691" t="s">
        <v>2772</v>
      </c>
      <c r="B78" s="668"/>
      <c r="C78" s="681">
        <v>0</v>
      </c>
      <c r="D78" s="668">
        <v>243.6599959719079</v>
      </c>
      <c r="E78" s="681">
        <v>1</v>
      </c>
      <c r="F78" s="669">
        <v>243.6599959719079</v>
      </c>
    </row>
    <row r="79" spans="1:6" ht="14.4" customHeight="1" x14ac:dyDescent="0.3">
      <c r="A79" s="691" t="s">
        <v>2773</v>
      </c>
      <c r="B79" s="668"/>
      <c r="C79" s="681">
        <v>0</v>
      </c>
      <c r="D79" s="668">
        <v>3621.9291909874373</v>
      </c>
      <c r="E79" s="681">
        <v>1</v>
      </c>
      <c r="F79" s="669">
        <v>3621.9291909874373</v>
      </c>
    </row>
    <row r="80" spans="1:6" ht="14.4" customHeight="1" x14ac:dyDescent="0.3">
      <c r="A80" s="691" t="s">
        <v>2774</v>
      </c>
      <c r="B80" s="668"/>
      <c r="C80" s="681">
        <v>0</v>
      </c>
      <c r="D80" s="668">
        <v>424.92180733788217</v>
      </c>
      <c r="E80" s="681">
        <v>1</v>
      </c>
      <c r="F80" s="669">
        <v>424.92180733788217</v>
      </c>
    </row>
    <row r="81" spans="1:6" ht="14.4" customHeight="1" x14ac:dyDescent="0.3">
      <c r="A81" s="691" t="s">
        <v>2775</v>
      </c>
      <c r="B81" s="668"/>
      <c r="C81" s="681">
        <v>0</v>
      </c>
      <c r="D81" s="668">
        <v>230.79584443644225</v>
      </c>
      <c r="E81" s="681">
        <v>1</v>
      </c>
      <c r="F81" s="669">
        <v>230.79584443644225</v>
      </c>
    </row>
    <row r="82" spans="1:6" ht="14.4" customHeight="1" x14ac:dyDescent="0.3">
      <c r="A82" s="691" t="s">
        <v>2776</v>
      </c>
      <c r="B82" s="668"/>
      <c r="C82" s="681">
        <v>0</v>
      </c>
      <c r="D82" s="668">
        <v>1543.6999852300842</v>
      </c>
      <c r="E82" s="681">
        <v>1</v>
      </c>
      <c r="F82" s="669">
        <v>1543.6999852300842</v>
      </c>
    </row>
    <row r="83" spans="1:6" ht="14.4" customHeight="1" x14ac:dyDescent="0.3">
      <c r="A83" s="691" t="s">
        <v>2777</v>
      </c>
      <c r="B83" s="668"/>
      <c r="C83" s="681">
        <v>0</v>
      </c>
      <c r="D83" s="668">
        <v>34359.325035751026</v>
      </c>
      <c r="E83" s="681">
        <v>1</v>
      </c>
      <c r="F83" s="669">
        <v>34359.325035751026</v>
      </c>
    </row>
    <row r="84" spans="1:6" ht="14.4" customHeight="1" x14ac:dyDescent="0.3">
      <c r="A84" s="691" t="s">
        <v>2778</v>
      </c>
      <c r="B84" s="668"/>
      <c r="C84" s="681">
        <v>0</v>
      </c>
      <c r="D84" s="668">
        <v>544.5</v>
      </c>
      <c r="E84" s="681">
        <v>1</v>
      </c>
      <c r="F84" s="669">
        <v>544.5</v>
      </c>
    </row>
    <row r="85" spans="1:6" ht="14.4" customHeight="1" x14ac:dyDescent="0.3">
      <c r="A85" s="691" t="s">
        <v>2779</v>
      </c>
      <c r="B85" s="668"/>
      <c r="C85" s="681">
        <v>0</v>
      </c>
      <c r="D85" s="668">
        <v>48.73</v>
      </c>
      <c r="E85" s="681">
        <v>1</v>
      </c>
      <c r="F85" s="669">
        <v>48.73</v>
      </c>
    </row>
    <row r="86" spans="1:6" ht="14.4" customHeight="1" x14ac:dyDescent="0.3">
      <c r="A86" s="691" t="s">
        <v>2780</v>
      </c>
      <c r="B86" s="668"/>
      <c r="C86" s="681">
        <v>0</v>
      </c>
      <c r="D86" s="668">
        <v>199.20000000000002</v>
      </c>
      <c r="E86" s="681">
        <v>1</v>
      </c>
      <c r="F86" s="669">
        <v>199.20000000000002</v>
      </c>
    </row>
    <row r="87" spans="1:6" ht="14.4" customHeight="1" x14ac:dyDescent="0.3">
      <c r="A87" s="691" t="s">
        <v>2781</v>
      </c>
      <c r="B87" s="668"/>
      <c r="C87" s="681">
        <v>0</v>
      </c>
      <c r="D87" s="668">
        <v>20063.663531762606</v>
      </c>
      <c r="E87" s="681">
        <v>1</v>
      </c>
      <c r="F87" s="669">
        <v>20063.663531762606</v>
      </c>
    </row>
    <row r="88" spans="1:6" ht="14.4" customHeight="1" thickBot="1" x14ac:dyDescent="0.35">
      <c r="A88" s="692" t="s">
        <v>2782</v>
      </c>
      <c r="B88" s="683"/>
      <c r="C88" s="684">
        <v>0</v>
      </c>
      <c r="D88" s="683">
        <v>1524.6</v>
      </c>
      <c r="E88" s="684">
        <v>1</v>
      </c>
      <c r="F88" s="685">
        <v>1524.6</v>
      </c>
    </row>
    <row r="89" spans="1:6" ht="14.4" customHeight="1" thickBot="1" x14ac:dyDescent="0.35">
      <c r="A89" s="686" t="s">
        <v>3</v>
      </c>
      <c r="B89" s="687">
        <v>85249.862726822612</v>
      </c>
      <c r="C89" s="688">
        <v>0.14040183062702991</v>
      </c>
      <c r="D89" s="687">
        <v>521934.9748646784</v>
      </c>
      <c r="E89" s="688">
        <v>0.85959816937296984</v>
      </c>
      <c r="F89" s="689">
        <v>607184.83759150119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3060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165.95000000000002</v>
      </c>
      <c r="G3" s="47">
        <f>SUBTOTAL(9,G6:G1048576)</f>
        <v>85249.862726822597</v>
      </c>
      <c r="H3" s="48">
        <f>IF(M3=0,0,G3/M3)</f>
        <v>0.14040183062702985</v>
      </c>
      <c r="I3" s="47">
        <f>SUBTOTAL(9,I6:I1048576)</f>
        <v>1966.6999999999998</v>
      </c>
      <c r="J3" s="47">
        <f>SUBTOTAL(9,J6:J1048576)</f>
        <v>521934.97486467857</v>
      </c>
      <c r="K3" s="48">
        <f>IF(M3=0,0,J3/M3)</f>
        <v>0.85959816937296996</v>
      </c>
      <c r="L3" s="47">
        <f>SUBTOTAL(9,L6:L1048576)</f>
        <v>2132.6499999999996</v>
      </c>
      <c r="M3" s="49">
        <f>SUBTOTAL(9,M6:M1048576)</f>
        <v>607184.8375915013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560</v>
      </c>
      <c r="B6" s="659" t="s">
        <v>2783</v>
      </c>
      <c r="C6" s="659" t="s">
        <v>1606</v>
      </c>
      <c r="D6" s="659" t="s">
        <v>1607</v>
      </c>
      <c r="E6" s="659" t="s">
        <v>2784</v>
      </c>
      <c r="F6" s="662"/>
      <c r="G6" s="662"/>
      <c r="H6" s="680">
        <v>0</v>
      </c>
      <c r="I6" s="662">
        <v>1</v>
      </c>
      <c r="J6" s="662">
        <v>48.73</v>
      </c>
      <c r="K6" s="680">
        <v>1</v>
      </c>
      <c r="L6" s="662">
        <v>1</v>
      </c>
      <c r="M6" s="663">
        <v>48.73</v>
      </c>
    </row>
    <row r="7" spans="1:13" ht="14.4" customHeight="1" x14ac:dyDescent="0.3">
      <c r="A7" s="664" t="s">
        <v>560</v>
      </c>
      <c r="B7" s="665" t="s">
        <v>2785</v>
      </c>
      <c r="C7" s="665" t="s">
        <v>1752</v>
      </c>
      <c r="D7" s="665" t="s">
        <v>1753</v>
      </c>
      <c r="E7" s="665" t="s">
        <v>2786</v>
      </c>
      <c r="F7" s="668"/>
      <c r="G7" s="668"/>
      <c r="H7" s="681">
        <v>0</v>
      </c>
      <c r="I7" s="668">
        <v>6</v>
      </c>
      <c r="J7" s="668">
        <v>406.9799999999999</v>
      </c>
      <c r="K7" s="681">
        <v>1</v>
      </c>
      <c r="L7" s="668">
        <v>6</v>
      </c>
      <c r="M7" s="669">
        <v>406.9799999999999</v>
      </c>
    </row>
    <row r="8" spans="1:13" ht="14.4" customHeight="1" x14ac:dyDescent="0.3">
      <c r="A8" s="664" t="s">
        <v>560</v>
      </c>
      <c r="B8" s="665" t="s">
        <v>2785</v>
      </c>
      <c r="C8" s="665" t="s">
        <v>1746</v>
      </c>
      <c r="D8" s="665" t="s">
        <v>2787</v>
      </c>
      <c r="E8" s="665" t="s">
        <v>2788</v>
      </c>
      <c r="F8" s="668"/>
      <c r="G8" s="668"/>
      <c r="H8" s="681">
        <v>0</v>
      </c>
      <c r="I8" s="668">
        <v>1</v>
      </c>
      <c r="J8" s="668">
        <v>21.599999999999998</v>
      </c>
      <c r="K8" s="681">
        <v>1</v>
      </c>
      <c r="L8" s="668">
        <v>1</v>
      </c>
      <c r="M8" s="669">
        <v>21.599999999999998</v>
      </c>
    </row>
    <row r="9" spans="1:13" ht="14.4" customHeight="1" x14ac:dyDescent="0.3">
      <c r="A9" s="664" t="s">
        <v>560</v>
      </c>
      <c r="B9" s="665" t="s">
        <v>2789</v>
      </c>
      <c r="C9" s="665" t="s">
        <v>1623</v>
      </c>
      <c r="D9" s="665" t="s">
        <v>2790</v>
      </c>
      <c r="E9" s="665" t="s">
        <v>2791</v>
      </c>
      <c r="F9" s="668"/>
      <c r="G9" s="668"/>
      <c r="H9" s="681">
        <v>0</v>
      </c>
      <c r="I9" s="668">
        <v>1</v>
      </c>
      <c r="J9" s="668">
        <v>65.820000000000007</v>
      </c>
      <c r="K9" s="681">
        <v>1</v>
      </c>
      <c r="L9" s="668">
        <v>1</v>
      </c>
      <c r="M9" s="669">
        <v>65.820000000000007</v>
      </c>
    </row>
    <row r="10" spans="1:13" ht="14.4" customHeight="1" x14ac:dyDescent="0.3">
      <c r="A10" s="664" t="s">
        <v>560</v>
      </c>
      <c r="B10" s="665" t="s">
        <v>2792</v>
      </c>
      <c r="C10" s="665" t="s">
        <v>1590</v>
      </c>
      <c r="D10" s="665" t="s">
        <v>2793</v>
      </c>
      <c r="E10" s="665" t="s">
        <v>2794</v>
      </c>
      <c r="F10" s="668"/>
      <c r="G10" s="668"/>
      <c r="H10" s="681">
        <v>0</v>
      </c>
      <c r="I10" s="668">
        <v>2</v>
      </c>
      <c r="J10" s="668">
        <v>132.80000000000001</v>
      </c>
      <c r="K10" s="681">
        <v>1</v>
      </c>
      <c r="L10" s="668">
        <v>2</v>
      </c>
      <c r="M10" s="669">
        <v>132.80000000000001</v>
      </c>
    </row>
    <row r="11" spans="1:13" ht="14.4" customHeight="1" x14ac:dyDescent="0.3">
      <c r="A11" s="664" t="s">
        <v>560</v>
      </c>
      <c r="B11" s="665" t="s">
        <v>2795</v>
      </c>
      <c r="C11" s="665" t="s">
        <v>577</v>
      </c>
      <c r="D11" s="665" t="s">
        <v>2796</v>
      </c>
      <c r="E11" s="665" t="s">
        <v>2797</v>
      </c>
      <c r="F11" s="668">
        <v>7</v>
      </c>
      <c r="G11" s="668">
        <v>517.58000000000004</v>
      </c>
      <c r="H11" s="681">
        <v>0.53879847909047551</v>
      </c>
      <c r="I11" s="668">
        <v>6</v>
      </c>
      <c r="J11" s="668">
        <v>443.03889572091293</v>
      </c>
      <c r="K11" s="681">
        <v>0.46120152090952443</v>
      </c>
      <c r="L11" s="668">
        <v>13</v>
      </c>
      <c r="M11" s="669">
        <v>960.61889572091297</v>
      </c>
    </row>
    <row r="12" spans="1:13" ht="14.4" customHeight="1" x14ac:dyDescent="0.3">
      <c r="A12" s="664" t="s">
        <v>560</v>
      </c>
      <c r="B12" s="665" t="s">
        <v>2798</v>
      </c>
      <c r="C12" s="665" t="s">
        <v>1664</v>
      </c>
      <c r="D12" s="665" t="s">
        <v>2799</v>
      </c>
      <c r="E12" s="665" t="s">
        <v>2800</v>
      </c>
      <c r="F12" s="668"/>
      <c r="G12" s="668"/>
      <c r="H12" s="681">
        <v>0</v>
      </c>
      <c r="I12" s="668">
        <v>1</v>
      </c>
      <c r="J12" s="668">
        <v>466.32000000000011</v>
      </c>
      <c r="K12" s="681">
        <v>1</v>
      </c>
      <c r="L12" s="668">
        <v>1</v>
      </c>
      <c r="M12" s="669">
        <v>466.32000000000011</v>
      </c>
    </row>
    <row r="13" spans="1:13" ht="14.4" customHeight="1" x14ac:dyDescent="0.3">
      <c r="A13" s="664" t="s">
        <v>560</v>
      </c>
      <c r="B13" s="665" t="s">
        <v>2801</v>
      </c>
      <c r="C13" s="665" t="s">
        <v>1637</v>
      </c>
      <c r="D13" s="665" t="s">
        <v>2802</v>
      </c>
      <c r="E13" s="665" t="s">
        <v>2803</v>
      </c>
      <c r="F13" s="668"/>
      <c r="G13" s="668"/>
      <c r="H13" s="681">
        <v>0</v>
      </c>
      <c r="I13" s="668">
        <v>3</v>
      </c>
      <c r="J13" s="668">
        <v>41.640000000000022</v>
      </c>
      <c r="K13" s="681">
        <v>1</v>
      </c>
      <c r="L13" s="668">
        <v>3</v>
      </c>
      <c r="M13" s="669">
        <v>41.640000000000022</v>
      </c>
    </row>
    <row r="14" spans="1:13" ht="14.4" customHeight="1" x14ac:dyDescent="0.3">
      <c r="A14" s="664" t="s">
        <v>560</v>
      </c>
      <c r="B14" s="665" t="s">
        <v>2804</v>
      </c>
      <c r="C14" s="665" t="s">
        <v>1743</v>
      </c>
      <c r="D14" s="665" t="s">
        <v>1585</v>
      </c>
      <c r="E14" s="665" t="s">
        <v>2805</v>
      </c>
      <c r="F14" s="668"/>
      <c r="G14" s="668"/>
      <c r="H14" s="681">
        <v>0</v>
      </c>
      <c r="I14" s="668">
        <v>42</v>
      </c>
      <c r="J14" s="668">
        <v>138599.99523395437</v>
      </c>
      <c r="K14" s="681">
        <v>1</v>
      </c>
      <c r="L14" s="668">
        <v>42</v>
      </c>
      <c r="M14" s="669">
        <v>138599.99523395437</v>
      </c>
    </row>
    <row r="15" spans="1:13" ht="14.4" customHeight="1" x14ac:dyDescent="0.3">
      <c r="A15" s="664" t="s">
        <v>560</v>
      </c>
      <c r="B15" s="665" t="s">
        <v>2804</v>
      </c>
      <c r="C15" s="665" t="s">
        <v>1740</v>
      </c>
      <c r="D15" s="665" t="s">
        <v>1741</v>
      </c>
      <c r="E15" s="665" t="s">
        <v>2806</v>
      </c>
      <c r="F15" s="668"/>
      <c r="G15" s="668"/>
      <c r="H15" s="681">
        <v>0</v>
      </c>
      <c r="I15" s="668">
        <v>5</v>
      </c>
      <c r="J15" s="668">
        <v>5531.3</v>
      </c>
      <c r="K15" s="681">
        <v>1</v>
      </c>
      <c r="L15" s="668">
        <v>5</v>
      </c>
      <c r="M15" s="669">
        <v>5531.3</v>
      </c>
    </row>
    <row r="16" spans="1:13" ht="14.4" customHeight="1" x14ac:dyDescent="0.3">
      <c r="A16" s="664" t="s">
        <v>560</v>
      </c>
      <c r="B16" s="665" t="s">
        <v>2804</v>
      </c>
      <c r="C16" s="665" t="s">
        <v>1755</v>
      </c>
      <c r="D16" s="665" t="s">
        <v>1565</v>
      </c>
      <c r="E16" s="665" t="s">
        <v>2807</v>
      </c>
      <c r="F16" s="668"/>
      <c r="G16" s="668"/>
      <c r="H16" s="681">
        <v>0</v>
      </c>
      <c r="I16" s="668">
        <v>54</v>
      </c>
      <c r="J16" s="668">
        <v>34055.640617700366</v>
      </c>
      <c r="K16" s="681">
        <v>1</v>
      </c>
      <c r="L16" s="668">
        <v>54</v>
      </c>
      <c r="M16" s="669">
        <v>34055.640617700366</v>
      </c>
    </row>
    <row r="17" spans="1:13" ht="14.4" customHeight="1" x14ac:dyDescent="0.3">
      <c r="A17" s="664" t="s">
        <v>560</v>
      </c>
      <c r="B17" s="665" t="s">
        <v>2804</v>
      </c>
      <c r="C17" s="665" t="s">
        <v>1756</v>
      </c>
      <c r="D17" s="665" t="s">
        <v>1565</v>
      </c>
      <c r="E17" s="665" t="s">
        <v>2808</v>
      </c>
      <c r="F17" s="668"/>
      <c r="G17" s="668"/>
      <c r="H17" s="681">
        <v>0</v>
      </c>
      <c r="I17" s="668">
        <v>1</v>
      </c>
      <c r="J17" s="668">
        <v>913.65</v>
      </c>
      <c r="K17" s="681">
        <v>1</v>
      </c>
      <c r="L17" s="668">
        <v>1</v>
      </c>
      <c r="M17" s="669">
        <v>913.65</v>
      </c>
    </row>
    <row r="18" spans="1:13" ht="14.4" customHeight="1" x14ac:dyDescent="0.3">
      <c r="A18" s="664" t="s">
        <v>560</v>
      </c>
      <c r="B18" s="665" t="s">
        <v>2804</v>
      </c>
      <c r="C18" s="665" t="s">
        <v>1744</v>
      </c>
      <c r="D18" s="665" t="s">
        <v>1565</v>
      </c>
      <c r="E18" s="665" t="s">
        <v>2809</v>
      </c>
      <c r="F18" s="668"/>
      <c r="G18" s="668"/>
      <c r="H18" s="681">
        <v>0</v>
      </c>
      <c r="I18" s="668">
        <v>55</v>
      </c>
      <c r="J18" s="668">
        <v>22492.217496704376</v>
      </c>
      <c r="K18" s="681">
        <v>1</v>
      </c>
      <c r="L18" s="668">
        <v>55</v>
      </c>
      <c r="M18" s="669">
        <v>22492.217496704376</v>
      </c>
    </row>
    <row r="19" spans="1:13" ht="14.4" customHeight="1" x14ac:dyDescent="0.3">
      <c r="A19" s="664" t="s">
        <v>560</v>
      </c>
      <c r="B19" s="665" t="s">
        <v>2804</v>
      </c>
      <c r="C19" s="665" t="s">
        <v>1564</v>
      </c>
      <c r="D19" s="665" t="s">
        <v>1565</v>
      </c>
      <c r="E19" s="665" t="s">
        <v>2810</v>
      </c>
      <c r="F19" s="668"/>
      <c r="G19" s="668"/>
      <c r="H19" s="681">
        <v>0</v>
      </c>
      <c r="I19" s="668">
        <v>7</v>
      </c>
      <c r="J19" s="668">
        <v>5048.4000000000005</v>
      </c>
      <c r="K19" s="681">
        <v>1</v>
      </c>
      <c r="L19" s="668">
        <v>7</v>
      </c>
      <c r="M19" s="669">
        <v>5048.4000000000005</v>
      </c>
    </row>
    <row r="20" spans="1:13" ht="14.4" customHeight="1" x14ac:dyDescent="0.3">
      <c r="A20" s="664" t="s">
        <v>560</v>
      </c>
      <c r="B20" s="665" t="s">
        <v>2804</v>
      </c>
      <c r="C20" s="665" t="s">
        <v>1584</v>
      </c>
      <c r="D20" s="665" t="s">
        <v>1585</v>
      </c>
      <c r="E20" s="665" t="s">
        <v>2805</v>
      </c>
      <c r="F20" s="668"/>
      <c r="G20" s="668"/>
      <c r="H20" s="681">
        <v>0</v>
      </c>
      <c r="I20" s="668">
        <v>1</v>
      </c>
      <c r="J20" s="668">
        <v>3300</v>
      </c>
      <c r="K20" s="681">
        <v>1</v>
      </c>
      <c r="L20" s="668">
        <v>1</v>
      </c>
      <c r="M20" s="669">
        <v>3300</v>
      </c>
    </row>
    <row r="21" spans="1:13" ht="14.4" customHeight="1" x14ac:dyDescent="0.3">
      <c r="A21" s="664" t="s">
        <v>560</v>
      </c>
      <c r="B21" s="665" t="s">
        <v>2811</v>
      </c>
      <c r="C21" s="665" t="s">
        <v>1749</v>
      </c>
      <c r="D21" s="665" t="s">
        <v>2812</v>
      </c>
      <c r="E21" s="665" t="s">
        <v>2813</v>
      </c>
      <c r="F21" s="668"/>
      <c r="G21" s="668"/>
      <c r="H21" s="681">
        <v>0</v>
      </c>
      <c r="I21" s="668">
        <v>1</v>
      </c>
      <c r="J21" s="668">
        <v>350.78</v>
      </c>
      <c r="K21" s="681">
        <v>1</v>
      </c>
      <c r="L21" s="668">
        <v>1</v>
      </c>
      <c r="M21" s="669">
        <v>350.78</v>
      </c>
    </row>
    <row r="22" spans="1:13" ht="14.4" customHeight="1" x14ac:dyDescent="0.3">
      <c r="A22" s="664" t="s">
        <v>560</v>
      </c>
      <c r="B22" s="665" t="s">
        <v>2814</v>
      </c>
      <c r="C22" s="665" t="s">
        <v>592</v>
      </c>
      <c r="D22" s="665" t="s">
        <v>2815</v>
      </c>
      <c r="E22" s="665" t="s">
        <v>2816</v>
      </c>
      <c r="F22" s="668">
        <v>1</v>
      </c>
      <c r="G22" s="668">
        <v>239.93999999999997</v>
      </c>
      <c r="H22" s="681">
        <v>1</v>
      </c>
      <c r="I22" s="668"/>
      <c r="J22" s="668"/>
      <c r="K22" s="681">
        <v>0</v>
      </c>
      <c r="L22" s="668">
        <v>1</v>
      </c>
      <c r="M22" s="669">
        <v>239.93999999999997</v>
      </c>
    </row>
    <row r="23" spans="1:13" ht="14.4" customHeight="1" x14ac:dyDescent="0.3">
      <c r="A23" s="664" t="s">
        <v>560</v>
      </c>
      <c r="B23" s="665" t="s">
        <v>2817</v>
      </c>
      <c r="C23" s="665" t="s">
        <v>1557</v>
      </c>
      <c r="D23" s="665" t="s">
        <v>1558</v>
      </c>
      <c r="E23" s="665" t="s">
        <v>2818</v>
      </c>
      <c r="F23" s="668"/>
      <c r="G23" s="668"/>
      <c r="H23" s="681">
        <v>0</v>
      </c>
      <c r="I23" s="668">
        <v>1</v>
      </c>
      <c r="J23" s="668">
        <v>45.189590840614535</v>
      </c>
      <c r="K23" s="681">
        <v>1</v>
      </c>
      <c r="L23" s="668">
        <v>1</v>
      </c>
      <c r="M23" s="669">
        <v>45.189590840614535</v>
      </c>
    </row>
    <row r="24" spans="1:13" ht="14.4" customHeight="1" x14ac:dyDescent="0.3">
      <c r="A24" s="664" t="s">
        <v>560</v>
      </c>
      <c r="B24" s="665" t="s">
        <v>2819</v>
      </c>
      <c r="C24" s="665" t="s">
        <v>1721</v>
      </c>
      <c r="D24" s="665" t="s">
        <v>2820</v>
      </c>
      <c r="E24" s="665" t="s">
        <v>2821</v>
      </c>
      <c r="F24" s="668"/>
      <c r="G24" s="668"/>
      <c r="H24" s="681">
        <v>0</v>
      </c>
      <c r="I24" s="668">
        <v>1</v>
      </c>
      <c r="J24" s="668">
        <v>52.8</v>
      </c>
      <c r="K24" s="681">
        <v>1</v>
      </c>
      <c r="L24" s="668">
        <v>1</v>
      </c>
      <c r="M24" s="669">
        <v>52.8</v>
      </c>
    </row>
    <row r="25" spans="1:13" ht="14.4" customHeight="1" x14ac:dyDescent="0.3">
      <c r="A25" s="664" t="s">
        <v>560</v>
      </c>
      <c r="B25" s="665" t="s">
        <v>2819</v>
      </c>
      <c r="C25" s="665" t="s">
        <v>1656</v>
      </c>
      <c r="D25" s="665" t="s">
        <v>2820</v>
      </c>
      <c r="E25" s="665" t="s">
        <v>2822</v>
      </c>
      <c r="F25" s="668"/>
      <c r="G25" s="668"/>
      <c r="H25" s="681">
        <v>0</v>
      </c>
      <c r="I25" s="668">
        <v>1</v>
      </c>
      <c r="J25" s="668">
        <v>79.059999999999988</v>
      </c>
      <c r="K25" s="681">
        <v>1</v>
      </c>
      <c r="L25" s="668">
        <v>1</v>
      </c>
      <c r="M25" s="669">
        <v>79.059999999999988</v>
      </c>
    </row>
    <row r="26" spans="1:13" ht="14.4" customHeight="1" x14ac:dyDescent="0.3">
      <c r="A26" s="664" t="s">
        <v>560</v>
      </c>
      <c r="B26" s="665" t="s">
        <v>2823</v>
      </c>
      <c r="C26" s="665" t="s">
        <v>1731</v>
      </c>
      <c r="D26" s="665" t="s">
        <v>1732</v>
      </c>
      <c r="E26" s="665" t="s">
        <v>2824</v>
      </c>
      <c r="F26" s="668"/>
      <c r="G26" s="668"/>
      <c r="H26" s="681">
        <v>0</v>
      </c>
      <c r="I26" s="668">
        <v>1</v>
      </c>
      <c r="J26" s="668">
        <v>292.38000000000011</v>
      </c>
      <c r="K26" s="681">
        <v>1</v>
      </c>
      <c r="L26" s="668">
        <v>1</v>
      </c>
      <c r="M26" s="669">
        <v>292.38000000000011</v>
      </c>
    </row>
    <row r="27" spans="1:13" ht="14.4" customHeight="1" x14ac:dyDescent="0.3">
      <c r="A27" s="664" t="s">
        <v>560</v>
      </c>
      <c r="B27" s="665" t="s">
        <v>2825</v>
      </c>
      <c r="C27" s="665" t="s">
        <v>1580</v>
      </c>
      <c r="D27" s="665" t="s">
        <v>2826</v>
      </c>
      <c r="E27" s="665" t="s">
        <v>2827</v>
      </c>
      <c r="F27" s="668"/>
      <c r="G27" s="668"/>
      <c r="H27" s="681">
        <v>0</v>
      </c>
      <c r="I27" s="668">
        <v>3</v>
      </c>
      <c r="J27" s="668">
        <v>128.88</v>
      </c>
      <c r="K27" s="681">
        <v>1</v>
      </c>
      <c r="L27" s="668">
        <v>3</v>
      </c>
      <c r="M27" s="669">
        <v>128.88</v>
      </c>
    </row>
    <row r="28" spans="1:13" ht="14.4" customHeight="1" x14ac:dyDescent="0.3">
      <c r="A28" s="664" t="s">
        <v>560</v>
      </c>
      <c r="B28" s="665" t="s">
        <v>2828</v>
      </c>
      <c r="C28" s="665" t="s">
        <v>1572</v>
      </c>
      <c r="D28" s="665" t="s">
        <v>1573</v>
      </c>
      <c r="E28" s="665" t="s">
        <v>2829</v>
      </c>
      <c r="F28" s="668"/>
      <c r="G28" s="668"/>
      <c r="H28" s="681">
        <v>0</v>
      </c>
      <c r="I28" s="668">
        <v>2</v>
      </c>
      <c r="J28" s="668">
        <v>85.440000000000012</v>
      </c>
      <c r="K28" s="681">
        <v>1</v>
      </c>
      <c r="L28" s="668">
        <v>2</v>
      </c>
      <c r="M28" s="669">
        <v>85.440000000000012</v>
      </c>
    </row>
    <row r="29" spans="1:13" ht="14.4" customHeight="1" x14ac:dyDescent="0.3">
      <c r="A29" s="664" t="s">
        <v>560</v>
      </c>
      <c r="B29" s="665" t="s">
        <v>2828</v>
      </c>
      <c r="C29" s="665" t="s">
        <v>1576</v>
      </c>
      <c r="D29" s="665" t="s">
        <v>1577</v>
      </c>
      <c r="E29" s="665" t="s">
        <v>2830</v>
      </c>
      <c r="F29" s="668"/>
      <c r="G29" s="668"/>
      <c r="H29" s="681">
        <v>0</v>
      </c>
      <c r="I29" s="668">
        <v>1</v>
      </c>
      <c r="J29" s="668">
        <v>52.650000000000013</v>
      </c>
      <c r="K29" s="681">
        <v>1</v>
      </c>
      <c r="L29" s="668">
        <v>1</v>
      </c>
      <c r="M29" s="669">
        <v>52.650000000000013</v>
      </c>
    </row>
    <row r="30" spans="1:13" ht="14.4" customHeight="1" x14ac:dyDescent="0.3">
      <c r="A30" s="664" t="s">
        <v>560</v>
      </c>
      <c r="B30" s="665" t="s">
        <v>2831</v>
      </c>
      <c r="C30" s="665" t="s">
        <v>1641</v>
      </c>
      <c r="D30" s="665" t="s">
        <v>1642</v>
      </c>
      <c r="E30" s="665" t="s">
        <v>2832</v>
      </c>
      <c r="F30" s="668"/>
      <c r="G30" s="668"/>
      <c r="H30" s="681">
        <v>0</v>
      </c>
      <c r="I30" s="668">
        <v>1</v>
      </c>
      <c r="J30" s="668">
        <v>24.929999999999993</v>
      </c>
      <c r="K30" s="681">
        <v>1</v>
      </c>
      <c r="L30" s="668">
        <v>1</v>
      </c>
      <c r="M30" s="669">
        <v>24.929999999999993</v>
      </c>
    </row>
    <row r="31" spans="1:13" ht="14.4" customHeight="1" x14ac:dyDescent="0.3">
      <c r="A31" s="664" t="s">
        <v>560</v>
      </c>
      <c r="B31" s="665" t="s">
        <v>2833</v>
      </c>
      <c r="C31" s="665" t="s">
        <v>1689</v>
      </c>
      <c r="D31" s="665" t="s">
        <v>2834</v>
      </c>
      <c r="E31" s="665" t="s">
        <v>2835</v>
      </c>
      <c r="F31" s="668"/>
      <c r="G31" s="668"/>
      <c r="H31" s="681">
        <v>0</v>
      </c>
      <c r="I31" s="668">
        <v>1</v>
      </c>
      <c r="J31" s="668">
        <v>38.29999999999999</v>
      </c>
      <c r="K31" s="681">
        <v>1</v>
      </c>
      <c r="L31" s="668">
        <v>1</v>
      </c>
      <c r="M31" s="669">
        <v>38.29999999999999</v>
      </c>
    </row>
    <row r="32" spans="1:13" ht="14.4" customHeight="1" x14ac:dyDescent="0.3">
      <c r="A32" s="664" t="s">
        <v>560</v>
      </c>
      <c r="B32" s="665" t="s">
        <v>2836</v>
      </c>
      <c r="C32" s="665" t="s">
        <v>1711</v>
      </c>
      <c r="D32" s="665" t="s">
        <v>1712</v>
      </c>
      <c r="E32" s="665" t="s">
        <v>2837</v>
      </c>
      <c r="F32" s="668"/>
      <c r="G32" s="668"/>
      <c r="H32" s="681">
        <v>0</v>
      </c>
      <c r="I32" s="668">
        <v>1</v>
      </c>
      <c r="J32" s="668">
        <v>189.12</v>
      </c>
      <c r="K32" s="681">
        <v>1</v>
      </c>
      <c r="L32" s="668">
        <v>1</v>
      </c>
      <c r="M32" s="669">
        <v>189.12</v>
      </c>
    </row>
    <row r="33" spans="1:13" ht="14.4" customHeight="1" x14ac:dyDescent="0.3">
      <c r="A33" s="664" t="s">
        <v>560</v>
      </c>
      <c r="B33" s="665" t="s">
        <v>2838</v>
      </c>
      <c r="C33" s="665" t="s">
        <v>1631</v>
      </c>
      <c r="D33" s="665" t="s">
        <v>1632</v>
      </c>
      <c r="E33" s="665" t="s">
        <v>2829</v>
      </c>
      <c r="F33" s="668"/>
      <c r="G33" s="668"/>
      <c r="H33" s="681">
        <v>0</v>
      </c>
      <c r="I33" s="668">
        <v>4</v>
      </c>
      <c r="J33" s="668">
        <v>346.47000000000014</v>
      </c>
      <c r="K33" s="681">
        <v>1</v>
      </c>
      <c r="L33" s="668">
        <v>4</v>
      </c>
      <c r="M33" s="669">
        <v>346.47000000000014</v>
      </c>
    </row>
    <row r="34" spans="1:13" ht="14.4" customHeight="1" x14ac:dyDescent="0.3">
      <c r="A34" s="664" t="s">
        <v>560</v>
      </c>
      <c r="B34" s="665" t="s">
        <v>2838</v>
      </c>
      <c r="C34" s="665" t="s">
        <v>1645</v>
      </c>
      <c r="D34" s="665" t="s">
        <v>2839</v>
      </c>
      <c r="E34" s="665" t="s">
        <v>2840</v>
      </c>
      <c r="F34" s="668"/>
      <c r="G34" s="668"/>
      <c r="H34" s="681">
        <v>0</v>
      </c>
      <c r="I34" s="668">
        <v>1</v>
      </c>
      <c r="J34" s="668">
        <v>50.460000000000015</v>
      </c>
      <c r="K34" s="681">
        <v>1</v>
      </c>
      <c r="L34" s="668">
        <v>1</v>
      </c>
      <c r="M34" s="669">
        <v>50.460000000000015</v>
      </c>
    </row>
    <row r="35" spans="1:13" ht="14.4" customHeight="1" x14ac:dyDescent="0.3">
      <c r="A35" s="664" t="s">
        <v>560</v>
      </c>
      <c r="B35" s="665" t="s">
        <v>2841</v>
      </c>
      <c r="C35" s="665" t="s">
        <v>1561</v>
      </c>
      <c r="D35" s="665" t="s">
        <v>2842</v>
      </c>
      <c r="E35" s="665" t="s">
        <v>2843</v>
      </c>
      <c r="F35" s="668"/>
      <c r="G35" s="668"/>
      <c r="H35" s="681">
        <v>0</v>
      </c>
      <c r="I35" s="668">
        <v>2</v>
      </c>
      <c r="J35" s="668">
        <v>124.27999999999999</v>
      </c>
      <c r="K35" s="681">
        <v>1</v>
      </c>
      <c r="L35" s="668">
        <v>2</v>
      </c>
      <c r="M35" s="669">
        <v>124.27999999999999</v>
      </c>
    </row>
    <row r="36" spans="1:13" ht="14.4" customHeight="1" x14ac:dyDescent="0.3">
      <c r="A36" s="664" t="s">
        <v>560</v>
      </c>
      <c r="B36" s="665" t="s">
        <v>2841</v>
      </c>
      <c r="C36" s="665" t="s">
        <v>1544</v>
      </c>
      <c r="D36" s="665" t="s">
        <v>2842</v>
      </c>
      <c r="E36" s="665" t="s">
        <v>2844</v>
      </c>
      <c r="F36" s="668"/>
      <c r="G36" s="668"/>
      <c r="H36" s="681">
        <v>0</v>
      </c>
      <c r="I36" s="668">
        <v>2</v>
      </c>
      <c r="J36" s="668">
        <v>29.760000000000016</v>
      </c>
      <c r="K36" s="681">
        <v>1</v>
      </c>
      <c r="L36" s="668">
        <v>2</v>
      </c>
      <c r="M36" s="669">
        <v>29.760000000000016</v>
      </c>
    </row>
    <row r="37" spans="1:13" ht="14.4" customHeight="1" x14ac:dyDescent="0.3">
      <c r="A37" s="664" t="s">
        <v>560</v>
      </c>
      <c r="B37" s="665" t="s">
        <v>2841</v>
      </c>
      <c r="C37" s="665" t="s">
        <v>1547</v>
      </c>
      <c r="D37" s="665" t="s">
        <v>2842</v>
      </c>
      <c r="E37" s="665" t="s">
        <v>2845</v>
      </c>
      <c r="F37" s="668"/>
      <c r="G37" s="668"/>
      <c r="H37" s="681">
        <v>0</v>
      </c>
      <c r="I37" s="668">
        <v>2</v>
      </c>
      <c r="J37" s="668">
        <v>24.119999999999997</v>
      </c>
      <c r="K37" s="681">
        <v>1</v>
      </c>
      <c r="L37" s="668">
        <v>2</v>
      </c>
      <c r="M37" s="669">
        <v>24.119999999999997</v>
      </c>
    </row>
    <row r="38" spans="1:13" ht="14.4" customHeight="1" x14ac:dyDescent="0.3">
      <c r="A38" s="664" t="s">
        <v>560</v>
      </c>
      <c r="B38" s="665" t="s">
        <v>2846</v>
      </c>
      <c r="C38" s="665" t="s">
        <v>1634</v>
      </c>
      <c r="D38" s="665" t="s">
        <v>2847</v>
      </c>
      <c r="E38" s="665" t="s">
        <v>2848</v>
      </c>
      <c r="F38" s="668"/>
      <c r="G38" s="668"/>
      <c r="H38" s="681">
        <v>0</v>
      </c>
      <c r="I38" s="668">
        <v>2</v>
      </c>
      <c r="J38" s="668">
        <v>233.67999999999995</v>
      </c>
      <c r="K38" s="681">
        <v>1</v>
      </c>
      <c r="L38" s="668">
        <v>2</v>
      </c>
      <c r="M38" s="669">
        <v>233.67999999999995</v>
      </c>
    </row>
    <row r="39" spans="1:13" ht="14.4" customHeight="1" x14ac:dyDescent="0.3">
      <c r="A39" s="664" t="s">
        <v>560</v>
      </c>
      <c r="B39" s="665" t="s">
        <v>2849</v>
      </c>
      <c r="C39" s="665" t="s">
        <v>1683</v>
      </c>
      <c r="D39" s="665" t="s">
        <v>2850</v>
      </c>
      <c r="E39" s="665" t="s">
        <v>2851</v>
      </c>
      <c r="F39" s="668"/>
      <c r="G39" s="668"/>
      <c r="H39" s="681">
        <v>0</v>
      </c>
      <c r="I39" s="668">
        <v>1</v>
      </c>
      <c r="J39" s="668">
        <v>158.98000000000002</v>
      </c>
      <c r="K39" s="681">
        <v>1</v>
      </c>
      <c r="L39" s="668">
        <v>1</v>
      </c>
      <c r="M39" s="669">
        <v>158.98000000000002</v>
      </c>
    </row>
    <row r="40" spans="1:13" ht="14.4" customHeight="1" x14ac:dyDescent="0.3">
      <c r="A40" s="664" t="s">
        <v>560</v>
      </c>
      <c r="B40" s="665" t="s">
        <v>2852</v>
      </c>
      <c r="C40" s="665" t="s">
        <v>1627</v>
      </c>
      <c r="D40" s="665" t="s">
        <v>1628</v>
      </c>
      <c r="E40" s="665" t="s">
        <v>2853</v>
      </c>
      <c r="F40" s="668"/>
      <c r="G40" s="668"/>
      <c r="H40" s="681">
        <v>0</v>
      </c>
      <c r="I40" s="668">
        <v>1</v>
      </c>
      <c r="J40" s="668">
        <v>21.669999999999995</v>
      </c>
      <c r="K40" s="681">
        <v>1</v>
      </c>
      <c r="L40" s="668">
        <v>1</v>
      </c>
      <c r="M40" s="669">
        <v>21.669999999999995</v>
      </c>
    </row>
    <row r="41" spans="1:13" ht="14.4" customHeight="1" x14ac:dyDescent="0.3">
      <c r="A41" s="664" t="s">
        <v>560</v>
      </c>
      <c r="B41" s="665" t="s">
        <v>2852</v>
      </c>
      <c r="C41" s="665" t="s">
        <v>1679</v>
      </c>
      <c r="D41" s="665" t="s">
        <v>1680</v>
      </c>
      <c r="E41" s="665" t="s">
        <v>2854</v>
      </c>
      <c r="F41" s="668"/>
      <c r="G41" s="668"/>
      <c r="H41" s="681">
        <v>0</v>
      </c>
      <c r="I41" s="668">
        <v>1</v>
      </c>
      <c r="J41" s="668">
        <v>31.640000000000022</v>
      </c>
      <c r="K41" s="681">
        <v>1</v>
      </c>
      <c r="L41" s="668">
        <v>1</v>
      </c>
      <c r="M41" s="669">
        <v>31.640000000000022</v>
      </c>
    </row>
    <row r="42" spans="1:13" ht="14.4" customHeight="1" x14ac:dyDescent="0.3">
      <c r="A42" s="664" t="s">
        <v>560</v>
      </c>
      <c r="B42" s="665" t="s">
        <v>2855</v>
      </c>
      <c r="C42" s="665" t="s">
        <v>1738</v>
      </c>
      <c r="D42" s="665" t="s">
        <v>1739</v>
      </c>
      <c r="E42" s="665" t="s">
        <v>2856</v>
      </c>
      <c r="F42" s="668"/>
      <c r="G42" s="668"/>
      <c r="H42" s="681">
        <v>0</v>
      </c>
      <c r="I42" s="668">
        <v>2</v>
      </c>
      <c r="J42" s="668">
        <v>51.380000000000024</v>
      </c>
      <c r="K42" s="681">
        <v>1</v>
      </c>
      <c r="L42" s="668">
        <v>2</v>
      </c>
      <c r="M42" s="669">
        <v>51.380000000000024</v>
      </c>
    </row>
    <row r="43" spans="1:13" ht="14.4" customHeight="1" x14ac:dyDescent="0.3">
      <c r="A43" s="664" t="s">
        <v>560</v>
      </c>
      <c r="B43" s="665" t="s">
        <v>2855</v>
      </c>
      <c r="C43" s="665" t="s">
        <v>1610</v>
      </c>
      <c r="D43" s="665" t="s">
        <v>2857</v>
      </c>
      <c r="E43" s="665" t="s">
        <v>2830</v>
      </c>
      <c r="F43" s="668"/>
      <c r="G43" s="668"/>
      <c r="H43" s="681">
        <v>0</v>
      </c>
      <c r="I43" s="668">
        <v>2</v>
      </c>
      <c r="J43" s="668">
        <v>88.240000000000009</v>
      </c>
      <c r="K43" s="681">
        <v>1</v>
      </c>
      <c r="L43" s="668">
        <v>2</v>
      </c>
      <c r="M43" s="669">
        <v>88.240000000000009</v>
      </c>
    </row>
    <row r="44" spans="1:13" ht="14.4" customHeight="1" x14ac:dyDescent="0.3">
      <c r="A44" s="664" t="s">
        <v>560</v>
      </c>
      <c r="B44" s="665" t="s">
        <v>2855</v>
      </c>
      <c r="C44" s="665" t="s">
        <v>1693</v>
      </c>
      <c r="D44" s="665" t="s">
        <v>2857</v>
      </c>
      <c r="E44" s="665" t="s">
        <v>2858</v>
      </c>
      <c r="F44" s="668"/>
      <c r="G44" s="668"/>
      <c r="H44" s="681">
        <v>0</v>
      </c>
      <c r="I44" s="668">
        <v>2</v>
      </c>
      <c r="J44" s="668">
        <v>294.17892233454864</v>
      </c>
      <c r="K44" s="681">
        <v>1</v>
      </c>
      <c r="L44" s="668">
        <v>2</v>
      </c>
      <c r="M44" s="669">
        <v>294.17892233454864</v>
      </c>
    </row>
    <row r="45" spans="1:13" ht="14.4" customHeight="1" x14ac:dyDescent="0.3">
      <c r="A45" s="664" t="s">
        <v>560</v>
      </c>
      <c r="B45" s="665" t="s">
        <v>2855</v>
      </c>
      <c r="C45" s="665" t="s">
        <v>1613</v>
      </c>
      <c r="D45" s="665" t="s">
        <v>2857</v>
      </c>
      <c r="E45" s="665" t="s">
        <v>2859</v>
      </c>
      <c r="F45" s="668"/>
      <c r="G45" s="668"/>
      <c r="H45" s="681">
        <v>0</v>
      </c>
      <c r="I45" s="668">
        <v>3</v>
      </c>
      <c r="J45" s="668">
        <v>264.74999999999994</v>
      </c>
      <c r="K45" s="681">
        <v>1</v>
      </c>
      <c r="L45" s="668">
        <v>3</v>
      </c>
      <c r="M45" s="669">
        <v>264.74999999999994</v>
      </c>
    </row>
    <row r="46" spans="1:13" ht="14.4" customHeight="1" x14ac:dyDescent="0.3">
      <c r="A46" s="664" t="s">
        <v>560</v>
      </c>
      <c r="B46" s="665" t="s">
        <v>2855</v>
      </c>
      <c r="C46" s="665" t="s">
        <v>1617</v>
      </c>
      <c r="D46" s="665" t="s">
        <v>2857</v>
      </c>
      <c r="E46" s="665" t="s">
        <v>2860</v>
      </c>
      <c r="F46" s="668"/>
      <c r="G46" s="668"/>
      <c r="H46" s="681">
        <v>0</v>
      </c>
      <c r="I46" s="668">
        <v>2</v>
      </c>
      <c r="J46" s="668">
        <v>595.83999999999992</v>
      </c>
      <c r="K46" s="681">
        <v>1</v>
      </c>
      <c r="L46" s="668">
        <v>2</v>
      </c>
      <c r="M46" s="669">
        <v>595.83999999999992</v>
      </c>
    </row>
    <row r="47" spans="1:13" ht="14.4" customHeight="1" x14ac:dyDescent="0.3">
      <c r="A47" s="664" t="s">
        <v>560</v>
      </c>
      <c r="B47" s="665" t="s">
        <v>2861</v>
      </c>
      <c r="C47" s="665" t="s">
        <v>1568</v>
      </c>
      <c r="D47" s="665" t="s">
        <v>2862</v>
      </c>
      <c r="E47" s="665" t="s">
        <v>2863</v>
      </c>
      <c r="F47" s="668"/>
      <c r="G47" s="668"/>
      <c r="H47" s="681">
        <v>0</v>
      </c>
      <c r="I47" s="668">
        <v>1</v>
      </c>
      <c r="J47" s="668">
        <v>46.82</v>
      </c>
      <c r="K47" s="681">
        <v>1</v>
      </c>
      <c r="L47" s="668">
        <v>1</v>
      </c>
      <c r="M47" s="669">
        <v>46.82</v>
      </c>
    </row>
    <row r="48" spans="1:13" ht="14.4" customHeight="1" x14ac:dyDescent="0.3">
      <c r="A48" s="664" t="s">
        <v>560</v>
      </c>
      <c r="B48" s="665" t="s">
        <v>2861</v>
      </c>
      <c r="C48" s="665" t="s">
        <v>1551</v>
      </c>
      <c r="D48" s="665" t="s">
        <v>1552</v>
      </c>
      <c r="E48" s="665" t="s">
        <v>2864</v>
      </c>
      <c r="F48" s="668"/>
      <c r="G48" s="668"/>
      <c r="H48" s="681">
        <v>0</v>
      </c>
      <c r="I48" s="668">
        <v>14</v>
      </c>
      <c r="J48" s="668">
        <v>486.5</v>
      </c>
      <c r="K48" s="681">
        <v>1</v>
      </c>
      <c r="L48" s="668">
        <v>14</v>
      </c>
      <c r="M48" s="669">
        <v>486.5</v>
      </c>
    </row>
    <row r="49" spans="1:13" ht="14.4" customHeight="1" x14ac:dyDescent="0.3">
      <c r="A49" s="664" t="s">
        <v>560</v>
      </c>
      <c r="B49" s="665" t="s">
        <v>2865</v>
      </c>
      <c r="C49" s="665" t="s">
        <v>1707</v>
      </c>
      <c r="D49" s="665" t="s">
        <v>2866</v>
      </c>
      <c r="E49" s="665" t="s">
        <v>2867</v>
      </c>
      <c r="F49" s="668"/>
      <c r="G49" s="668"/>
      <c r="H49" s="681">
        <v>0</v>
      </c>
      <c r="I49" s="668">
        <v>1</v>
      </c>
      <c r="J49" s="668">
        <v>100.07000000000002</v>
      </c>
      <c r="K49" s="681">
        <v>1</v>
      </c>
      <c r="L49" s="668">
        <v>1</v>
      </c>
      <c r="M49" s="669">
        <v>100.07000000000002</v>
      </c>
    </row>
    <row r="50" spans="1:13" ht="14.4" customHeight="1" x14ac:dyDescent="0.3">
      <c r="A50" s="664" t="s">
        <v>560</v>
      </c>
      <c r="B50" s="665" t="s">
        <v>2865</v>
      </c>
      <c r="C50" s="665" t="s">
        <v>1760</v>
      </c>
      <c r="D50" s="665" t="s">
        <v>1761</v>
      </c>
      <c r="E50" s="665" t="s">
        <v>2868</v>
      </c>
      <c r="F50" s="668"/>
      <c r="G50" s="668"/>
      <c r="H50" s="681">
        <v>0</v>
      </c>
      <c r="I50" s="668">
        <v>2</v>
      </c>
      <c r="J50" s="668">
        <v>118.50000000000003</v>
      </c>
      <c r="K50" s="681">
        <v>1</v>
      </c>
      <c r="L50" s="668">
        <v>2</v>
      </c>
      <c r="M50" s="669">
        <v>118.50000000000003</v>
      </c>
    </row>
    <row r="51" spans="1:13" ht="14.4" customHeight="1" x14ac:dyDescent="0.3">
      <c r="A51" s="664" t="s">
        <v>560</v>
      </c>
      <c r="B51" s="665" t="s">
        <v>2869</v>
      </c>
      <c r="C51" s="665" t="s">
        <v>1922</v>
      </c>
      <c r="D51" s="665" t="s">
        <v>2870</v>
      </c>
      <c r="E51" s="665" t="s">
        <v>2871</v>
      </c>
      <c r="F51" s="668"/>
      <c r="G51" s="668"/>
      <c r="H51" s="681">
        <v>0</v>
      </c>
      <c r="I51" s="668">
        <v>5.2</v>
      </c>
      <c r="J51" s="668">
        <v>63490.283999999992</v>
      </c>
      <c r="K51" s="681">
        <v>1</v>
      </c>
      <c r="L51" s="668">
        <v>5.2</v>
      </c>
      <c r="M51" s="669">
        <v>63490.283999999992</v>
      </c>
    </row>
    <row r="52" spans="1:13" ht="14.4" customHeight="1" x14ac:dyDescent="0.3">
      <c r="A52" s="664" t="s">
        <v>560</v>
      </c>
      <c r="B52" s="665" t="s">
        <v>2872</v>
      </c>
      <c r="C52" s="665" t="s">
        <v>1869</v>
      </c>
      <c r="D52" s="665" t="s">
        <v>2873</v>
      </c>
      <c r="E52" s="665" t="s">
        <v>2874</v>
      </c>
      <c r="F52" s="668">
        <v>5.4</v>
      </c>
      <c r="G52" s="668">
        <v>2485.134</v>
      </c>
      <c r="H52" s="681">
        <v>1</v>
      </c>
      <c r="I52" s="668"/>
      <c r="J52" s="668"/>
      <c r="K52" s="681">
        <v>0</v>
      </c>
      <c r="L52" s="668">
        <v>5.4</v>
      </c>
      <c r="M52" s="669">
        <v>2485.134</v>
      </c>
    </row>
    <row r="53" spans="1:13" ht="14.4" customHeight="1" x14ac:dyDescent="0.3">
      <c r="A53" s="664" t="s">
        <v>560</v>
      </c>
      <c r="B53" s="665" t="s">
        <v>2872</v>
      </c>
      <c r="C53" s="665" t="s">
        <v>1798</v>
      </c>
      <c r="D53" s="665" t="s">
        <v>1799</v>
      </c>
      <c r="E53" s="665" t="s">
        <v>2875</v>
      </c>
      <c r="F53" s="668"/>
      <c r="G53" s="668"/>
      <c r="H53" s="681">
        <v>0</v>
      </c>
      <c r="I53" s="668">
        <v>30</v>
      </c>
      <c r="J53" s="668">
        <v>657</v>
      </c>
      <c r="K53" s="681">
        <v>1</v>
      </c>
      <c r="L53" s="668">
        <v>30</v>
      </c>
      <c r="M53" s="669">
        <v>657</v>
      </c>
    </row>
    <row r="54" spans="1:13" ht="14.4" customHeight="1" x14ac:dyDescent="0.3">
      <c r="A54" s="664" t="s">
        <v>560</v>
      </c>
      <c r="B54" s="665" t="s">
        <v>2876</v>
      </c>
      <c r="C54" s="665" t="s">
        <v>1734</v>
      </c>
      <c r="D54" s="665" t="s">
        <v>1735</v>
      </c>
      <c r="E54" s="665" t="s">
        <v>2877</v>
      </c>
      <c r="F54" s="668"/>
      <c r="G54" s="668"/>
      <c r="H54" s="681">
        <v>0</v>
      </c>
      <c r="I54" s="668">
        <v>4</v>
      </c>
      <c r="J54" s="668">
        <v>670.2396341463118</v>
      </c>
      <c r="K54" s="681">
        <v>1</v>
      </c>
      <c r="L54" s="668">
        <v>4</v>
      </c>
      <c r="M54" s="669">
        <v>670.2396341463118</v>
      </c>
    </row>
    <row r="55" spans="1:13" ht="14.4" customHeight="1" x14ac:dyDescent="0.3">
      <c r="A55" s="664" t="s">
        <v>560</v>
      </c>
      <c r="B55" s="665" t="s">
        <v>2876</v>
      </c>
      <c r="C55" s="665" t="s">
        <v>1906</v>
      </c>
      <c r="D55" s="665" t="s">
        <v>1735</v>
      </c>
      <c r="E55" s="665" t="s">
        <v>2878</v>
      </c>
      <c r="F55" s="668"/>
      <c r="G55" s="668"/>
      <c r="H55" s="681">
        <v>0</v>
      </c>
      <c r="I55" s="668">
        <v>34</v>
      </c>
      <c r="J55" s="668">
        <v>3936.9093310853627</v>
      </c>
      <c r="K55" s="681">
        <v>1</v>
      </c>
      <c r="L55" s="668">
        <v>34</v>
      </c>
      <c r="M55" s="669">
        <v>3936.9093310853627</v>
      </c>
    </row>
    <row r="56" spans="1:13" ht="14.4" customHeight="1" x14ac:dyDescent="0.3">
      <c r="A56" s="664" t="s">
        <v>560</v>
      </c>
      <c r="B56" s="665" t="s">
        <v>2876</v>
      </c>
      <c r="C56" s="665" t="s">
        <v>1817</v>
      </c>
      <c r="D56" s="665" t="s">
        <v>2879</v>
      </c>
      <c r="E56" s="665" t="s">
        <v>2880</v>
      </c>
      <c r="F56" s="668"/>
      <c r="G56" s="668"/>
      <c r="H56" s="681">
        <v>0</v>
      </c>
      <c r="I56" s="668">
        <v>47</v>
      </c>
      <c r="J56" s="668">
        <v>6096.0593577494183</v>
      </c>
      <c r="K56" s="681">
        <v>1</v>
      </c>
      <c r="L56" s="668">
        <v>47</v>
      </c>
      <c r="M56" s="669">
        <v>6096.0593577494183</v>
      </c>
    </row>
    <row r="57" spans="1:13" ht="14.4" customHeight="1" x14ac:dyDescent="0.3">
      <c r="A57" s="664" t="s">
        <v>560</v>
      </c>
      <c r="B57" s="665" t="s">
        <v>2876</v>
      </c>
      <c r="C57" s="665" t="s">
        <v>1910</v>
      </c>
      <c r="D57" s="665" t="s">
        <v>2881</v>
      </c>
      <c r="E57" s="665" t="s">
        <v>2882</v>
      </c>
      <c r="F57" s="668"/>
      <c r="G57" s="668"/>
      <c r="H57" s="681">
        <v>0</v>
      </c>
      <c r="I57" s="668">
        <v>28</v>
      </c>
      <c r="J57" s="668">
        <v>3140.7198882642201</v>
      </c>
      <c r="K57" s="681">
        <v>1</v>
      </c>
      <c r="L57" s="668">
        <v>28</v>
      </c>
      <c r="M57" s="669">
        <v>3140.7198882642201</v>
      </c>
    </row>
    <row r="58" spans="1:13" ht="14.4" customHeight="1" x14ac:dyDescent="0.3">
      <c r="A58" s="664" t="s">
        <v>560</v>
      </c>
      <c r="B58" s="665" t="s">
        <v>2883</v>
      </c>
      <c r="C58" s="665" t="s">
        <v>1856</v>
      </c>
      <c r="D58" s="665" t="s">
        <v>2884</v>
      </c>
      <c r="E58" s="665" t="s">
        <v>2885</v>
      </c>
      <c r="F58" s="668"/>
      <c r="G58" s="668"/>
      <c r="H58" s="681">
        <v>0</v>
      </c>
      <c r="I58" s="668">
        <v>1.5</v>
      </c>
      <c r="J58" s="668">
        <v>693</v>
      </c>
      <c r="K58" s="681">
        <v>1</v>
      </c>
      <c r="L58" s="668">
        <v>1.5</v>
      </c>
      <c r="M58" s="669">
        <v>693</v>
      </c>
    </row>
    <row r="59" spans="1:13" ht="14.4" customHeight="1" x14ac:dyDescent="0.3">
      <c r="A59" s="664" t="s">
        <v>560</v>
      </c>
      <c r="B59" s="665" t="s">
        <v>2886</v>
      </c>
      <c r="C59" s="665" t="s">
        <v>1863</v>
      </c>
      <c r="D59" s="665" t="s">
        <v>2887</v>
      </c>
      <c r="E59" s="665" t="s">
        <v>2888</v>
      </c>
      <c r="F59" s="668">
        <v>30.900000000000013</v>
      </c>
      <c r="G59" s="668">
        <v>5661.9180000000024</v>
      </c>
      <c r="H59" s="681">
        <v>1</v>
      </c>
      <c r="I59" s="668"/>
      <c r="J59" s="668"/>
      <c r="K59" s="681">
        <v>0</v>
      </c>
      <c r="L59" s="668">
        <v>30.900000000000013</v>
      </c>
      <c r="M59" s="669">
        <v>5661.9180000000024</v>
      </c>
    </row>
    <row r="60" spans="1:13" ht="14.4" customHeight="1" x14ac:dyDescent="0.3">
      <c r="A60" s="664" t="s">
        <v>560</v>
      </c>
      <c r="B60" s="665" t="s">
        <v>2886</v>
      </c>
      <c r="C60" s="665" t="s">
        <v>1891</v>
      </c>
      <c r="D60" s="665" t="s">
        <v>1892</v>
      </c>
      <c r="E60" s="665" t="s">
        <v>2889</v>
      </c>
      <c r="F60" s="668">
        <v>7.4999999999999973</v>
      </c>
      <c r="G60" s="668">
        <v>1979.9999927301308</v>
      </c>
      <c r="H60" s="681">
        <v>1</v>
      </c>
      <c r="I60" s="668"/>
      <c r="J60" s="668"/>
      <c r="K60" s="681">
        <v>0</v>
      </c>
      <c r="L60" s="668">
        <v>7.4999999999999973</v>
      </c>
      <c r="M60" s="669">
        <v>1979.9999927301308</v>
      </c>
    </row>
    <row r="61" spans="1:13" ht="14.4" customHeight="1" x14ac:dyDescent="0.3">
      <c r="A61" s="664" t="s">
        <v>560</v>
      </c>
      <c r="B61" s="665" t="s">
        <v>2890</v>
      </c>
      <c r="C61" s="665" t="s">
        <v>1872</v>
      </c>
      <c r="D61" s="665" t="s">
        <v>2891</v>
      </c>
      <c r="E61" s="665" t="s">
        <v>2892</v>
      </c>
      <c r="F61" s="668"/>
      <c r="G61" s="668"/>
      <c r="H61" s="681">
        <v>0</v>
      </c>
      <c r="I61" s="668">
        <v>2.5</v>
      </c>
      <c r="J61" s="668">
        <v>544.5</v>
      </c>
      <c r="K61" s="681">
        <v>1</v>
      </c>
      <c r="L61" s="668">
        <v>2.5</v>
      </c>
      <c r="M61" s="669">
        <v>544.5</v>
      </c>
    </row>
    <row r="62" spans="1:13" ht="14.4" customHeight="1" x14ac:dyDescent="0.3">
      <c r="A62" s="664" t="s">
        <v>560</v>
      </c>
      <c r="B62" s="665" t="s">
        <v>2893</v>
      </c>
      <c r="C62" s="665" t="s">
        <v>1928</v>
      </c>
      <c r="D62" s="665" t="s">
        <v>2894</v>
      </c>
      <c r="E62" s="665" t="s">
        <v>2888</v>
      </c>
      <c r="F62" s="668"/>
      <c r="G62" s="668"/>
      <c r="H62" s="681">
        <v>0</v>
      </c>
      <c r="I62" s="668">
        <v>25.1</v>
      </c>
      <c r="J62" s="668">
        <v>23551.329999999998</v>
      </c>
      <c r="K62" s="681">
        <v>1</v>
      </c>
      <c r="L62" s="668">
        <v>25.1</v>
      </c>
      <c r="M62" s="669">
        <v>23551.329999999998</v>
      </c>
    </row>
    <row r="63" spans="1:13" ht="14.4" customHeight="1" x14ac:dyDescent="0.3">
      <c r="A63" s="664" t="s">
        <v>560</v>
      </c>
      <c r="B63" s="665" t="s">
        <v>2895</v>
      </c>
      <c r="C63" s="665" t="s">
        <v>1514</v>
      </c>
      <c r="D63" s="665" t="s">
        <v>1515</v>
      </c>
      <c r="E63" s="665" t="s">
        <v>2896</v>
      </c>
      <c r="F63" s="668">
        <v>3</v>
      </c>
      <c r="G63" s="668">
        <v>503.93999999999994</v>
      </c>
      <c r="H63" s="681">
        <v>1</v>
      </c>
      <c r="I63" s="668"/>
      <c r="J63" s="668"/>
      <c r="K63" s="681">
        <v>0</v>
      </c>
      <c r="L63" s="668">
        <v>3</v>
      </c>
      <c r="M63" s="669">
        <v>503.93999999999994</v>
      </c>
    </row>
    <row r="64" spans="1:13" ht="14.4" customHeight="1" x14ac:dyDescent="0.3">
      <c r="A64" s="664" t="s">
        <v>560</v>
      </c>
      <c r="B64" s="665" t="s">
        <v>2897</v>
      </c>
      <c r="C64" s="665" t="s">
        <v>1918</v>
      </c>
      <c r="D64" s="665" t="s">
        <v>2898</v>
      </c>
      <c r="E64" s="665" t="s">
        <v>2899</v>
      </c>
      <c r="F64" s="668"/>
      <c r="G64" s="668"/>
      <c r="H64" s="681">
        <v>0</v>
      </c>
      <c r="I64" s="668">
        <v>12</v>
      </c>
      <c r="J64" s="668">
        <v>569.39997209580383</v>
      </c>
      <c r="K64" s="681">
        <v>1</v>
      </c>
      <c r="L64" s="668">
        <v>12</v>
      </c>
      <c r="M64" s="669">
        <v>569.39997209580383</v>
      </c>
    </row>
    <row r="65" spans="1:13" ht="14.4" customHeight="1" x14ac:dyDescent="0.3">
      <c r="A65" s="664" t="s">
        <v>560</v>
      </c>
      <c r="B65" s="665" t="s">
        <v>2900</v>
      </c>
      <c r="C65" s="665" t="s">
        <v>1883</v>
      </c>
      <c r="D65" s="665" t="s">
        <v>2901</v>
      </c>
      <c r="E65" s="665" t="s">
        <v>2902</v>
      </c>
      <c r="F65" s="668"/>
      <c r="G65" s="668"/>
      <c r="H65" s="681">
        <v>0</v>
      </c>
      <c r="I65" s="668">
        <v>2.4</v>
      </c>
      <c r="J65" s="668">
        <v>372.23999999999995</v>
      </c>
      <c r="K65" s="681">
        <v>1</v>
      </c>
      <c r="L65" s="668">
        <v>2.4</v>
      </c>
      <c r="M65" s="669">
        <v>372.23999999999995</v>
      </c>
    </row>
    <row r="66" spans="1:13" ht="14.4" customHeight="1" x14ac:dyDescent="0.3">
      <c r="A66" s="664" t="s">
        <v>560</v>
      </c>
      <c r="B66" s="665" t="s">
        <v>2900</v>
      </c>
      <c r="C66" s="665" t="s">
        <v>1879</v>
      </c>
      <c r="D66" s="665" t="s">
        <v>2901</v>
      </c>
      <c r="E66" s="665" t="s">
        <v>2903</v>
      </c>
      <c r="F66" s="668"/>
      <c r="G66" s="668"/>
      <c r="H66" s="681">
        <v>0</v>
      </c>
      <c r="I66" s="668">
        <v>28.700000000000003</v>
      </c>
      <c r="J66" s="668">
        <v>7576.7999999999993</v>
      </c>
      <c r="K66" s="681">
        <v>1</v>
      </c>
      <c r="L66" s="668">
        <v>28.700000000000003</v>
      </c>
      <c r="M66" s="669">
        <v>7576.7999999999993</v>
      </c>
    </row>
    <row r="67" spans="1:13" ht="14.4" customHeight="1" x14ac:dyDescent="0.3">
      <c r="A67" s="664" t="s">
        <v>560</v>
      </c>
      <c r="B67" s="665" t="s">
        <v>2904</v>
      </c>
      <c r="C67" s="665" t="s">
        <v>1829</v>
      </c>
      <c r="D67" s="665" t="s">
        <v>2905</v>
      </c>
      <c r="E67" s="665" t="s">
        <v>2906</v>
      </c>
      <c r="F67" s="668">
        <v>2.25</v>
      </c>
      <c r="G67" s="668">
        <v>1336.5</v>
      </c>
      <c r="H67" s="681">
        <v>1</v>
      </c>
      <c r="I67" s="668"/>
      <c r="J67" s="668"/>
      <c r="K67" s="681">
        <v>0</v>
      </c>
      <c r="L67" s="668">
        <v>2.25</v>
      </c>
      <c r="M67" s="669">
        <v>1336.5</v>
      </c>
    </row>
    <row r="68" spans="1:13" ht="14.4" customHeight="1" x14ac:dyDescent="0.3">
      <c r="A68" s="664" t="s">
        <v>560</v>
      </c>
      <c r="B68" s="665" t="s">
        <v>2907</v>
      </c>
      <c r="C68" s="665" t="s">
        <v>1925</v>
      </c>
      <c r="D68" s="665" t="s">
        <v>2908</v>
      </c>
      <c r="E68" s="665" t="s">
        <v>2909</v>
      </c>
      <c r="F68" s="668"/>
      <c r="G68" s="668"/>
      <c r="H68" s="681">
        <v>0</v>
      </c>
      <c r="I68" s="668">
        <v>96</v>
      </c>
      <c r="J68" s="668">
        <v>5300.1501256145075</v>
      </c>
      <c r="K68" s="681">
        <v>1</v>
      </c>
      <c r="L68" s="668">
        <v>96</v>
      </c>
      <c r="M68" s="669">
        <v>5300.1501256145075</v>
      </c>
    </row>
    <row r="69" spans="1:13" ht="14.4" customHeight="1" x14ac:dyDescent="0.3">
      <c r="A69" s="664" t="s">
        <v>560</v>
      </c>
      <c r="B69" s="665" t="s">
        <v>2910</v>
      </c>
      <c r="C69" s="665" t="s">
        <v>1914</v>
      </c>
      <c r="D69" s="665" t="s">
        <v>2911</v>
      </c>
      <c r="E69" s="665" t="s">
        <v>2912</v>
      </c>
      <c r="F69" s="668"/>
      <c r="G69" s="668"/>
      <c r="H69" s="681">
        <v>0</v>
      </c>
      <c r="I69" s="668">
        <v>20</v>
      </c>
      <c r="J69" s="668">
        <v>577.79999999999995</v>
      </c>
      <c r="K69" s="681">
        <v>1</v>
      </c>
      <c r="L69" s="668">
        <v>20</v>
      </c>
      <c r="M69" s="669">
        <v>577.79999999999995</v>
      </c>
    </row>
    <row r="70" spans="1:13" ht="14.4" customHeight="1" x14ac:dyDescent="0.3">
      <c r="A70" s="664" t="s">
        <v>560</v>
      </c>
      <c r="B70" s="665" t="s">
        <v>2913</v>
      </c>
      <c r="C70" s="665" t="s">
        <v>1866</v>
      </c>
      <c r="D70" s="665" t="s">
        <v>2914</v>
      </c>
      <c r="E70" s="665" t="s">
        <v>2915</v>
      </c>
      <c r="F70" s="668"/>
      <c r="G70" s="668"/>
      <c r="H70" s="681">
        <v>0</v>
      </c>
      <c r="I70" s="668">
        <v>1</v>
      </c>
      <c r="J70" s="668">
        <v>2530</v>
      </c>
      <c r="K70" s="681">
        <v>1</v>
      </c>
      <c r="L70" s="668">
        <v>1</v>
      </c>
      <c r="M70" s="669">
        <v>2530</v>
      </c>
    </row>
    <row r="71" spans="1:13" ht="14.4" customHeight="1" x14ac:dyDescent="0.3">
      <c r="A71" s="664" t="s">
        <v>560</v>
      </c>
      <c r="B71" s="665" t="s">
        <v>2916</v>
      </c>
      <c r="C71" s="665" t="s">
        <v>1947</v>
      </c>
      <c r="D71" s="665" t="s">
        <v>2917</v>
      </c>
      <c r="E71" s="665" t="s">
        <v>2918</v>
      </c>
      <c r="F71" s="668"/>
      <c r="G71" s="668"/>
      <c r="H71" s="681">
        <v>0</v>
      </c>
      <c r="I71" s="668">
        <v>2</v>
      </c>
      <c r="J71" s="668">
        <v>616</v>
      </c>
      <c r="K71" s="681">
        <v>1</v>
      </c>
      <c r="L71" s="668">
        <v>2</v>
      </c>
      <c r="M71" s="669">
        <v>616</v>
      </c>
    </row>
    <row r="72" spans="1:13" ht="14.4" customHeight="1" x14ac:dyDescent="0.3">
      <c r="A72" s="664" t="s">
        <v>560</v>
      </c>
      <c r="B72" s="665" t="s">
        <v>2916</v>
      </c>
      <c r="C72" s="665" t="s">
        <v>1950</v>
      </c>
      <c r="D72" s="665" t="s">
        <v>2919</v>
      </c>
      <c r="E72" s="665" t="s">
        <v>2920</v>
      </c>
      <c r="F72" s="668"/>
      <c r="G72" s="668"/>
      <c r="H72" s="681">
        <v>0</v>
      </c>
      <c r="I72" s="668">
        <v>2</v>
      </c>
      <c r="J72" s="668">
        <v>569.35999999999979</v>
      </c>
      <c r="K72" s="681">
        <v>1</v>
      </c>
      <c r="L72" s="668">
        <v>2</v>
      </c>
      <c r="M72" s="669">
        <v>569.35999999999979</v>
      </c>
    </row>
    <row r="73" spans="1:13" ht="14.4" customHeight="1" x14ac:dyDescent="0.3">
      <c r="A73" s="664" t="s">
        <v>560</v>
      </c>
      <c r="B73" s="665" t="s">
        <v>2921</v>
      </c>
      <c r="C73" s="665" t="s">
        <v>1725</v>
      </c>
      <c r="D73" s="665" t="s">
        <v>1653</v>
      </c>
      <c r="E73" s="665" t="s">
        <v>2922</v>
      </c>
      <c r="F73" s="668"/>
      <c r="G73" s="668"/>
      <c r="H73" s="681">
        <v>0</v>
      </c>
      <c r="I73" s="668">
        <v>3</v>
      </c>
      <c r="J73" s="668">
        <v>164.33913400633756</v>
      </c>
      <c r="K73" s="681">
        <v>1</v>
      </c>
      <c r="L73" s="668">
        <v>3</v>
      </c>
      <c r="M73" s="669">
        <v>164.33913400633756</v>
      </c>
    </row>
    <row r="74" spans="1:13" ht="14.4" customHeight="1" x14ac:dyDescent="0.3">
      <c r="A74" s="664" t="s">
        <v>560</v>
      </c>
      <c r="B74" s="665" t="s">
        <v>2921</v>
      </c>
      <c r="C74" s="665" t="s">
        <v>1719</v>
      </c>
      <c r="D74" s="665" t="s">
        <v>1653</v>
      </c>
      <c r="E74" s="665" t="s">
        <v>2923</v>
      </c>
      <c r="F74" s="668"/>
      <c r="G74" s="668"/>
      <c r="H74" s="681">
        <v>0</v>
      </c>
      <c r="I74" s="668">
        <v>1</v>
      </c>
      <c r="J74" s="668">
        <v>109.56036665439579</v>
      </c>
      <c r="K74" s="681">
        <v>1</v>
      </c>
      <c r="L74" s="668">
        <v>1</v>
      </c>
      <c r="M74" s="669">
        <v>109.56036665439579</v>
      </c>
    </row>
    <row r="75" spans="1:13" ht="14.4" customHeight="1" x14ac:dyDescent="0.3">
      <c r="A75" s="664" t="s">
        <v>560</v>
      </c>
      <c r="B75" s="665" t="s">
        <v>2921</v>
      </c>
      <c r="C75" s="665" t="s">
        <v>1652</v>
      </c>
      <c r="D75" s="665" t="s">
        <v>1653</v>
      </c>
      <c r="E75" s="665" t="s">
        <v>2924</v>
      </c>
      <c r="F75" s="668"/>
      <c r="G75" s="668"/>
      <c r="H75" s="681">
        <v>0</v>
      </c>
      <c r="I75" s="668">
        <v>4</v>
      </c>
      <c r="J75" s="668">
        <v>181.72026406452159</v>
      </c>
      <c r="K75" s="681">
        <v>1</v>
      </c>
      <c r="L75" s="668">
        <v>4</v>
      </c>
      <c r="M75" s="669">
        <v>181.72026406452159</v>
      </c>
    </row>
    <row r="76" spans="1:13" ht="14.4" customHeight="1" x14ac:dyDescent="0.3">
      <c r="A76" s="664" t="s">
        <v>560</v>
      </c>
      <c r="B76" s="665" t="s">
        <v>2925</v>
      </c>
      <c r="C76" s="665" t="s">
        <v>1649</v>
      </c>
      <c r="D76" s="665" t="s">
        <v>600</v>
      </c>
      <c r="E76" s="665" t="s">
        <v>2926</v>
      </c>
      <c r="F76" s="668"/>
      <c r="G76" s="668"/>
      <c r="H76" s="681">
        <v>0</v>
      </c>
      <c r="I76" s="668">
        <v>4</v>
      </c>
      <c r="J76" s="668">
        <v>234.95999999999992</v>
      </c>
      <c r="K76" s="681">
        <v>1</v>
      </c>
      <c r="L76" s="668">
        <v>4</v>
      </c>
      <c r="M76" s="669">
        <v>234.95999999999992</v>
      </c>
    </row>
    <row r="77" spans="1:13" ht="14.4" customHeight="1" x14ac:dyDescent="0.3">
      <c r="A77" s="664" t="s">
        <v>560</v>
      </c>
      <c r="B77" s="665" t="s">
        <v>2925</v>
      </c>
      <c r="C77" s="665" t="s">
        <v>1555</v>
      </c>
      <c r="D77" s="665" t="s">
        <v>600</v>
      </c>
      <c r="E77" s="665" t="s">
        <v>2927</v>
      </c>
      <c r="F77" s="668"/>
      <c r="G77" s="668"/>
      <c r="H77" s="681">
        <v>0</v>
      </c>
      <c r="I77" s="668">
        <v>188</v>
      </c>
      <c r="J77" s="668">
        <v>19748.222854407639</v>
      </c>
      <c r="K77" s="681">
        <v>1</v>
      </c>
      <c r="L77" s="668">
        <v>188</v>
      </c>
      <c r="M77" s="669">
        <v>19748.222854407639</v>
      </c>
    </row>
    <row r="78" spans="1:13" ht="14.4" customHeight="1" x14ac:dyDescent="0.3">
      <c r="A78" s="664" t="s">
        <v>560</v>
      </c>
      <c r="B78" s="665" t="s">
        <v>2925</v>
      </c>
      <c r="C78" s="665" t="s">
        <v>599</v>
      </c>
      <c r="D78" s="665" t="s">
        <v>600</v>
      </c>
      <c r="E78" s="665" t="s">
        <v>2927</v>
      </c>
      <c r="F78" s="668">
        <v>46</v>
      </c>
      <c r="G78" s="668">
        <v>4752.7218085608647</v>
      </c>
      <c r="H78" s="681">
        <v>1</v>
      </c>
      <c r="I78" s="668"/>
      <c r="J78" s="668"/>
      <c r="K78" s="681">
        <v>0</v>
      </c>
      <c r="L78" s="668">
        <v>46</v>
      </c>
      <c r="M78" s="669">
        <v>4752.7218085608647</v>
      </c>
    </row>
    <row r="79" spans="1:13" ht="14.4" customHeight="1" x14ac:dyDescent="0.3">
      <c r="A79" s="664" t="s">
        <v>560</v>
      </c>
      <c r="B79" s="665" t="s">
        <v>2928</v>
      </c>
      <c r="C79" s="665" t="s">
        <v>1715</v>
      </c>
      <c r="D79" s="665" t="s">
        <v>2929</v>
      </c>
      <c r="E79" s="665" t="s">
        <v>2930</v>
      </c>
      <c r="F79" s="668"/>
      <c r="G79" s="668"/>
      <c r="H79" s="681">
        <v>0</v>
      </c>
      <c r="I79" s="668">
        <v>3</v>
      </c>
      <c r="J79" s="668">
        <v>251.67000000000004</v>
      </c>
      <c r="K79" s="681">
        <v>1</v>
      </c>
      <c r="L79" s="668">
        <v>3</v>
      </c>
      <c r="M79" s="669">
        <v>251.67000000000004</v>
      </c>
    </row>
    <row r="80" spans="1:13" ht="14.4" customHeight="1" x14ac:dyDescent="0.3">
      <c r="A80" s="664" t="s">
        <v>560</v>
      </c>
      <c r="B80" s="665" t="s">
        <v>2931</v>
      </c>
      <c r="C80" s="665" t="s">
        <v>1671</v>
      </c>
      <c r="D80" s="665" t="s">
        <v>2932</v>
      </c>
      <c r="E80" s="665" t="s">
        <v>2933</v>
      </c>
      <c r="F80" s="668"/>
      <c r="G80" s="668"/>
      <c r="H80" s="681">
        <v>0</v>
      </c>
      <c r="I80" s="668">
        <v>1</v>
      </c>
      <c r="J80" s="668">
        <v>596.6</v>
      </c>
      <c r="K80" s="681">
        <v>1</v>
      </c>
      <c r="L80" s="668">
        <v>1</v>
      </c>
      <c r="M80" s="669">
        <v>596.6</v>
      </c>
    </row>
    <row r="81" spans="1:13" ht="14.4" customHeight="1" x14ac:dyDescent="0.3">
      <c r="A81" s="664" t="s">
        <v>560</v>
      </c>
      <c r="B81" s="665" t="s">
        <v>2934</v>
      </c>
      <c r="C81" s="665" t="s">
        <v>761</v>
      </c>
      <c r="D81" s="665" t="s">
        <v>762</v>
      </c>
      <c r="E81" s="665" t="s">
        <v>2935</v>
      </c>
      <c r="F81" s="668"/>
      <c r="G81" s="668"/>
      <c r="H81" s="681">
        <v>0</v>
      </c>
      <c r="I81" s="668">
        <v>5</v>
      </c>
      <c r="J81" s="668">
        <v>100.65000000000003</v>
      </c>
      <c r="K81" s="681">
        <v>1</v>
      </c>
      <c r="L81" s="668">
        <v>5</v>
      </c>
      <c r="M81" s="669">
        <v>100.65000000000003</v>
      </c>
    </row>
    <row r="82" spans="1:13" ht="14.4" customHeight="1" x14ac:dyDescent="0.3">
      <c r="A82" s="664" t="s">
        <v>560</v>
      </c>
      <c r="B82" s="665" t="s">
        <v>2934</v>
      </c>
      <c r="C82" s="665" t="s">
        <v>765</v>
      </c>
      <c r="D82" s="665" t="s">
        <v>766</v>
      </c>
      <c r="E82" s="665" t="s">
        <v>2936</v>
      </c>
      <c r="F82" s="668"/>
      <c r="G82" s="668"/>
      <c r="H82" s="681">
        <v>0</v>
      </c>
      <c r="I82" s="668">
        <v>2</v>
      </c>
      <c r="J82" s="668">
        <v>64.519999999999982</v>
      </c>
      <c r="K82" s="681">
        <v>1</v>
      </c>
      <c r="L82" s="668">
        <v>2</v>
      </c>
      <c r="M82" s="669">
        <v>64.519999999999982</v>
      </c>
    </row>
    <row r="83" spans="1:13" ht="14.4" customHeight="1" x14ac:dyDescent="0.3">
      <c r="A83" s="664" t="s">
        <v>560</v>
      </c>
      <c r="B83" s="665" t="s">
        <v>2934</v>
      </c>
      <c r="C83" s="665" t="s">
        <v>769</v>
      </c>
      <c r="D83" s="665" t="s">
        <v>770</v>
      </c>
      <c r="E83" s="665" t="s">
        <v>2937</v>
      </c>
      <c r="F83" s="668"/>
      <c r="G83" s="668"/>
      <c r="H83" s="681">
        <v>0</v>
      </c>
      <c r="I83" s="668">
        <v>3</v>
      </c>
      <c r="J83" s="668">
        <v>90.000000000000028</v>
      </c>
      <c r="K83" s="681">
        <v>1</v>
      </c>
      <c r="L83" s="668">
        <v>3</v>
      </c>
      <c r="M83" s="669">
        <v>90.000000000000028</v>
      </c>
    </row>
    <row r="84" spans="1:13" ht="14.4" customHeight="1" x14ac:dyDescent="0.3">
      <c r="A84" s="664" t="s">
        <v>560</v>
      </c>
      <c r="B84" s="665" t="s">
        <v>2934</v>
      </c>
      <c r="C84" s="665" t="s">
        <v>819</v>
      </c>
      <c r="D84" s="665" t="s">
        <v>820</v>
      </c>
      <c r="E84" s="665" t="s">
        <v>2938</v>
      </c>
      <c r="F84" s="668"/>
      <c r="G84" s="668"/>
      <c r="H84" s="681">
        <v>0</v>
      </c>
      <c r="I84" s="668">
        <v>8</v>
      </c>
      <c r="J84" s="668">
        <v>168.80008624035838</v>
      </c>
      <c r="K84" s="681">
        <v>1</v>
      </c>
      <c r="L84" s="668">
        <v>8</v>
      </c>
      <c r="M84" s="669">
        <v>168.80008624035838</v>
      </c>
    </row>
    <row r="85" spans="1:13" ht="14.4" customHeight="1" x14ac:dyDescent="0.3">
      <c r="A85" s="664" t="s">
        <v>560</v>
      </c>
      <c r="B85" s="665" t="s">
        <v>2939</v>
      </c>
      <c r="C85" s="665" t="s">
        <v>1697</v>
      </c>
      <c r="D85" s="665" t="s">
        <v>2940</v>
      </c>
      <c r="E85" s="665" t="s">
        <v>2941</v>
      </c>
      <c r="F85" s="668"/>
      <c r="G85" s="668"/>
      <c r="H85" s="681">
        <v>0</v>
      </c>
      <c r="I85" s="668">
        <v>1</v>
      </c>
      <c r="J85" s="668">
        <v>174.28</v>
      </c>
      <c r="K85" s="681">
        <v>1</v>
      </c>
      <c r="L85" s="668">
        <v>1</v>
      </c>
      <c r="M85" s="669">
        <v>174.28</v>
      </c>
    </row>
    <row r="86" spans="1:13" ht="14.4" customHeight="1" x14ac:dyDescent="0.3">
      <c r="A86" s="664" t="s">
        <v>560</v>
      </c>
      <c r="B86" s="665" t="s">
        <v>2942</v>
      </c>
      <c r="C86" s="665" t="s">
        <v>1705</v>
      </c>
      <c r="D86" s="665" t="s">
        <v>2943</v>
      </c>
      <c r="E86" s="665" t="s">
        <v>2944</v>
      </c>
      <c r="F86" s="668"/>
      <c r="G86" s="668"/>
      <c r="H86" s="681">
        <v>0</v>
      </c>
      <c r="I86" s="668">
        <v>1</v>
      </c>
      <c r="J86" s="668">
        <v>80.519999999999982</v>
      </c>
      <c r="K86" s="681">
        <v>1</v>
      </c>
      <c r="L86" s="668">
        <v>1</v>
      </c>
      <c r="M86" s="669">
        <v>80.519999999999982</v>
      </c>
    </row>
    <row r="87" spans="1:13" ht="14.4" customHeight="1" x14ac:dyDescent="0.3">
      <c r="A87" s="664" t="s">
        <v>560</v>
      </c>
      <c r="B87" s="665" t="s">
        <v>2942</v>
      </c>
      <c r="C87" s="665" t="s">
        <v>1594</v>
      </c>
      <c r="D87" s="665" t="s">
        <v>2943</v>
      </c>
      <c r="E87" s="665" t="s">
        <v>2945</v>
      </c>
      <c r="F87" s="668"/>
      <c r="G87" s="668"/>
      <c r="H87" s="681">
        <v>0</v>
      </c>
      <c r="I87" s="668">
        <v>1</v>
      </c>
      <c r="J87" s="668">
        <v>331.84000000000009</v>
      </c>
      <c r="K87" s="681">
        <v>1</v>
      </c>
      <c r="L87" s="668">
        <v>1</v>
      </c>
      <c r="M87" s="669">
        <v>331.84000000000009</v>
      </c>
    </row>
    <row r="88" spans="1:13" ht="14.4" customHeight="1" x14ac:dyDescent="0.3">
      <c r="A88" s="664" t="s">
        <v>560</v>
      </c>
      <c r="B88" s="665" t="s">
        <v>2942</v>
      </c>
      <c r="C88" s="665" t="s">
        <v>1598</v>
      </c>
      <c r="D88" s="665" t="s">
        <v>2943</v>
      </c>
      <c r="E88" s="665" t="s">
        <v>2946</v>
      </c>
      <c r="F88" s="668"/>
      <c r="G88" s="668"/>
      <c r="H88" s="681">
        <v>0</v>
      </c>
      <c r="I88" s="668">
        <v>4</v>
      </c>
      <c r="J88" s="668">
        <v>1289.9600473526482</v>
      </c>
      <c r="K88" s="681">
        <v>1</v>
      </c>
      <c r="L88" s="668">
        <v>4</v>
      </c>
      <c r="M88" s="669">
        <v>1289.9600473526482</v>
      </c>
    </row>
    <row r="89" spans="1:13" ht="14.4" customHeight="1" x14ac:dyDescent="0.3">
      <c r="A89" s="664" t="s">
        <v>560</v>
      </c>
      <c r="B89" s="665" t="s">
        <v>2947</v>
      </c>
      <c r="C89" s="665" t="s">
        <v>1727</v>
      </c>
      <c r="D89" s="665" t="s">
        <v>2948</v>
      </c>
      <c r="E89" s="665" t="s">
        <v>2949</v>
      </c>
      <c r="F89" s="668"/>
      <c r="G89" s="668"/>
      <c r="H89" s="681">
        <v>0</v>
      </c>
      <c r="I89" s="668">
        <v>1</v>
      </c>
      <c r="J89" s="668">
        <v>114.67999999999996</v>
      </c>
      <c r="K89" s="681">
        <v>1</v>
      </c>
      <c r="L89" s="668">
        <v>1</v>
      </c>
      <c r="M89" s="669">
        <v>114.67999999999996</v>
      </c>
    </row>
    <row r="90" spans="1:13" ht="14.4" customHeight="1" x14ac:dyDescent="0.3">
      <c r="A90" s="664" t="s">
        <v>560</v>
      </c>
      <c r="B90" s="665" t="s">
        <v>2950</v>
      </c>
      <c r="C90" s="665" t="s">
        <v>1602</v>
      </c>
      <c r="D90" s="665" t="s">
        <v>1603</v>
      </c>
      <c r="E90" s="665" t="s">
        <v>2951</v>
      </c>
      <c r="F90" s="668"/>
      <c r="G90" s="668"/>
      <c r="H90" s="681">
        <v>0</v>
      </c>
      <c r="I90" s="668">
        <v>2</v>
      </c>
      <c r="J90" s="668">
        <v>93.979574543051058</v>
      </c>
      <c r="K90" s="681">
        <v>1</v>
      </c>
      <c r="L90" s="668">
        <v>2</v>
      </c>
      <c r="M90" s="669">
        <v>93.979574543051058</v>
      </c>
    </row>
    <row r="91" spans="1:13" ht="14.4" customHeight="1" x14ac:dyDescent="0.3">
      <c r="A91" s="664" t="s">
        <v>560</v>
      </c>
      <c r="B91" s="665" t="s">
        <v>2950</v>
      </c>
      <c r="C91" s="665" t="s">
        <v>1621</v>
      </c>
      <c r="D91" s="665" t="s">
        <v>1603</v>
      </c>
      <c r="E91" s="665" t="s">
        <v>2952</v>
      </c>
      <c r="F91" s="668"/>
      <c r="G91" s="668"/>
      <c r="H91" s="681">
        <v>0</v>
      </c>
      <c r="I91" s="668">
        <v>1</v>
      </c>
      <c r="J91" s="668">
        <v>106.54000000000003</v>
      </c>
      <c r="K91" s="681">
        <v>1</v>
      </c>
      <c r="L91" s="668">
        <v>1</v>
      </c>
      <c r="M91" s="669">
        <v>106.54000000000003</v>
      </c>
    </row>
    <row r="92" spans="1:13" ht="14.4" customHeight="1" x14ac:dyDescent="0.3">
      <c r="A92" s="664" t="s">
        <v>560</v>
      </c>
      <c r="B92" s="665" t="s">
        <v>2953</v>
      </c>
      <c r="C92" s="665" t="s">
        <v>1758</v>
      </c>
      <c r="D92" s="665" t="s">
        <v>1702</v>
      </c>
      <c r="E92" s="665" t="s">
        <v>2954</v>
      </c>
      <c r="F92" s="668"/>
      <c r="G92" s="668"/>
      <c r="H92" s="681">
        <v>0</v>
      </c>
      <c r="I92" s="668">
        <v>1</v>
      </c>
      <c r="J92" s="668">
        <v>161.69011807072911</v>
      </c>
      <c r="K92" s="681">
        <v>1</v>
      </c>
      <c r="L92" s="668">
        <v>1</v>
      </c>
      <c r="M92" s="669">
        <v>161.69011807072911</v>
      </c>
    </row>
    <row r="93" spans="1:13" ht="14.4" customHeight="1" x14ac:dyDescent="0.3">
      <c r="A93" s="664" t="s">
        <v>560</v>
      </c>
      <c r="B93" s="665" t="s">
        <v>2953</v>
      </c>
      <c r="C93" s="665" t="s">
        <v>1660</v>
      </c>
      <c r="D93" s="665" t="s">
        <v>1661</v>
      </c>
      <c r="E93" s="665" t="s">
        <v>2830</v>
      </c>
      <c r="F93" s="668"/>
      <c r="G93" s="668"/>
      <c r="H93" s="681">
        <v>0</v>
      </c>
      <c r="I93" s="668">
        <v>7</v>
      </c>
      <c r="J93" s="668">
        <v>140.41999999999996</v>
      </c>
      <c r="K93" s="681">
        <v>1</v>
      </c>
      <c r="L93" s="668">
        <v>7</v>
      </c>
      <c r="M93" s="669">
        <v>140.41999999999996</v>
      </c>
    </row>
    <row r="94" spans="1:13" ht="14.4" customHeight="1" x14ac:dyDescent="0.3">
      <c r="A94" s="664" t="s">
        <v>560</v>
      </c>
      <c r="B94" s="665" t="s">
        <v>2953</v>
      </c>
      <c r="C94" s="665" t="s">
        <v>1701</v>
      </c>
      <c r="D94" s="665" t="s">
        <v>1702</v>
      </c>
      <c r="E94" s="665" t="s">
        <v>2859</v>
      </c>
      <c r="F94" s="668"/>
      <c r="G94" s="668"/>
      <c r="H94" s="681">
        <v>0</v>
      </c>
      <c r="I94" s="668">
        <v>1</v>
      </c>
      <c r="J94" s="668">
        <v>97.320000000000022</v>
      </c>
      <c r="K94" s="681">
        <v>1</v>
      </c>
      <c r="L94" s="668">
        <v>1</v>
      </c>
      <c r="M94" s="669">
        <v>97.320000000000022</v>
      </c>
    </row>
    <row r="95" spans="1:13" ht="14.4" customHeight="1" x14ac:dyDescent="0.3">
      <c r="A95" s="664" t="s">
        <v>560</v>
      </c>
      <c r="B95" s="665" t="s">
        <v>2955</v>
      </c>
      <c r="C95" s="665" t="s">
        <v>1686</v>
      </c>
      <c r="D95" s="665" t="s">
        <v>2956</v>
      </c>
      <c r="E95" s="665" t="s">
        <v>2830</v>
      </c>
      <c r="F95" s="668"/>
      <c r="G95" s="668"/>
      <c r="H95" s="681">
        <v>0</v>
      </c>
      <c r="I95" s="668">
        <v>1</v>
      </c>
      <c r="J95" s="668">
        <v>71.170086144241452</v>
      </c>
      <c r="K95" s="681">
        <v>1</v>
      </c>
      <c r="L95" s="668">
        <v>1</v>
      </c>
      <c r="M95" s="669">
        <v>71.170086144241452</v>
      </c>
    </row>
    <row r="96" spans="1:13" ht="14.4" customHeight="1" x14ac:dyDescent="0.3">
      <c r="A96" s="664" t="s">
        <v>560</v>
      </c>
      <c r="B96" s="665" t="s">
        <v>2957</v>
      </c>
      <c r="C96" s="665" t="s">
        <v>1374</v>
      </c>
      <c r="D96" s="665" t="s">
        <v>701</v>
      </c>
      <c r="E96" s="665" t="s">
        <v>2958</v>
      </c>
      <c r="F96" s="668"/>
      <c r="G96" s="668"/>
      <c r="H96" s="681">
        <v>0</v>
      </c>
      <c r="I96" s="668">
        <v>1</v>
      </c>
      <c r="J96" s="668">
        <v>143.65000000000006</v>
      </c>
      <c r="K96" s="681">
        <v>1</v>
      </c>
      <c r="L96" s="668">
        <v>1</v>
      </c>
      <c r="M96" s="669">
        <v>143.65000000000006</v>
      </c>
    </row>
    <row r="97" spans="1:13" ht="14.4" customHeight="1" x14ac:dyDescent="0.3">
      <c r="A97" s="664" t="s">
        <v>560</v>
      </c>
      <c r="B97" s="665" t="s">
        <v>2959</v>
      </c>
      <c r="C97" s="665" t="s">
        <v>1675</v>
      </c>
      <c r="D97" s="665" t="s">
        <v>2960</v>
      </c>
      <c r="E97" s="665" t="s">
        <v>2961</v>
      </c>
      <c r="F97" s="668"/>
      <c r="G97" s="668"/>
      <c r="H97" s="681">
        <v>0</v>
      </c>
      <c r="I97" s="668">
        <v>1</v>
      </c>
      <c r="J97" s="668">
        <v>77.809999999999988</v>
      </c>
      <c r="K97" s="681">
        <v>1</v>
      </c>
      <c r="L97" s="668">
        <v>1</v>
      </c>
      <c r="M97" s="669">
        <v>77.809999999999988</v>
      </c>
    </row>
    <row r="98" spans="1:13" ht="14.4" customHeight="1" x14ac:dyDescent="0.3">
      <c r="A98" s="664" t="s">
        <v>560</v>
      </c>
      <c r="B98" s="665" t="s">
        <v>2962</v>
      </c>
      <c r="C98" s="665" t="s">
        <v>1667</v>
      </c>
      <c r="D98" s="665" t="s">
        <v>1668</v>
      </c>
      <c r="E98" s="665" t="s">
        <v>2963</v>
      </c>
      <c r="F98" s="668"/>
      <c r="G98" s="668"/>
      <c r="H98" s="681">
        <v>0</v>
      </c>
      <c r="I98" s="668">
        <v>1</v>
      </c>
      <c r="J98" s="668">
        <v>50.169999999999987</v>
      </c>
      <c r="K98" s="681">
        <v>1</v>
      </c>
      <c r="L98" s="668">
        <v>1</v>
      </c>
      <c r="M98" s="669">
        <v>50.169999999999987</v>
      </c>
    </row>
    <row r="99" spans="1:13" ht="14.4" customHeight="1" x14ac:dyDescent="0.3">
      <c r="A99" s="664" t="s">
        <v>560</v>
      </c>
      <c r="B99" s="665" t="s">
        <v>2964</v>
      </c>
      <c r="C99" s="665" t="s">
        <v>585</v>
      </c>
      <c r="D99" s="665" t="s">
        <v>2965</v>
      </c>
      <c r="E99" s="665" t="s">
        <v>2966</v>
      </c>
      <c r="F99" s="668">
        <v>1</v>
      </c>
      <c r="G99" s="668">
        <v>708.60000000000014</v>
      </c>
      <c r="H99" s="681">
        <v>1</v>
      </c>
      <c r="I99" s="668"/>
      <c r="J99" s="668"/>
      <c r="K99" s="681">
        <v>0</v>
      </c>
      <c r="L99" s="668">
        <v>1</v>
      </c>
      <c r="M99" s="669">
        <v>708.60000000000014</v>
      </c>
    </row>
    <row r="100" spans="1:13" ht="14.4" customHeight="1" x14ac:dyDescent="0.3">
      <c r="A100" s="664" t="s">
        <v>560</v>
      </c>
      <c r="B100" s="665" t="s">
        <v>2967</v>
      </c>
      <c r="C100" s="665" t="s">
        <v>596</v>
      </c>
      <c r="D100" s="665" t="s">
        <v>597</v>
      </c>
      <c r="E100" s="665" t="s">
        <v>2968</v>
      </c>
      <c r="F100" s="668">
        <v>5</v>
      </c>
      <c r="G100" s="668">
        <v>474.49845293760268</v>
      </c>
      <c r="H100" s="681">
        <v>1</v>
      </c>
      <c r="I100" s="668"/>
      <c r="J100" s="668"/>
      <c r="K100" s="681">
        <v>0</v>
      </c>
      <c r="L100" s="668">
        <v>5</v>
      </c>
      <c r="M100" s="669">
        <v>474.49845293760268</v>
      </c>
    </row>
    <row r="101" spans="1:13" ht="14.4" customHeight="1" x14ac:dyDescent="0.3">
      <c r="A101" s="664" t="s">
        <v>560</v>
      </c>
      <c r="B101" s="665" t="s">
        <v>2967</v>
      </c>
      <c r="C101" s="665" t="s">
        <v>1764</v>
      </c>
      <c r="D101" s="665" t="s">
        <v>2969</v>
      </c>
      <c r="E101" s="665" t="s">
        <v>2970</v>
      </c>
      <c r="F101" s="668"/>
      <c r="G101" s="668"/>
      <c r="H101" s="681">
        <v>0</v>
      </c>
      <c r="I101" s="668">
        <v>24</v>
      </c>
      <c r="J101" s="668">
        <v>893.75992073290797</v>
      </c>
      <c r="K101" s="681">
        <v>1</v>
      </c>
      <c r="L101" s="668">
        <v>24</v>
      </c>
      <c r="M101" s="669">
        <v>893.75992073290797</v>
      </c>
    </row>
    <row r="102" spans="1:13" ht="14.4" customHeight="1" x14ac:dyDescent="0.3">
      <c r="A102" s="664" t="s">
        <v>560</v>
      </c>
      <c r="B102" s="665" t="s">
        <v>2967</v>
      </c>
      <c r="C102" s="665" t="s">
        <v>581</v>
      </c>
      <c r="D102" s="665" t="s">
        <v>582</v>
      </c>
      <c r="E102" s="665" t="s">
        <v>2970</v>
      </c>
      <c r="F102" s="668">
        <v>1</v>
      </c>
      <c r="G102" s="668">
        <v>56.488946880254325</v>
      </c>
      <c r="H102" s="681">
        <v>1</v>
      </c>
      <c r="I102" s="668"/>
      <c r="J102" s="668"/>
      <c r="K102" s="681">
        <v>0</v>
      </c>
      <c r="L102" s="668">
        <v>1</v>
      </c>
      <c r="M102" s="669">
        <v>56.488946880254325</v>
      </c>
    </row>
    <row r="103" spans="1:13" ht="14.4" customHeight="1" x14ac:dyDescent="0.3">
      <c r="A103" s="664" t="s">
        <v>560</v>
      </c>
      <c r="B103" s="665" t="s">
        <v>2967</v>
      </c>
      <c r="C103" s="665" t="s">
        <v>589</v>
      </c>
      <c r="D103" s="665" t="s">
        <v>590</v>
      </c>
      <c r="E103" s="665" t="s">
        <v>2970</v>
      </c>
      <c r="F103" s="668">
        <v>4</v>
      </c>
      <c r="G103" s="668">
        <v>162.20000000000002</v>
      </c>
      <c r="H103" s="681">
        <v>1</v>
      </c>
      <c r="I103" s="668"/>
      <c r="J103" s="668"/>
      <c r="K103" s="681">
        <v>0</v>
      </c>
      <c r="L103" s="668">
        <v>4</v>
      </c>
      <c r="M103" s="669">
        <v>162.20000000000002</v>
      </c>
    </row>
    <row r="104" spans="1:13" ht="14.4" customHeight="1" x14ac:dyDescent="0.3">
      <c r="A104" s="664" t="s">
        <v>560</v>
      </c>
      <c r="B104" s="665" t="s">
        <v>2971</v>
      </c>
      <c r="C104" s="665" t="s">
        <v>1588</v>
      </c>
      <c r="D104" s="665" t="s">
        <v>1589</v>
      </c>
      <c r="E104" s="665" t="s">
        <v>2830</v>
      </c>
      <c r="F104" s="668"/>
      <c r="G104" s="668"/>
      <c r="H104" s="681">
        <v>0</v>
      </c>
      <c r="I104" s="668">
        <v>43</v>
      </c>
      <c r="J104" s="668">
        <v>1299.2799865322629</v>
      </c>
      <c r="K104" s="681">
        <v>1</v>
      </c>
      <c r="L104" s="668">
        <v>43</v>
      </c>
      <c r="M104" s="669">
        <v>1299.2799865322629</v>
      </c>
    </row>
    <row r="105" spans="1:13" ht="14.4" customHeight="1" x14ac:dyDescent="0.3">
      <c r="A105" s="664" t="s">
        <v>560</v>
      </c>
      <c r="B105" s="665" t="s">
        <v>2972</v>
      </c>
      <c r="C105" s="665" t="s">
        <v>1772</v>
      </c>
      <c r="D105" s="665" t="s">
        <v>1773</v>
      </c>
      <c r="E105" s="665" t="s">
        <v>2973</v>
      </c>
      <c r="F105" s="668"/>
      <c r="G105" s="668"/>
      <c r="H105" s="681">
        <v>0</v>
      </c>
      <c r="I105" s="668">
        <v>1</v>
      </c>
      <c r="J105" s="668">
        <v>198.88999999999996</v>
      </c>
      <c r="K105" s="681">
        <v>1</v>
      </c>
      <c r="L105" s="668">
        <v>1</v>
      </c>
      <c r="M105" s="669">
        <v>198.88999999999996</v>
      </c>
    </row>
    <row r="106" spans="1:13" ht="14.4" customHeight="1" x14ac:dyDescent="0.3">
      <c r="A106" s="664" t="s">
        <v>560</v>
      </c>
      <c r="B106" s="665" t="s">
        <v>2972</v>
      </c>
      <c r="C106" s="665" t="s">
        <v>1768</v>
      </c>
      <c r="D106" s="665" t="s">
        <v>2974</v>
      </c>
      <c r="E106" s="665" t="s">
        <v>1770</v>
      </c>
      <c r="F106" s="668"/>
      <c r="G106" s="668"/>
      <c r="H106" s="681">
        <v>0</v>
      </c>
      <c r="I106" s="668">
        <v>26</v>
      </c>
      <c r="J106" s="668">
        <v>1070.68</v>
      </c>
      <c r="K106" s="681">
        <v>1</v>
      </c>
      <c r="L106" s="668">
        <v>26</v>
      </c>
      <c r="M106" s="669">
        <v>1070.68</v>
      </c>
    </row>
    <row r="107" spans="1:13" ht="14.4" customHeight="1" x14ac:dyDescent="0.3">
      <c r="A107" s="664" t="s">
        <v>560</v>
      </c>
      <c r="B107" s="665" t="s">
        <v>2972</v>
      </c>
      <c r="C107" s="665" t="s">
        <v>1775</v>
      </c>
      <c r="D107" s="665" t="s">
        <v>1776</v>
      </c>
      <c r="E107" s="665" t="s">
        <v>1777</v>
      </c>
      <c r="F107" s="668"/>
      <c r="G107" s="668"/>
      <c r="H107" s="681">
        <v>0</v>
      </c>
      <c r="I107" s="668">
        <v>1</v>
      </c>
      <c r="J107" s="668">
        <v>122.68999999999998</v>
      </c>
      <c r="K107" s="681">
        <v>1</v>
      </c>
      <c r="L107" s="668">
        <v>1</v>
      </c>
      <c r="M107" s="669">
        <v>122.68999999999998</v>
      </c>
    </row>
    <row r="108" spans="1:13" ht="14.4" customHeight="1" x14ac:dyDescent="0.3">
      <c r="A108" s="664" t="s">
        <v>560</v>
      </c>
      <c r="B108" s="665" t="s">
        <v>2972</v>
      </c>
      <c r="C108" s="665" t="s">
        <v>1783</v>
      </c>
      <c r="D108" s="665" t="s">
        <v>1784</v>
      </c>
      <c r="E108" s="665" t="s">
        <v>1777</v>
      </c>
      <c r="F108" s="668"/>
      <c r="G108" s="668"/>
      <c r="H108" s="681">
        <v>0</v>
      </c>
      <c r="I108" s="668">
        <v>1</v>
      </c>
      <c r="J108" s="668">
        <v>145.50000000000003</v>
      </c>
      <c r="K108" s="681">
        <v>1</v>
      </c>
      <c r="L108" s="668">
        <v>1</v>
      </c>
      <c r="M108" s="669">
        <v>145.50000000000003</v>
      </c>
    </row>
    <row r="109" spans="1:13" ht="14.4" customHeight="1" x14ac:dyDescent="0.3">
      <c r="A109" s="664" t="s">
        <v>560</v>
      </c>
      <c r="B109" s="665" t="s">
        <v>2972</v>
      </c>
      <c r="C109" s="665" t="s">
        <v>1778</v>
      </c>
      <c r="D109" s="665" t="s">
        <v>2975</v>
      </c>
      <c r="E109" s="665" t="s">
        <v>1780</v>
      </c>
      <c r="F109" s="668"/>
      <c r="G109" s="668"/>
      <c r="H109" s="681">
        <v>0</v>
      </c>
      <c r="I109" s="668">
        <v>1</v>
      </c>
      <c r="J109" s="668">
        <v>179.26</v>
      </c>
      <c r="K109" s="681">
        <v>1</v>
      </c>
      <c r="L109" s="668">
        <v>1</v>
      </c>
      <c r="M109" s="669">
        <v>179.26</v>
      </c>
    </row>
    <row r="110" spans="1:13" ht="14.4" customHeight="1" x14ac:dyDescent="0.3">
      <c r="A110" s="664" t="s">
        <v>560</v>
      </c>
      <c r="B110" s="665" t="s">
        <v>2972</v>
      </c>
      <c r="C110" s="665" t="s">
        <v>1781</v>
      </c>
      <c r="D110" s="665" t="s">
        <v>1782</v>
      </c>
      <c r="E110" s="665" t="s">
        <v>1777</v>
      </c>
      <c r="F110" s="668"/>
      <c r="G110" s="668"/>
      <c r="H110" s="681">
        <v>0</v>
      </c>
      <c r="I110" s="668">
        <v>1</v>
      </c>
      <c r="J110" s="668">
        <v>129.97002527894995</v>
      </c>
      <c r="K110" s="681">
        <v>1</v>
      </c>
      <c r="L110" s="668">
        <v>1</v>
      </c>
      <c r="M110" s="669">
        <v>129.97002527894995</v>
      </c>
    </row>
    <row r="111" spans="1:13" ht="14.4" customHeight="1" x14ac:dyDescent="0.3">
      <c r="A111" s="664" t="s">
        <v>565</v>
      </c>
      <c r="B111" s="665" t="s">
        <v>2962</v>
      </c>
      <c r="C111" s="665" t="s">
        <v>1667</v>
      </c>
      <c r="D111" s="665" t="s">
        <v>1668</v>
      </c>
      <c r="E111" s="665" t="s">
        <v>2963</v>
      </c>
      <c r="F111" s="668"/>
      <c r="G111" s="668"/>
      <c r="H111" s="681">
        <v>0</v>
      </c>
      <c r="I111" s="668">
        <v>1</v>
      </c>
      <c r="J111" s="668">
        <v>50.17</v>
      </c>
      <c r="K111" s="681">
        <v>1</v>
      </c>
      <c r="L111" s="668">
        <v>1</v>
      </c>
      <c r="M111" s="669">
        <v>50.17</v>
      </c>
    </row>
    <row r="112" spans="1:13" ht="14.4" customHeight="1" x14ac:dyDescent="0.3">
      <c r="A112" s="664" t="s">
        <v>568</v>
      </c>
      <c r="B112" s="665" t="s">
        <v>2785</v>
      </c>
      <c r="C112" s="665" t="s">
        <v>1752</v>
      </c>
      <c r="D112" s="665" t="s">
        <v>1753</v>
      </c>
      <c r="E112" s="665" t="s">
        <v>2786</v>
      </c>
      <c r="F112" s="668"/>
      <c r="G112" s="668"/>
      <c r="H112" s="681">
        <v>0</v>
      </c>
      <c r="I112" s="668">
        <v>501</v>
      </c>
      <c r="J112" s="668">
        <v>33930.745035751024</v>
      </c>
      <c r="K112" s="681">
        <v>1</v>
      </c>
      <c r="L112" s="668">
        <v>501</v>
      </c>
      <c r="M112" s="669">
        <v>33930.745035751024</v>
      </c>
    </row>
    <row r="113" spans="1:13" ht="14.4" customHeight="1" x14ac:dyDescent="0.3">
      <c r="A113" s="664" t="s">
        <v>568</v>
      </c>
      <c r="B113" s="665" t="s">
        <v>2792</v>
      </c>
      <c r="C113" s="665" t="s">
        <v>1590</v>
      </c>
      <c r="D113" s="665" t="s">
        <v>2793</v>
      </c>
      <c r="E113" s="665" t="s">
        <v>2794</v>
      </c>
      <c r="F113" s="668"/>
      <c r="G113" s="668"/>
      <c r="H113" s="681">
        <v>0</v>
      </c>
      <c r="I113" s="668">
        <v>1</v>
      </c>
      <c r="J113" s="668">
        <v>66.399999999999991</v>
      </c>
      <c r="K113" s="681">
        <v>1</v>
      </c>
      <c r="L113" s="668">
        <v>1</v>
      </c>
      <c r="M113" s="669">
        <v>66.399999999999991</v>
      </c>
    </row>
    <row r="114" spans="1:13" ht="14.4" customHeight="1" x14ac:dyDescent="0.3">
      <c r="A114" s="664" t="s">
        <v>568</v>
      </c>
      <c r="B114" s="665" t="s">
        <v>2976</v>
      </c>
      <c r="C114" s="665" t="s">
        <v>2606</v>
      </c>
      <c r="D114" s="665" t="s">
        <v>2977</v>
      </c>
      <c r="E114" s="665" t="s">
        <v>2978</v>
      </c>
      <c r="F114" s="668"/>
      <c r="G114" s="668"/>
      <c r="H114" s="681">
        <v>0</v>
      </c>
      <c r="I114" s="668">
        <v>4</v>
      </c>
      <c r="J114" s="668">
        <v>230.79584443644225</v>
      </c>
      <c r="K114" s="681">
        <v>1</v>
      </c>
      <c r="L114" s="668">
        <v>4</v>
      </c>
      <c r="M114" s="669">
        <v>230.79584443644225</v>
      </c>
    </row>
    <row r="115" spans="1:13" ht="14.4" customHeight="1" x14ac:dyDescent="0.3">
      <c r="A115" s="664" t="s">
        <v>568</v>
      </c>
      <c r="B115" s="665" t="s">
        <v>2795</v>
      </c>
      <c r="C115" s="665" t="s">
        <v>577</v>
      </c>
      <c r="D115" s="665" t="s">
        <v>2796</v>
      </c>
      <c r="E115" s="665" t="s">
        <v>2797</v>
      </c>
      <c r="F115" s="668">
        <v>1</v>
      </c>
      <c r="G115" s="668">
        <v>73.938734045012097</v>
      </c>
      <c r="H115" s="681">
        <v>1</v>
      </c>
      <c r="I115" s="668"/>
      <c r="J115" s="668"/>
      <c r="K115" s="681">
        <v>0</v>
      </c>
      <c r="L115" s="668">
        <v>1</v>
      </c>
      <c r="M115" s="669">
        <v>73.938734045012097</v>
      </c>
    </row>
    <row r="116" spans="1:13" ht="14.4" customHeight="1" x14ac:dyDescent="0.3">
      <c r="A116" s="664" t="s">
        <v>568</v>
      </c>
      <c r="B116" s="665" t="s">
        <v>2795</v>
      </c>
      <c r="C116" s="665" t="s">
        <v>2017</v>
      </c>
      <c r="D116" s="665" t="s">
        <v>2796</v>
      </c>
      <c r="E116" s="665" t="s">
        <v>2979</v>
      </c>
      <c r="F116" s="668">
        <v>2</v>
      </c>
      <c r="G116" s="668">
        <v>225.93998310787129</v>
      </c>
      <c r="H116" s="681">
        <v>1</v>
      </c>
      <c r="I116" s="668"/>
      <c r="J116" s="668"/>
      <c r="K116" s="681">
        <v>0</v>
      </c>
      <c r="L116" s="668">
        <v>2</v>
      </c>
      <c r="M116" s="669">
        <v>225.93998310787129</v>
      </c>
    </row>
    <row r="117" spans="1:13" ht="14.4" customHeight="1" x14ac:dyDescent="0.3">
      <c r="A117" s="664" t="s">
        <v>568</v>
      </c>
      <c r="B117" s="665" t="s">
        <v>2795</v>
      </c>
      <c r="C117" s="665" t="s">
        <v>2585</v>
      </c>
      <c r="D117" s="665" t="s">
        <v>2586</v>
      </c>
      <c r="E117" s="665" t="s">
        <v>2980</v>
      </c>
      <c r="F117" s="668"/>
      <c r="G117" s="668"/>
      <c r="H117" s="681">
        <v>0</v>
      </c>
      <c r="I117" s="668">
        <v>2</v>
      </c>
      <c r="J117" s="668">
        <v>133.46</v>
      </c>
      <c r="K117" s="681">
        <v>1</v>
      </c>
      <c r="L117" s="668">
        <v>2</v>
      </c>
      <c r="M117" s="669">
        <v>133.46</v>
      </c>
    </row>
    <row r="118" spans="1:13" ht="14.4" customHeight="1" x14ac:dyDescent="0.3">
      <c r="A118" s="664" t="s">
        <v>568</v>
      </c>
      <c r="B118" s="665" t="s">
        <v>2981</v>
      </c>
      <c r="C118" s="665" t="s">
        <v>2561</v>
      </c>
      <c r="D118" s="665" t="s">
        <v>2562</v>
      </c>
      <c r="E118" s="665" t="s">
        <v>2982</v>
      </c>
      <c r="F118" s="668"/>
      <c r="G118" s="668"/>
      <c r="H118" s="681">
        <v>0</v>
      </c>
      <c r="I118" s="668">
        <v>1</v>
      </c>
      <c r="J118" s="668">
        <v>104.49999999999997</v>
      </c>
      <c r="K118" s="681">
        <v>1</v>
      </c>
      <c r="L118" s="668">
        <v>1</v>
      </c>
      <c r="M118" s="669">
        <v>104.49999999999997</v>
      </c>
    </row>
    <row r="119" spans="1:13" ht="14.4" customHeight="1" x14ac:dyDescent="0.3">
      <c r="A119" s="664" t="s">
        <v>568</v>
      </c>
      <c r="B119" s="665" t="s">
        <v>2798</v>
      </c>
      <c r="C119" s="665" t="s">
        <v>1664</v>
      </c>
      <c r="D119" s="665" t="s">
        <v>2799</v>
      </c>
      <c r="E119" s="665" t="s">
        <v>2800</v>
      </c>
      <c r="F119" s="668"/>
      <c r="G119" s="668"/>
      <c r="H119" s="681">
        <v>0</v>
      </c>
      <c r="I119" s="668">
        <v>7</v>
      </c>
      <c r="J119" s="668">
        <v>3148.96</v>
      </c>
      <c r="K119" s="681">
        <v>1</v>
      </c>
      <c r="L119" s="668">
        <v>7</v>
      </c>
      <c r="M119" s="669">
        <v>3148.96</v>
      </c>
    </row>
    <row r="120" spans="1:13" ht="14.4" customHeight="1" x14ac:dyDescent="0.3">
      <c r="A120" s="664" t="s">
        <v>568</v>
      </c>
      <c r="B120" s="665" t="s">
        <v>2983</v>
      </c>
      <c r="C120" s="665" t="s">
        <v>2594</v>
      </c>
      <c r="D120" s="665" t="s">
        <v>2595</v>
      </c>
      <c r="E120" s="665" t="s">
        <v>2984</v>
      </c>
      <c r="F120" s="668"/>
      <c r="G120" s="668"/>
      <c r="H120" s="681">
        <v>0</v>
      </c>
      <c r="I120" s="668">
        <v>2</v>
      </c>
      <c r="J120" s="668">
        <v>186.13999999999993</v>
      </c>
      <c r="K120" s="681">
        <v>1</v>
      </c>
      <c r="L120" s="668">
        <v>2</v>
      </c>
      <c r="M120" s="669">
        <v>186.13999999999993</v>
      </c>
    </row>
    <row r="121" spans="1:13" ht="14.4" customHeight="1" x14ac:dyDescent="0.3">
      <c r="A121" s="664" t="s">
        <v>568</v>
      </c>
      <c r="B121" s="665" t="s">
        <v>2983</v>
      </c>
      <c r="C121" s="665" t="s">
        <v>2499</v>
      </c>
      <c r="D121" s="665" t="s">
        <v>2500</v>
      </c>
      <c r="E121" s="665" t="s">
        <v>2985</v>
      </c>
      <c r="F121" s="668"/>
      <c r="G121" s="668"/>
      <c r="H121" s="681">
        <v>0</v>
      </c>
      <c r="I121" s="668">
        <v>1</v>
      </c>
      <c r="J121" s="668">
        <v>49.319999999999993</v>
      </c>
      <c r="K121" s="681">
        <v>1</v>
      </c>
      <c r="L121" s="668">
        <v>1</v>
      </c>
      <c r="M121" s="669">
        <v>49.319999999999993</v>
      </c>
    </row>
    <row r="122" spans="1:13" ht="14.4" customHeight="1" x14ac:dyDescent="0.3">
      <c r="A122" s="664" t="s">
        <v>568</v>
      </c>
      <c r="B122" s="665" t="s">
        <v>2804</v>
      </c>
      <c r="C122" s="665" t="s">
        <v>1743</v>
      </c>
      <c r="D122" s="665" t="s">
        <v>1585</v>
      </c>
      <c r="E122" s="665" t="s">
        <v>2805</v>
      </c>
      <c r="F122" s="668"/>
      <c r="G122" s="668"/>
      <c r="H122" s="681">
        <v>0</v>
      </c>
      <c r="I122" s="668">
        <v>13</v>
      </c>
      <c r="J122" s="668">
        <v>42899.99828961485</v>
      </c>
      <c r="K122" s="681">
        <v>1</v>
      </c>
      <c r="L122" s="668">
        <v>13</v>
      </c>
      <c r="M122" s="669">
        <v>42899.99828961485</v>
      </c>
    </row>
    <row r="123" spans="1:13" ht="14.4" customHeight="1" x14ac:dyDescent="0.3">
      <c r="A123" s="664" t="s">
        <v>568</v>
      </c>
      <c r="B123" s="665" t="s">
        <v>2804</v>
      </c>
      <c r="C123" s="665" t="s">
        <v>1755</v>
      </c>
      <c r="D123" s="665" t="s">
        <v>1565</v>
      </c>
      <c r="E123" s="665" t="s">
        <v>2807</v>
      </c>
      <c r="F123" s="668"/>
      <c r="G123" s="668"/>
      <c r="H123" s="681">
        <v>0</v>
      </c>
      <c r="I123" s="668">
        <v>9</v>
      </c>
      <c r="J123" s="668">
        <v>5675.938405027001</v>
      </c>
      <c r="K123" s="681">
        <v>1</v>
      </c>
      <c r="L123" s="668">
        <v>9</v>
      </c>
      <c r="M123" s="669">
        <v>5675.938405027001</v>
      </c>
    </row>
    <row r="124" spans="1:13" ht="14.4" customHeight="1" x14ac:dyDescent="0.3">
      <c r="A124" s="664" t="s">
        <v>568</v>
      </c>
      <c r="B124" s="665" t="s">
        <v>2804</v>
      </c>
      <c r="C124" s="665" t="s">
        <v>1744</v>
      </c>
      <c r="D124" s="665" t="s">
        <v>1565</v>
      </c>
      <c r="E124" s="665" t="s">
        <v>2809</v>
      </c>
      <c r="F124" s="668"/>
      <c r="G124" s="668"/>
      <c r="H124" s="681">
        <v>0</v>
      </c>
      <c r="I124" s="668">
        <v>9</v>
      </c>
      <c r="J124" s="668">
        <v>3680.5499999999997</v>
      </c>
      <c r="K124" s="681">
        <v>1</v>
      </c>
      <c r="L124" s="668">
        <v>9</v>
      </c>
      <c r="M124" s="669">
        <v>3680.5499999999997</v>
      </c>
    </row>
    <row r="125" spans="1:13" ht="14.4" customHeight="1" x14ac:dyDescent="0.3">
      <c r="A125" s="664" t="s">
        <v>568</v>
      </c>
      <c r="B125" s="665" t="s">
        <v>2804</v>
      </c>
      <c r="C125" s="665" t="s">
        <v>1584</v>
      </c>
      <c r="D125" s="665" t="s">
        <v>1585</v>
      </c>
      <c r="E125" s="665" t="s">
        <v>2805</v>
      </c>
      <c r="F125" s="668"/>
      <c r="G125" s="668"/>
      <c r="H125" s="681">
        <v>0</v>
      </c>
      <c r="I125" s="668">
        <v>1</v>
      </c>
      <c r="J125" s="668">
        <v>3300</v>
      </c>
      <c r="K125" s="681">
        <v>1</v>
      </c>
      <c r="L125" s="668">
        <v>1</v>
      </c>
      <c r="M125" s="669">
        <v>3300</v>
      </c>
    </row>
    <row r="126" spans="1:13" ht="14.4" customHeight="1" x14ac:dyDescent="0.3">
      <c r="A126" s="664" t="s">
        <v>568</v>
      </c>
      <c r="B126" s="665" t="s">
        <v>2986</v>
      </c>
      <c r="C126" s="665" t="s">
        <v>2557</v>
      </c>
      <c r="D126" s="665" t="s">
        <v>2558</v>
      </c>
      <c r="E126" s="665" t="s">
        <v>2987</v>
      </c>
      <c r="F126" s="668"/>
      <c r="G126" s="668"/>
      <c r="H126" s="681">
        <v>0</v>
      </c>
      <c r="I126" s="668">
        <v>2</v>
      </c>
      <c r="J126" s="668">
        <v>333.06999999999994</v>
      </c>
      <c r="K126" s="681">
        <v>1</v>
      </c>
      <c r="L126" s="668">
        <v>2</v>
      </c>
      <c r="M126" s="669">
        <v>333.06999999999994</v>
      </c>
    </row>
    <row r="127" spans="1:13" ht="14.4" customHeight="1" x14ac:dyDescent="0.3">
      <c r="A127" s="664" t="s">
        <v>568</v>
      </c>
      <c r="B127" s="665" t="s">
        <v>2986</v>
      </c>
      <c r="C127" s="665" t="s">
        <v>2024</v>
      </c>
      <c r="D127" s="665" t="s">
        <v>2025</v>
      </c>
      <c r="E127" s="665" t="s">
        <v>2987</v>
      </c>
      <c r="F127" s="668">
        <v>1</v>
      </c>
      <c r="G127" s="668">
        <v>153.37</v>
      </c>
      <c r="H127" s="681">
        <v>1</v>
      </c>
      <c r="I127" s="668"/>
      <c r="J127" s="668"/>
      <c r="K127" s="681">
        <v>0</v>
      </c>
      <c r="L127" s="668">
        <v>1</v>
      </c>
      <c r="M127" s="669">
        <v>153.37</v>
      </c>
    </row>
    <row r="128" spans="1:13" ht="14.4" customHeight="1" x14ac:dyDescent="0.3">
      <c r="A128" s="664" t="s">
        <v>568</v>
      </c>
      <c r="B128" s="665" t="s">
        <v>2811</v>
      </c>
      <c r="C128" s="665" t="s">
        <v>2601</v>
      </c>
      <c r="D128" s="665" t="s">
        <v>2812</v>
      </c>
      <c r="E128" s="665" t="s">
        <v>2988</v>
      </c>
      <c r="F128" s="668"/>
      <c r="G128" s="668"/>
      <c r="H128" s="681">
        <v>0</v>
      </c>
      <c r="I128" s="668">
        <v>1</v>
      </c>
      <c r="J128" s="668">
        <v>1749.3900000000006</v>
      </c>
      <c r="K128" s="681">
        <v>1</v>
      </c>
      <c r="L128" s="668">
        <v>1</v>
      </c>
      <c r="M128" s="669">
        <v>1749.3900000000006</v>
      </c>
    </row>
    <row r="129" spans="1:13" ht="14.4" customHeight="1" x14ac:dyDescent="0.3">
      <c r="A129" s="664" t="s">
        <v>568</v>
      </c>
      <c r="B129" s="665" t="s">
        <v>2817</v>
      </c>
      <c r="C129" s="665" t="s">
        <v>2516</v>
      </c>
      <c r="D129" s="665" t="s">
        <v>1558</v>
      </c>
      <c r="E129" s="665" t="s">
        <v>2989</v>
      </c>
      <c r="F129" s="668"/>
      <c r="G129" s="668"/>
      <c r="H129" s="681">
        <v>0</v>
      </c>
      <c r="I129" s="668">
        <v>8</v>
      </c>
      <c r="J129" s="668">
        <v>1034.6400000000001</v>
      </c>
      <c r="K129" s="681">
        <v>1</v>
      </c>
      <c r="L129" s="668">
        <v>8</v>
      </c>
      <c r="M129" s="669">
        <v>1034.6400000000001</v>
      </c>
    </row>
    <row r="130" spans="1:13" ht="14.4" customHeight="1" x14ac:dyDescent="0.3">
      <c r="A130" s="664" t="s">
        <v>568</v>
      </c>
      <c r="B130" s="665" t="s">
        <v>2990</v>
      </c>
      <c r="C130" s="665" t="s">
        <v>2013</v>
      </c>
      <c r="D130" s="665" t="s">
        <v>2014</v>
      </c>
      <c r="E130" s="665" t="s">
        <v>2991</v>
      </c>
      <c r="F130" s="668">
        <v>1</v>
      </c>
      <c r="G130" s="668">
        <v>161.78000000000006</v>
      </c>
      <c r="H130" s="681">
        <v>1</v>
      </c>
      <c r="I130" s="668"/>
      <c r="J130" s="668"/>
      <c r="K130" s="681">
        <v>0</v>
      </c>
      <c r="L130" s="668">
        <v>1</v>
      </c>
      <c r="M130" s="669">
        <v>161.78000000000006</v>
      </c>
    </row>
    <row r="131" spans="1:13" ht="14.4" customHeight="1" x14ac:dyDescent="0.3">
      <c r="A131" s="664" t="s">
        <v>568</v>
      </c>
      <c r="B131" s="665" t="s">
        <v>2825</v>
      </c>
      <c r="C131" s="665" t="s">
        <v>1580</v>
      </c>
      <c r="D131" s="665" t="s">
        <v>2826</v>
      </c>
      <c r="E131" s="665" t="s">
        <v>2827</v>
      </c>
      <c r="F131" s="668"/>
      <c r="G131" s="668"/>
      <c r="H131" s="681">
        <v>0</v>
      </c>
      <c r="I131" s="668">
        <v>1</v>
      </c>
      <c r="J131" s="668">
        <v>42.96</v>
      </c>
      <c r="K131" s="681">
        <v>1</v>
      </c>
      <c r="L131" s="668">
        <v>1</v>
      </c>
      <c r="M131" s="669">
        <v>42.96</v>
      </c>
    </row>
    <row r="132" spans="1:13" ht="14.4" customHeight="1" x14ac:dyDescent="0.3">
      <c r="A132" s="664" t="s">
        <v>568</v>
      </c>
      <c r="B132" s="665" t="s">
        <v>2825</v>
      </c>
      <c r="C132" s="665" t="s">
        <v>2496</v>
      </c>
      <c r="D132" s="665" t="s">
        <v>2826</v>
      </c>
      <c r="E132" s="665" t="s">
        <v>2992</v>
      </c>
      <c r="F132" s="668"/>
      <c r="G132" s="668"/>
      <c r="H132" s="681">
        <v>0</v>
      </c>
      <c r="I132" s="668">
        <v>1</v>
      </c>
      <c r="J132" s="668">
        <v>150.34</v>
      </c>
      <c r="K132" s="681">
        <v>1</v>
      </c>
      <c r="L132" s="668">
        <v>1</v>
      </c>
      <c r="M132" s="669">
        <v>150.34</v>
      </c>
    </row>
    <row r="133" spans="1:13" ht="14.4" customHeight="1" x14ac:dyDescent="0.3">
      <c r="A133" s="664" t="s">
        <v>568</v>
      </c>
      <c r="B133" s="665" t="s">
        <v>2828</v>
      </c>
      <c r="C133" s="665" t="s">
        <v>1572</v>
      </c>
      <c r="D133" s="665" t="s">
        <v>1573</v>
      </c>
      <c r="E133" s="665" t="s">
        <v>2829</v>
      </c>
      <c r="F133" s="668"/>
      <c r="G133" s="668"/>
      <c r="H133" s="681">
        <v>0</v>
      </c>
      <c r="I133" s="668">
        <v>2</v>
      </c>
      <c r="J133" s="668">
        <v>85.440000000000026</v>
      </c>
      <c r="K133" s="681">
        <v>1</v>
      </c>
      <c r="L133" s="668">
        <v>2</v>
      </c>
      <c r="M133" s="669">
        <v>85.440000000000026</v>
      </c>
    </row>
    <row r="134" spans="1:13" ht="14.4" customHeight="1" x14ac:dyDescent="0.3">
      <c r="A134" s="664" t="s">
        <v>568</v>
      </c>
      <c r="B134" s="665" t="s">
        <v>2831</v>
      </c>
      <c r="C134" s="665" t="s">
        <v>1641</v>
      </c>
      <c r="D134" s="665" t="s">
        <v>1642</v>
      </c>
      <c r="E134" s="665" t="s">
        <v>2832</v>
      </c>
      <c r="F134" s="668"/>
      <c r="G134" s="668"/>
      <c r="H134" s="681">
        <v>0</v>
      </c>
      <c r="I134" s="668">
        <v>3</v>
      </c>
      <c r="J134" s="668">
        <v>74.789999999999992</v>
      </c>
      <c r="K134" s="681">
        <v>1</v>
      </c>
      <c r="L134" s="668">
        <v>3</v>
      </c>
      <c r="M134" s="669">
        <v>74.789999999999992</v>
      </c>
    </row>
    <row r="135" spans="1:13" ht="14.4" customHeight="1" x14ac:dyDescent="0.3">
      <c r="A135" s="664" t="s">
        <v>568</v>
      </c>
      <c r="B135" s="665" t="s">
        <v>2831</v>
      </c>
      <c r="C135" s="665" t="s">
        <v>2522</v>
      </c>
      <c r="D135" s="665" t="s">
        <v>2523</v>
      </c>
      <c r="E135" s="665" t="s">
        <v>2993</v>
      </c>
      <c r="F135" s="668"/>
      <c r="G135" s="668"/>
      <c r="H135" s="681">
        <v>0</v>
      </c>
      <c r="I135" s="668">
        <v>1</v>
      </c>
      <c r="J135" s="668">
        <v>44.119799109744719</v>
      </c>
      <c r="K135" s="681">
        <v>1</v>
      </c>
      <c r="L135" s="668">
        <v>1</v>
      </c>
      <c r="M135" s="669">
        <v>44.119799109744719</v>
      </c>
    </row>
    <row r="136" spans="1:13" ht="14.4" customHeight="1" x14ac:dyDescent="0.3">
      <c r="A136" s="664" t="s">
        <v>568</v>
      </c>
      <c r="B136" s="665" t="s">
        <v>2831</v>
      </c>
      <c r="C136" s="665" t="s">
        <v>2009</v>
      </c>
      <c r="D136" s="665" t="s">
        <v>2994</v>
      </c>
      <c r="E136" s="665" t="s">
        <v>2995</v>
      </c>
      <c r="F136" s="668">
        <v>2</v>
      </c>
      <c r="G136" s="668">
        <v>71.3</v>
      </c>
      <c r="H136" s="681">
        <v>1</v>
      </c>
      <c r="I136" s="668"/>
      <c r="J136" s="668"/>
      <c r="K136" s="681">
        <v>0</v>
      </c>
      <c r="L136" s="668">
        <v>2</v>
      </c>
      <c r="M136" s="669">
        <v>71.3</v>
      </c>
    </row>
    <row r="137" spans="1:13" ht="14.4" customHeight="1" x14ac:dyDescent="0.3">
      <c r="A137" s="664" t="s">
        <v>568</v>
      </c>
      <c r="B137" s="665" t="s">
        <v>2836</v>
      </c>
      <c r="C137" s="665" t="s">
        <v>1711</v>
      </c>
      <c r="D137" s="665" t="s">
        <v>1712</v>
      </c>
      <c r="E137" s="665" t="s">
        <v>2837</v>
      </c>
      <c r="F137" s="668"/>
      <c r="G137" s="668"/>
      <c r="H137" s="681">
        <v>0</v>
      </c>
      <c r="I137" s="668">
        <v>1</v>
      </c>
      <c r="J137" s="668">
        <v>189.12</v>
      </c>
      <c r="K137" s="681">
        <v>1</v>
      </c>
      <c r="L137" s="668">
        <v>1</v>
      </c>
      <c r="M137" s="669">
        <v>189.12</v>
      </c>
    </row>
    <row r="138" spans="1:13" ht="14.4" customHeight="1" x14ac:dyDescent="0.3">
      <c r="A138" s="664" t="s">
        <v>568</v>
      </c>
      <c r="B138" s="665" t="s">
        <v>2996</v>
      </c>
      <c r="C138" s="665" t="s">
        <v>2193</v>
      </c>
      <c r="D138" s="665" t="s">
        <v>2997</v>
      </c>
      <c r="E138" s="665" t="s">
        <v>2998</v>
      </c>
      <c r="F138" s="668"/>
      <c r="G138" s="668"/>
      <c r="H138" s="681">
        <v>0</v>
      </c>
      <c r="I138" s="668">
        <v>1</v>
      </c>
      <c r="J138" s="668">
        <v>32.19</v>
      </c>
      <c r="K138" s="681">
        <v>1</v>
      </c>
      <c r="L138" s="668">
        <v>1</v>
      </c>
      <c r="M138" s="669">
        <v>32.19</v>
      </c>
    </row>
    <row r="139" spans="1:13" ht="14.4" customHeight="1" x14ac:dyDescent="0.3">
      <c r="A139" s="664" t="s">
        <v>568</v>
      </c>
      <c r="B139" s="665" t="s">
        <v>2838</v>
      </c>
      <c r="C139" s="665" t="s">
        <v>1631</v>
      </c>
      <c r="D139" s="665" t="s">
        <v>1632</v>
      </c>
      <c r="E139" s="665" t="s">
        <v>2829</v>
      </c>
      <c r="F139" s="668"/>
      <c r="G139" s="668"/>
      <c r="H139" s="681">
        <v>0</v>
      </c>
      <c r="I139" s="668">
        <v>2</v>
      </c>
      <c r="J139" s="668">
        <v>173.36</v>
      </c>
      <c r="K139" s="681">
        <v>1</v>
      </c>
      <c r="L139" s="668">
        <v>2</v>
      </c>
      <c r="M139" s="669">
        <v>173.36</v>
      </c>
    </row>
    <row r="140" spans="1:13" ht="14.4" customHeight="1" x14ac:dyDescent="0.3">
      <c r="A140" s="664" t="s">
        <v>568</v>
      </c>
      <c r="B140" s="665" t="s">
        <v>2841</v>
      </c>
      <c r="C140" s="665" t="s">
        <v>1561</v>
      </c>
      <c r="D140" s="665" t="s">
        <v>2842</v>
      </c>
      <c r="E140" s="665" t="s">
        <v>2843</v>
      </c>
      <c r="F140" s="668"/>
      <c r="G140" s="668"/>
      <c r="H140" s="681">
        <v>0</v>
      </c>
      <c r="I140" s="668">
        <v>1</v>
      </c>
      <c r="J140" s="668">
        <v>62.140000000000029</v>
      </c>
      <c r="K140" s="681">
        <v>1</v>
      </c>
      <c r="L140" s="668">
        <v>1</v>
      </c>
      <c r="M140" s="669">
        <v>62.140000000000029</v>
      </c>
    </row>
    <row r="141" spans="1:13" ht="14.4" customHeight="1" x14ac:dyDescent="0.3">
      <c r="A141" s="664" t="s">
        <v>568</v>
      </c>
      <c r="B141" s="665" t="s">
        <v>2841</v>
      </c>
      <c r="C141" s="665" t="s">
        <v>1544</v>
      </c>
      <c r="D141" s="665" t="s">
        <v>2842</v>
      </c>
      <c r="E141" s="665" t="s">
        <v>2844</v>
      </c>
      <c r="F141" s="668"/>
      <c r="G141" s="668"/>
      <c r="H141" s="681">
        <v>0</v>
      </c>
      <c r="I141" s="668">
        <v>3</v>
      </c>
      <c r="J141" s="668">
        <v>44.639999999999993</v>
      </c>
      <c r="K141" s="681">
        <v>1</v>
      </c>
      <c r="L141" s="668">
        <v>3</v>
      </c>
      <c r="M141" s="669">
        <v>44.639999999999993</v>
      </c>
    </row>
    <row r="142" spans="1:13" ht="14.4" customHeight="1" x14ac:dyDescent="0.3">
      <c r="A142" s="664" t="s">
        <v>568</v>
      </c>
      <c r="B142" s="665" t="s">
        <v>2841</v>
      </c>
      <c r="C142" s="665" t="s">
        <v>1547</v>
      </c>
      <c r="D142" s="665" t="s">
        <v>2842</v>
      </c>
      <c r="E142" s="665" t="s">
        <v>2845</v>
      </c>
      <c r="F142" s="668"/>
      <c r="G142" s="668"/>
      <c r="H142" s="681">
        <v>0</v>
      </c>
      <c r="I142" s="668">
        <v>2</v>
      </c>
      <c r="J142" s="668">
        <v>24.119939880797254</v>
      </c>
      <c r="K142" s="681">
        <v>1</v>
      </c>
      <c r="L142" s="668">
        <v>2</v>
      </c>
      <c r="M142" s="669">
        <v>24.119939880797254</v>
      </c>
    </row>
    <row r="143" spans="1:13" ht="14.4" customHeight="1" x14ac:dyDescent="0.3">
      <c r="A143" s="664" t="s">
        <v>568</v>
      </c>
      <c r="B143" s="665" t="s">
        <v>2841</v>
      </c>
      <c r="C143" s="665" t="s">
        <v>2503</v>
      </c>
      <c r="D143" s="665" t="s">
        <v>2842</v>
      </c>
      <c r="E143" s="665" t="s">
        <v>2999</v>
      </c>
      <c r="F143" s="668"/>
      <c r="G143" s="668"/>
      <c r="H143" s="681">
        <v>0</v>
      </c>
      <c r="I143" s="668">
        <v>1</v>
      </c>
      <c r="J143" s="668">
        <v>36.179999999999993</v>
      </c>
      <c r="K143" s="681">
        <v>1</v>
      </c>
      <c r="L143" s="668">
        <v>1</v>
      </c>
      <c r="M143" s="669">
        <v>36.179999999999993</v>
      </c>
    </row>
    <row r="144" spans="1:13" ht="14.4" customHeight="1" x14ac:dyDescent="0.3">
      <c r="A144" s="664" t="s">
        <v>568</v>
      </c>
      <c r="B144" s="665" t="s">
        <v>2846</v>
      </c>
      <c r="C144" s="665" t="s">
        <v>1634</v>
      </c>
      <c r="D144" s="665" t="s">
        <v>2847</v>
      </c>
      <c r="E144" s="665" t="s">
        <v>2848</v>
      </c>
      <c r="F144" s="668"/>
      <c r="G144" s="668"/>
      <c r="H144" s="681">
        <v>0</v>
      </c>
      <c r="I144" s="668">
        <v>1</v>
      </c>
      <c r="J144" s="668">
        <v>117.88987092045572</v>
      </c>
      <c r="K144" s="681">
        <v>1</v>
      </c>
      <c r="L144" s="668">
        <v>1</v>
      </c>
      <c r="M144" s="669">
        <v>117.88987092045572</v>
      </c>
    </row>
    <row r="145" spans="1:13" ht="14.4" customHeight="1" x14ac:dyDescent="0.3">
      <c r="A145" s="664" t="s">
        <v>568</v>
      </c>
      <c r="B145" s="665" t="s">
        <v>3000</v>
      </c>
      <c r="C145" s="665" t="s">
        <v>2510</v>
      </c>
      <c r="D145" s="665" t="s">
        <v>2511</v>
      </c>
      <c r="E145" s="665" t="s">
        <v>3001</v>
      </c>
      <c r="F145" s="668"/>
      <c r="G145" s="668"/>
      <c r="H145" s="681">
        <v>0</v>
      </c>
      <c r="I145" s="668">
        <v>1</v>
      </c>
      <c r="J145" s="668">
        <v>76.48</v>
      </c>
      <c r="K145" s="681">
        <v>1</v>
      </c>
      <c r="L145" s="668">
        <v>1</v>
      </c>
      <c r="M145" s="669">
        <v>76.48</v>
      </c>
    </row>
    <row r="146" spans="1:13" ht="14.4" customHeight="1" x14ac:dyDescent="0.3">
      <c r="A146" s="664" t="s">
        <v>568</v>
      </c>
      <c r="B146" s="665" t="s">
        <v>2849</v>
      </c>
      <c r="C146" s="665" t="s">
        <v>2536</v>
      </c>
      <c r="D146" s="665" t="s">
        <v>2850</v>
      </c>
      <c r="E146" s="665" t="s">
        <v>3002</v>
      </c>
      <c r="F146" s="668"/>
      <c r="G146" s="668"/>
      <c r="H146" s="681">
        <v>0</v>
      </c>
      <c r="I146" s="668">
        <v>2</v>
      </c>
      <c r="J146" s="668">
        <v>508.5</v>
      </c>
      <c r="K146" s="681">
        <v>1</v>
      </c>
      <c r="L146" s="668">
        <v>2</v>
      </c>
      <c r="M146" s="669">
        <v>508.5</v>
      </c>
    </row>
    <row r="147" spans="1:13" ht="14.4" customHeight="1" x14ac:dyDescent="0.3">
      <c r="A147" s="664" t="s">
        <v>568</v>
      </c>
      <c r="B147" s="665" t="s">
        <v>2849</v>
      </c>
      <c r="C147" s="665" t="s">
        <v>2563</v>
      </c>
      <c r="D147" s="665" t="s">
        <v>3003</v>
      </c>
      <c r="E147" s="665" t="s">
        <v>3004</v>
      </c>
      <c r="F147" s="668"/>
      <c r="G147" s="668"/>
      <c r="H147" s="681">
        <v>0</v>
      </c>
      <c r="I147" s="668">
        <v>1</v>
      </c>
      <c r="J147" s="668">
        <v>136.39000000000004</v>
      </c>
      <c r="K147" s="681">
        <v>1</v>
      </c>
      <c r="L147" s="668">
        <v>1</v>
      </c>
      <c r="M147" s="669">
        <v>136.39000000000004</v>
      </c>
    </row>
    <row r="148" spans="1:13" ht="14.4" customHeight="1" x14ac:dyDescent="0.3">
      <c r="A148" s="664" t="s">
        <v>568</v>
      </c>
      <c r="B148" s="665" t="s">
        <v>2852</v>
      </c>
      <c r="C148" s="665" t="s">
        <v>1627</v>
      </c>
      <c r="D148" s="665" t="s">
        <v>1628</v>
      </c>
      <c r="E148" s="665" t="s">
        <v>2853</v>
      </c>
      <c r="F148" s="668"/>
      <c r="G148" s="668"/>
      <c r="H148" s="681">
        <v>0</v>
      </c>
      <c r="I148" s="668">
        <v>2</v>
      </c>
      <c r="J148" s="668">
        <v>43.34</v>
      </c>
      <c r="K148" s="681">
        <v>1</v>
      </c>
      <c r="L148" s="668">
        <v>2</v>
      </c>
      <c r="M148" s="669">
        <v>43.34</v>
      </c>
    </row>
    <row r="149" spans="1:13" ht="14.4" customHeight="1" x14ac:dyDescent="0.3">
      <c r="A149" s="664" t="s">
        <v>568</v>
      </c>
      <c r="B149" s="665" t="s">
        <v>3005</v>
      </c>
      <c r="C149" s="665" t="s">
        <v>2524</v>
      </c>
      <c r="D149" s="665" t="s">
        <v>3006</v>
      </c>
      <c r="E149" s="665" t="s">
        <v>3007</v>
      </c>
      <c r="F149" s="668"/>
      <c r="G149" s="668"/>
      <c r="H149" s="681">
        <v>0</v>
      </c>
      <c r="I149" s="668">
        <v>1</v>
      </c>
      <c r="J149" s="668">
        <v>70.059999999999988</v>
      </c>
      <c r="K149" s="681">
        <v>1</v>
      </c>
      <c r="L149" s="668">
        <v>1</v>
      </c>
      <c r="M149" s="669">
        <v>70.059999999999988</v>
      </c>
    </row>
    <row r="150" spans="1:13" ht="14.4" customHeight="1" x14ac:dyDescent="0.3">
      <c r="A150" s="664" t="s">
        <v>568</v>
      </c>
      <c r="B150" s="665" t="s">
        <v>3008</v>
      </c>
      <c r="C150" s="665" t="s">
        <v>2493</v>
      </c>
      <c r="D150" s="665" t="s">
        <v>2494</v>
      </c>
      <c r="E150" s="665" t="s">
        <v>3009</v>
      </c>
      <c r="F150" s="668"/>
      <c r="G150" s="668"/>
      <c r="H150" s="681">
        <v>0</v>
      </c>
      <c r="I150" s="668">
        <v>2</v>
      </c>
      <c r="J150" s="668">
        <v>58.599999999999994</v>
      </c>
      <c r="K150" s="681">
        <v>1</v>
      </c>
      <c r="L150" s="668">
        <v>2</v>
      </c>
      <c r="M150" s="669">
        <v>58.599999999999994</v>
      </c>
    </row>
    <row r="151" spans="1:13" ht="14.4" customHeight="1" x14ac:dyDescent="0.3">
      <c r="A151" s="664" t="s">
        <v>568</v>
      </c>
      <c r="B151" s="665" t="s">
        <v>3010</v>
      </c>
      <c r="C151" s="665" t="s">
        <v>2570</v>
      </c>
      <c r="D151" s="665" t="s">
        <v>2571</v>
      </c>
      <c r="E151" s="665" t="s">
        <v>2830</v>
      </c>
      <c r="F151" s="668"/>
      <c r="G151" s="668"/>
      <c r="H151" s="681">
        <v>0</v>
      </c>
      <c r="I151" s="668">
        <v>1</v>
      </c>
      <c r="J151" s="668">
        <v>36.979831620089747</v>
      </c>
      <c r="K151" s="681">
        <v>1</v>
      </c>
      <c r="L151" s="668">
        <v>1</v>
      </c>
      <c r="M151" s="669">
        <v>36.979831620089747</v>
      </c>
    </row>
    <row r="152" spans="1:13" ht="14.4" customHeight="1" x14ac:dyDescent="0.3">
      <c r="A152" s="664" t="s">
        <v>568</v>
      </c>
      <c r="B152" s="665" t="s">
        <v>3010</v>
      </c>
      <c r="C152" s="665" t="s">
        <v>2604</v>
      </c>
      <c r="D152" s="665" t="s">
        <v>2571</v>
      </c>
      <c r="E152" s="665" t="s">
        <v>2858</v>
      </c>
      <c r="F152" s="668"/>
      <c r="G152" s="668"/>
      <c r="H152" s="681">
        <v>0</v>
      </c>
      <c r="I152" s="668">
        <v>1</v>
      </c>
      <c r="J152" s="668">
        <v>103.66</v>
      </c>
      <c r="K152" s="681">
        <v>1</v>
      </c>
      <c r="L152" s="668">
        <v>1</v>
      </c>
      <c r="M152" s="669">
        <v>103.66</v>
      </c>
    </row>
    <row r="153" spans="1:13" ht="14.4" customHeight="1" x14ac:dyDescent="0.3">
      <c r="A153" s="664" t="s">
        <v>568</v>
      </c>
      <c r="B153" s="665" t="s">
        <v>2855</v>
      </c>
      <c r="C153" s="665" t="s">
        <v>2598</v>
      </c>
      <c r="D153" s="665" t="s">
        <v>2599</v>
      </c>
      <c r="E153" s="665" t="s">
        <v>3011</v>
      </c>
      <c r="F153" s="668"/>
      <c r="G153" s="668"/>
      <c r="H153" s="681">
        <v>0</v>
      </c>
      <c r="I153" s="668">
        <v>1</v>
      </c>
      <c r="J153" s="668">
        <v>66.09</v>
      </c>
      <c r="K153" s="681">
        <v>1</v>
      </c>
      <c r="L153" s="668">
        <v>1</v>
      </c>
      <c r="M153" s="669">
        <v>66.09</v>
      </c>
    </row>
    <row r="154" spans="1:13" ht="14.4" customHeight="1" x14ac:dyDescent="0.3">
      <c r="A154" s="664" t="s">
        <v>568</v>
      </c>
      <c r="B154" s="665" t="s">
        <v>2855</v>
      </c>
      <c r="C154" s="665" t="s">
        <v>2612</v>
      </c>
      <c r="D154" s="665" t="s">
        <v>3012</v>
      </c>
      <c r="E154" s="665" t="s">
        <v>2830</v>
      </c>
      <c r="F154" s="668"/>
      <c r="G154" s="668"/>
      <c r="H154" s="681">
        <v>0</v>
      </c>
      <c r="I154" s="668">
        <v>1</v>
      </c>
      <c r="J154" s="668">
        <v>25.63000000000001</v>
      </c>
      <c r="K154" s="681">
        <v>1</v>
      </c>
      <c r="L154" s="668">
        <v>1</v>
      </c>
      <c r="M154" s="669">
        <v>25.63000000000001</v>
      </c>
    </row>
    <row r="155" spans="1:13" ht="14.4" customHeight="1" x14ac:dyDescent="0.3">
      <c r="A155" s="664" t="s">
        <v>568</v>
      </c>
      <c r="B155" s="665" t="s">
        <v>2855</v>
      </c>
      <c r="C155" s="665" t="s">
        <v>1610</v>
      </c>
      <c r="D155" s="665" t="s">
        <v>2857</v>
      </c>
      <c r="E155" s="665" t="s">
        <v>2830</v>
      </c>
      <c r="F155" s="668"/>
      <c r="G155" s="668"/>
      <c r="H155" s="681">
        <v>0</v>
      </c>
      <c r="I155" s="668">
        <v>1</v>
      </c>
      <c r="J155" s="668">
        <v>44.12</v>
      </c>
      <c r="K155" s="681">
        <v>1</v>
      </c>
      <c r="L155" s="668">
        <v>1</v>
      </c>
      <c r="M155" s="669">
        <v>44.12</v>
      </c>
    </row>
    <row r="156" spans="1:13" ht="14.4" customHeight="1" x14ac:dyDescent="0.3">
      <c r="A156" s="664" t="s">
        <v>568</v>
      </c>
      <c r="B156" s="665" t="s">
        <v>2855</v>
      </c>
      <c r="C156" s="665" t="s">
        <v>1613</v>
      </c>
      <c r="D156" s="665" t="s">
        <v>2857</v>
      </c>
      <c r="E156" s="665" t="s">
        <v>2859</v>
      </c>
      <c r="F156" s="668"/>
      <c r="G156" s="668"/>
      <c r="H156" s="681">
        <v>0</v>
      </c>
      <c r="I156" s="668">
        <v>2</v>
      </c>
      <c r="J156" s="668">
        <v>176.49999999999994</v>
      </c>
      <c r="K156" s="681">
        <v>1</v>
      </c>
      <c r="L156" s="668">
        <v>2</v>
      </c>
      <c r="M156" s="669">
        <v>176.49999999999994</v>
      </c>
    </row>
    <row r="157" spans="1:13" ht="14.4" customHeight="1" x14ac:dyDescent="0.3">
      <c r="A157" s="664" t="s">
        <v>568</v>
      </c>
      <c r="B157" s="665" t="s">
        <v>3013</v>
      </c>
      <c r="C157" s="665" t="s">
        <v>2539</v>
      </c>
      <c r="D157" s="665" t="s">
        <v>3014</v>
      </c>
      <c r="E157" s="665" t="s">
        <v>2830</v>
      </c>
      <c r="F157" s="668"/>
      <c r="G157" s="668"/>
      <c r="H157" s="681">
        <v>0</v>
      </c>
      <c r="I157" s="668">
        <v>1</v>
      </c>
      <c r="J157" s="668">
        <v>75.47</v>
      </c>
      <c r="K157" s="681">
        <v>1</v>
      </c>
      <c r="L157" s="668">
        <v>1</v>
      </c>
      <c r="M157" s="669">
        <v>75.47</v>
      </c>
    </row>
    <row r="158" spans="1:13" ht="14.4" customHeight="1" x14ac:dyDescent="0.3">
      <c r="A158" s="664" t="s">
        <v>568</v>
      </c>
      <c r="B158" s="665" t="s">
        <v>3013</v>
      </c>
      <c r="C158" s="665" t="s">
        <v>2519</v>
      </c>
      <c r="D158" s="665" t="s">
        <v>3014</v>
      </c>
      <c r="E158" s="665" t="s">
        <v>2859</v>
      </c>
      <c r="F158" s="668"/>
      <c r="G158" s="668"/>
      <c r="H158" s="681">
        <v>0</v>
      </c>
      <c r="I158" s="668">
        <v>2</v>
      </c>
      <c r="J158" s="668">
        <v>224.26999999999998</v>
      </c>
      <c r="K158" s="681">
        <v>1</v>
      </c>
      <c r="L158" s="668">
        <v>2</v>
      </c>
      <c r="M158" s="669">
        <v>224.26999999999998</v>
      </c>
    </row>
    <row r="159" spans="1:13" ht="14.4" customHeight="1" x14ac:dyDescent="0.3">
      <c r="A159" s="664" t="s">
        <v>568</v>
      </c>
      <c r="B159" s="665" t="s">
        <v>3015</v>
      </c>
      <c r="C159" s="665" t="s">
        <v>2614</v>
      </c>
      <c r="D159" s="665" t="s">
        <v>2615</v>
      </c>
      <c r="E159" s="665" t="s">
        <v>3016</v>
      </c>
      <c r="F159" s="668"/>
      <c r="G159" s="668"/>
      <c r="H159" s="681">
        <v>0</v>
      </c>
      <c r="I159" s="668">
        <v>2</v>
      </c>
      <c r="J159" s="668">
        <v>337.07999999999987</v>
      </c>
      <c r="K159" s="681">
        <v>1</v>
      </c>
      <c r="L159" s="668">
        <v>2</v>
      </c>
      <c r="M159" s="669">
        <v>337.07999999999987</v>
      </c>
    </row>
    <row r="160" spans="1:13" ht="14.4" customHeight="1" x14ac:dyDescent="0.3">
      <c r="A160" s="664" t="s">
        <v>568</v>
      </c>
      <c r="B160" s="665" t="s">
        <v>2861</v>
      </c>
      <c r="C160" s="665" t="s">
        <v>1568</v>
      </c>
      <c r="D160" s="665" t="s">
        <v>2862</v>
      </c>
      <c r="E160" s="665" t="s">
        <v>2863</v>
      </c>
      <c r="F160" s="668"/>
      <c r="G160" s="668"/>
      <c r="H160" s="681">
        <v>0</v>
      </c>
      <c r="I160" s="668">
        <v>1</v>
      </c>
      <c r="J160" s="668">
        <v>46.819999999999993</v>
      </c>
      <c r="K160" s="681">
        <v>1</v>
      </c>
      <c r="L160" s="668">
        <v>1</v>
      </c>
      <c r="M160" s="669">
        <v>46.819999999999993</v>
      </c>
    </row>
    <row r="161" spans="1:13" ht="14.4" customHeight="1" x14ac:dyDescent="0.3">
      <c r="A161" s="664" t="s">
        <v>568</v>
      </c>
      <c r="B161" s="665" t="s">
        <v>2865</v>
      </c>
      <c r="C161" s="665" t="s">
        <v>2545</v>
      </c>
      <c r="D161" s="665" t="s">
        <v>2866</v>
      </c>
      <c r="E161" s="665" t="s">
        <v>3017</v>
      </c>
      <c r="F161" s="668"/>
      <c r="G161" s="668"/>
      <c r="H161" s="681">
        <v>0</v>
      </c>
      <c r="I161" s="668">
        <v>1</v>
      </c>
      <c r="J161" s="668">
        <v>92.840000000000018</v>
      </c>
      <c r="K161" s="681">
        <v>1</v>
      </c>
      <c r="L161" s="668">
        <v>1</v>
      </c>
      <c r="M161" s="669">
        <v>92.840000000000018</v>
      </c>
    </row>
    <row r="162" spans="1:13" ht="14.4" customHeight="1" x14ac:dyDescent="0.3">
      <c r="A162" s="664" t="s">
        <v>568</v>
      </c>
      <c r="B162" s="665" t="s">
        <v>2865</v>
      </c>
      <c r="C162" s="665" t="s">
        <v>2591</v>
      </c>
      <c r="D162" s="665" t="s">
        <v>2592</v>
      </c>
      <c r="E162" s="665" t="s">
        <v>3018</v>
      </c>
      <c r="F162" s="668"/>
      <c r="G162" s="668"/>
      <c r="H162" s="681">
        <v>0</v>
      </c>
      <c r="I162" s="668">
        <v>1</v>
      </c>
      <c r="J162" s="668">
        <v>62.041547264835806</v>
      </c>
      <c r="K162" s="681">
        <v>1</v>
      </c>
      <c r="L162" s="668">
        <v>1</v>
      </c>
      <c r="M162" s="669">
        <v>62.041547264835806</v>
      </c>
    </row>
    <row r="163" spans="1:13" ht="14.4" customHeight="1" x14ac:dyDescent="0.3">
      <c r="A163" s="664" t="s">
        <v>568</v>
      </c>
      <c r="B163" s="665" t="s">
        <v>2865</v>
      </c>
      <c r="C163" s="665" t="s">
        <v>2588</v>
      </c>
      <c r="D163" s="665" t="s">
        <v>2589</v>
      </c>
      <c r="E163" s="665" t="s">
        <v>3019</v>
      </c>
      <c r="F163" s="668"/>
      <c r="G163" s="668"/>
      <c r="H163" s="681">
        <v>0</v>
      </c>
      <c r="I163" s="668">
        <v>1</v>
      </c>
      <c r="J163" s="668">
        <v>47.629662007635638</v>
      </c>
      <c r="K163" s="681">
        <v>1</v>
      </c>
      <c r="L163" s="668">
        <v>1</v>
      </c>
      <c r="M163" s="669">
        <v>47.629662007635638</v>
      </c>
    </row>
    <row r="164" spans="1:13" ht="14.4" customHeight="1" x14ac:dyDescent="0.3">
      <c r="A164" s="664" t="s">
        <v>568</v>
      </c>
      <c r="B164" s="665" t="s">
        <v>2865</v>
      </c>
      <c r="C164" s="665" t="s">
        <v>1760</v>
      </c>
      <c r="D164" s="665" t="s">
        <v>1761</v>
      </c>
      <c r="E164" s="665" t="s">
        <v>2868</v>
      </c>
      <c r="F164" s="668"/>
      <c r="G164" s="668"/>
      <c r="H164" s="681">
        <v>0</v>
      </c>
      <c r="I164" s="668">
        <v>3</v>
      </c>
      <c r="J164" s="668">
        <v>189.32999999999998</v>
      </c>
      <c r="K164" s="681">
        <v>1</v>
      </c>
      <c r="L164" s="668">
        <v>3</v>
      </c>
      <c r="M164" s="669">
        <v>189.32999999999998</v>
      </c>
    </row>
    <row r="165" spans="1:13" ht="14.4" customHeight="1" x14ac:dyDescent="0.3">
      <c r="A165" s="664" t="s">
        <v>568</v>
      </c>
      <c r="B165" s="665" t="s">
        <v>2865</v>
      </c>
      <c r="C165" s="665" t="s">
        <v>2542</v>
      </c>
      <c r="D165" s="665" t="s">
        <v>2866</v>
      </c>
      <c r="E165" s="665" t="s">
        <v>3020</v>
      </c>
      <c r="F165" s="668"/>
      <c r="G165" s="668"/>
      <c r="H165" s="681">
        <v>0</v>
      </c>
      <c r="I165" s="668">
        <v>1</v>
      </c>
      <c r="J165" s="668">
        <v>78.29000000000002</v>
      </c>
      <c r="K165" s="681">
        <v>1</v>
      </c>
      <c r="L165" s="668">
        <v>1</v>
      </c>
      <c r="M165" s="669">
        <v>78.29000000000002</v>
      </c>
    </row>
    <row r="166" spans="1:13" ht="14.4" customHeight="1" x14ac:dyDescent="0.3">
      <c r="A166" s="664" t="s">
        <v>568</v>
      </c>
      <c r="B166" s="665" t="s">
        <v>2865</v>
      </c>
      <c r="C166" s="665" t="s">
        <v>2528</v>
      </c>
      <c r="D166" s="665" t="s">
        <v>2866</v>
      </c>
      <c r="E166" s="665" t="s">
        <v>3021</v>
      </c>
      <c r="F166" s="668"/>
      <c r="G166" s="668"/>
      <c r="H166" s="681">
        <v>0</v>
      </c>
      <c r="I166" s="668">
        <v>1</v>
      </c>
      <c r="J166" s="668">
        <v>61.529999999999987</v>
      </c>
      <c r="K166" s="681">
        <v>1</v>
      </c>
      <c r="L166" s="668">
        <v>1</v>
      </c>
      <c r="M166" s="669">
        <v>61.529999999999987</v>
      </c>
    </row>
    <row r="167" spans="1:13" ht="14.4" customHeight="1" x14ac:dyDescent="0.3">
      <c r="A167" s="664" t="s">
        <v>568</v>
      </c>
      <c r="B167" s="665" t="s">
        <v>2865</v>
      </c>
      <c r="C167" s="665" t="s">
        <v>2573</v>
      </c>
      <c r="D167" s="665" t="s">
        <v>2866</v>
      </c>
      <c r="E167" s="665" t="s">
        <v>3022</v>
      </c>
      <c r="F167" s="668"/>
      <c r="G167" s="668"/>
      <c r="H167" s="681">
        <v>0</v>
      </c>
      <c r="I167" s="668">
        <v>2</v>
      </c>
      <c r="J167" s="668">
        <v>189.85993189739679</v>
      </c>
      <c r="K167" s="681">
        <v>1</v>
      </c>
      <c r="L167" s="668">
        <v>2</v>
      </c>
      <c r="M167" s="669">
        <v>189.85993189739679</v>
      </c>
    </row>
    <row r="168" spans="1:13" ht="14.4" customHeight="1" x14ac:dyDescent="0.3">
      <c r="A168" s="664" t="s">
        <v>568</v>
      </c>
      <c r="B168" s="665" t="s">
        <v>2869</v>
      </c>
      <c r="C168" s="665" t="s">
        <v>1922</v>
      </c>
      <c r="D168" s="665" t="s">
        <v>2870</v>
      </c>
      <c r="E168" s="665" t="s">
        <v>2871</v>
      </c>
      <c r="F168" s="668"/>
      <c r="G168" s="668"/>
      <c r="H168" s="681">
        <v>0</v>
      </c>
      <c r="I168" s="668">
        <v>2</v>
      </c>
      <c r="J168" s="668">
        <v>24419.34</v>
      </c>
      <c r="K168" s="681">
        <v>1</v>
      </c>
      <c r="L168" s="668">
        <v>2</v>
      </c>
      <c r="M168" s="669">
        <v>24419.34</v>
      </c>
    </row>
    <row r="169" spans="1:13" ht="14.4" customHeight="1" x14ac:dyDescent="0.3">
      <c r="A169" s="664" t="s">
        <v>568</v>
      </c>
      <c r="B169" s="665" t="s">
        <v>2872</v>
      </c>
      <c r="C169" s="665" t="s">
        <v>1869</v>
      </c>
      <c r="D169" s="665" t="s">
        <v>2873</v>
      </c>
      <c r="E169" s="665" t="s">
        <v>2874</v>
      </c>
      <c r="F169" s="668">
        <v>14.100000000000001</v>
      </c>
      <c r="G169" s="668">
        <v>6488.9609999999984</v>
      </c>
      <c r="H169" s="681">
        <v>1</v>
      </c>
      <c r="I169" s="668"/>
      <c r="J169" s="668"/>
      <c r="K169" s="681">
        <v>0</v>
      </c>
      <c r="L169" s="668">
        <v>14.100000000000001</v>
      </c>
      <c r="M169" s="669">
        <v>6488.9609999999984</v>
      </c>
    </row>
    <row r="170" spans="1:13" ht="14.4" customHeight="1" x14ac:dyDescent="0.3">
      <c r="A170" s="664" t="s">
        <v>568</v>
      </c>
      <c r="B170" s="665" t="s">
        <v>2872</v>
      </c>
      <c r="C170" s="665" t="s">
        <v>1798</v>
      </c>
      <c r="D170" s="665" t="s">
        <v>1799</v>
      </c>
      <c r="E170" s="665" t="s">
        <v>2875</v>
      </c>
      <c r="F170" s="668"/>
      <c r="G170" s="668"/>
      <c r="H170" s="681">
        <v>0</v>
      </c>
      <c r="I170" s="668">
        <v>163</v>
      </c>
      <c r="J170" s="668">
        <v>3560.357</v>
      </c>
      <c r="K170" s="681">
        <v>1</v>
      </c>
      <c r="L170" s="668">
        <v>163</v>
      </c>
      <c r="M170" s="669">
        <v>3560.357</v>
      </c>
    </row>
    <row r="171" spans="1:13" ht="14.4" customHeight="1" x14ac:dyDescent="0.3">
      <c r="A171" s="664" t="s">
        <v>568</v>
      </c>
      <c r="B171" s="665" t="s">
        <v>2876</v>
      </c>
      <c r="C171" s="665" t="s">
        <v>1734</v>
      </c>
      <c r="D171" s="665" t="s">
        <v>1735</v>
      </c>
      <c r="E171" s="665" t="s">
        <v>2877</v>
      </c>
      <c r="F171" s="668"/>
      <c r="G171" s="668"/>
      <c r="H171" s="681">
        <v>0</v>
      </c>
      <c r="I171" s="668">
        <v>2</v>
      </c>
      <c r="J171" s="668">
        <v>338.08</v>
      </c>
      <c r="K171" s="681">
        <v>1</v>
      </c>
      <c r="L171" s="668">
        <v>2</v>
      </c>
      <c r="M171" s="669">
        <v>338.08</v>
      </c>
    </row>
    <row r="172" spans="1:13" ht="14.4" customHeight="1" x14ac:dyDescent="0.3">
      <c r="A172" s="664" t="s">
        <v>568</v>
      </c>
      <c r="B172" s="665" t="s">
        <v>2876</v>
      </c>
      <c r="C172" s="665" t="s">
        <v>1817</v>
      </c>
      <c r="D172" s="665" t="s">
        <v>2879</v>
      </c>
      <c r="E172" s="665" t="s">
        <v>2880</v>
      </c>
      <c r="F172" s="668"/>
      <c r="G172" s="668"/>
      <c r="H172" s="681">
        <v>0</v>
      </c>
      <c r="I172" s="668">
        <v>37.6</v>
      </c>
      <c r="J172" s="668">
        <v>4695.0253205173012</v>
      </c>
      <c r="K172" s="681">
        <v>1</v>
      </c>
      <c r="L172" s="668">
        <v>37.6</v>
      </c>
      <c r="M172" s="669">
        <v>4695.0253205173012</v>
      </c>
    </row>
    <row r="173" spans="1:13" ht="14.4" customHeight="1" x14ac:dyDescent="0.3">
      <c r="A173" s="664" t="s">
        <v>568</v>
      </c>
      <c r="B173" s="665" t="s">
        <v>2876</v>
      </c>
      <c r="C173" s="665" t="s">
        <v>2657</v>
      </c>
      <c r="D173" s="665" t="s">
        <v>3023</v>
      </c>
      <c r="E173" s="665" t="s">
        <v>3024</v>
      </c>
      <c r="F173" s="668"/>
      <c r="G173" s="668"/>
      <c r="H173" s="681">
        <v>0</v>
      </c>
      <c r="I173" s="668">
        <v>3</v>
      </c>
      <c r="J173" s="668">
        <v>288.14999999999998</v>
      </c>
      <c r="K173" s="681">
        <v>1</v>
      </c>
      <c r="L173" s="668">
        <v>3</v>
      </c>
      <c r="M173" s="669">
        <v>288.14999999999998</v>
      </c>
    </row>
    <row r="174" spans="1:13" ht="14.4" customHeight="1" x14ac:dyDescent="0.3">
      <c r="A174" s="664" t="s">
        <v>568</v>
      </c>
      <c r="B174" s="665" t="s">
        <v>2876</v>
      </c>
      <c r="C174" s="665" t="s">
        <v>1910</v>
      </c>
      <c r="D174" s="665" t="s">
        <v>2881</v>
      </c>
      <c r="E174" s="665" t="s">
        <v>2882</v>
      </c>
      <c r="F174" s="668"/>
      <c r="G174" s="668"/>
      <c r="H174" s="681">
        <v>0</v>
      </c>
      <c r="I174" s="668">
        <v>8</v>
      </c>
      <c r="J174" s="668">
        <v>898.48</v>
      </c>
      <c r="K174" s="681">
        <v>1</v>
      </c>
      <c r="L174" s="668">
        <v>8</v>
      </c>
      <c r="M174" s="669">
        <v>898.48</v>
      </c>
    </row>
    <row r="175" spans="1:13" ht="14.4" customHeight="1" x14ac:dyDescent="0.3">
      <c r="A175" s="664" t="s">
        <v>568</v>
      </c>
      <c r="B175" s="665" t="s">
        <v>2883</v>
      </c>
      <c r="C175" s="665" t="s">
        <v>1856</v>
      </c>
      <c r="D175" s="665" t="s">
        <v>2884</v>
      </c>
      <c r="E175" s="665" t="s">
        <v>2885</v>
      </c>
      <c r="F175" s="668"/>
      <c r="G175" s="668"/>
      <c r="H175" s="681">
        <v>0</v>
      </c>
      <c r="I175" s="668">
        <v>1.8</v>
      </c>
      <c r="J175" s="668">
        <v>831.6</v>
      </c>
      <c r="K175" s="681">
        <v>1</v>
      </c>
      <c r="L175" s="668">
        <v>1.8</v>
      </c>
      <c r="M175" s="669">
        <v>831.6</v>
      </c>
    </row>
    <row r="176" spans="1:13" ht="14.4" customHeight="1" x14ac:dyDescent="0.3">
      <c r="A176" s="664" t="s">
        <v>568</v>
      </c>
      <c r="B176" s="665" t="s">
        <v>2886</v>
      </c>
      <c r="C176" s="665" t="s">
        <v>1863</v>
      </c>
      <c r="D176" s="665" t="s">
        <v>2887</v>
      </c>
      <c r="E176" s="665" t="s">
        <v>2888</v>
      </c>
      <c r="F176" s="668">
        <v>6.2999999999999989</v>
      </c>
      <c r="G176" s="668">
        <v>1092.27</v>
      </c>
      <c r="H176" s="681">
        <v>1</v>
      </c>
      <c r="I176" s="668"/>
      <c r="J176" s="668"/>
      <c r="K176" s="681">
        <v>0</v>
      </c>
      <c r="L176" s="668">
        <v>6.2999999999999989</v>
      </c>
      <c r="M176" s="669">
        <v>1092.27</v>
      </c>
    </row>
    <row r="177" spans="1:13" ht="14.4" customHeight="1" x14ac:dyDescent="0.3">
      <c r="A177" s="664" t="s">
        <v>568</v>
      </c>
      <c r="B177" s="665" t="s">
        <v>2886</v>
      </c>
      <c r="C177" s="665" t="s">
        <v>1891</v>
      </c>
      <c r="D177" s="665" t="s">
        <v>1892</v>
      </c>
      <c r="E177" s="665" t="s">
        <v>2889</v>
      </c>
      <c r="F177" s="668">
        <v>1.5</v>
      </c>
      <c r="G177" s="668">
        <v>396</v>
      </c>
      <c r="H177" s="681">
        <v>1</v>
      </c>
      <c r="I177" s="668"/>
      <c r="J177" s="668"/>
      <c r="K177" s="681">
        <v>0</v>
      </c>
      <c r="L177" s="668">
        <v>1.5</v>
      </c>
      <c r="M177" s="669">
        <v>396</v>
      </c>
    </row>
    <row r="178" spans="1:13" ht="14.4" customHeight="1" x14ac:dyDescent="0.3">
      <c r="A178" s="664" t="s">
        <v>568</v>
      </c>
      <c r="B178" s="665" t="s">
        <v>2893</v>
      </c>
      <c r="C178" s="665" t="s">
        <v>1928</v>
      </c>
      <c r="D178" s="665" t="s">
        <v>2894</v>
      </c>
      <c r="E178" s="665" t="s">
        <v>2888</v>
      </c>
      <c r="F178" s="668"/>
      <c r="G178" s="668"/>
      <c r="H178" s="681">
        <v>0</v>
      </c>
      <c r="I178" s="668">
        <v>5.9999999999999973</v>
      </c>
      <c r="J178" s="668">
        <v>5629.7999999999975</v>
      </c>
      <c r="K178" s="681">
        <v>1</v>
      </c>
      <c r="L178" s="668">
        <v>5.9999999999999973</v>
      </c>
      <c r="M178" s="669">
        <v>5629.7999999999975</v>
      </c>
    </row>
    <row r="179" spans="1:13" ht="14.4" customHeight="1" x14ac:dyDescent="0.3">
      <c r="A179" s="664" t="s">
        <v>568</v>
      </c>
      <c r="B179" s="665" t="s">
        <v>2900</v>
      </c>
      <c r="C179" s="665" t="s">
        <v>1883</v>
      </c>
      <c r="D179" s="665" t="s">
        <v>2901</v>
      </c>
      <c r="E179" s="665" t="s">
        <v>2902</v>
      </c>
      <c r="F179" s="668"/>
      <c r="G179" s="668"/>
      <c r="H179" s="681">
        <v>0</v>
      </c>
      <c r="I179" s="668">
        <v>1.8</v>
      </c>
      <c r="J179" s="668">
        <v>279.18</v>
      </c>
      <c r="K179" s="681">
        <v>1</v>
      </c>
      <c r="L179" s="668">
        <v>1.8</v>
      </c>
      <c r="M179" s="669">
        <v>279.18</v>
      </c>
    </row>
    <row r="180" spans="1:13" ht="14.4" customHeight="1" x14ac:dyDescent="0.3">
      <c r="A180" s="664" t="s">
        <v>568</v>
      </c>
      <c r="B180" s="665" t="s">
        <v>2900</v>
      </c>
      <c r="C180" s="665" t="s">
        <v>1879</v>
      </c>
      <c r="D180" s="665" t="s">
        <v>2901</v>
      </c>
      <c r="E180" s="665" t="s">
        <v>2903</v>
      </c>
      <c r="F180" s="668"/>
      <c r="G180" s="668"/>
      <c r="H180" s="681">
        <v>0</v>
      </c>
      <c r="I180" s="668">
        <v>10.1</v>
      </c>
      <c r="J180" s="668">
        <v>2666.4</v>
      </c>
      <c r="K180" s="681">
        <v>1</v>
      </c>
      <c r="L180" s="668">
        <v>10.1</v>
      </c>
      <c r="M180" s="669">
        <v>2666.4</v>
      </c>
    </row>
    <row r="181" spans="1:13" ht="14.4" customHeight="1" x14ac:dyDescent="0.3">
      <c r="A181" s="664" t="s">
        <v>568</v>
      </c>
      <c r="B181" s="665" t="s">
        <v>2907</v>
      </c>
      <c r="C181" s="665" t="s">
        <v>1925</v>
      </c>
      <c r="D181" s="665" t="s">
        <v>2908</v>
      </c>
      <c r="E181" s="665" t="s">
        <v>2909</v>
      </c>
      <c r="F181" s="668"/>
      <c r="G181" s="668"/>
      <c r="H181" s="681">
        <v>0</v>
      </c>
      <c r="I181" s="668">
        <v>18</v>
      </c>
      <c r="J181" s="668">
        <v>993.78481129303736</v>
      </c>
      <c r="K181" s="681">
        <v>1</v>
      </c>
      <c r="L181" s="668">
        <v>18</v>
      </c>
      <c r="M181" s="669">
        <v>993.78481129303736</v>
      </c>
    </row>
    <row r="182" spans="1:13" ht="14.4" customHeight="1" x14ac:dyDescent="0.3">
      <c r="A182" s="664" t="s">
        <v>568</v>
      </c>
      <c r="B182" s="665" t="s">
        <v>2910</v>
      </c>
      <c r="C182" s="665" t="s">
        <v>1914</v>
      </c>
      <c r="D182" s="665" t="s">
        <v>2911</v>
      </c>
      <c r="E182" s="665" t="s">
        <v>2912</v>
      </c>
      <c r="F182" s="668"/>
      <c r="G182" s="668"/>
      <c r="H182" s="681">
        <v>0</v>
      </c>
      <c r="I182" s="668">
        <v>80</v>
      </c>
      <c r="J182" s="668">
        <v>2311.1999999999998</v>
      </c>
      <c r="K182" s="681">
        <v>1</v>
      </c>
      <c r="L182" s="668">
        <v>80</v>
      </c>
      <c r="M182" s="669">
        <v>2311.1999999999998</v>
      </c>
    </row>
    <row r="183" spans="1:13" ht="14.4" customHeight="1" x14ac:dyDescent="0.3">
      <c r="A183" s="664" t="s">
        <v>568</v>
      </c>
      <c r="B183" s="665" t="s">
        <v>2916</v>
      </c>
      <c r="C183" s="665" t="s">
        <v>2663</v>
      </c>
      <c r="D183" s="665" t="s">
        <v>2917</v>
      </c>
      <c r="E183" s="665" t="s">
        <v>3025</v>
      </c>
      <c r="F183" s="668"/>
      <c r="G183" s="668"/>
      <c r="H183" s="681">
        <v>0</v>
      </c>
      <c r="I183" s="668">
        <v>1</v>
      </c>
      <c r="J183" s="668">
        <v>159.5</v>
      </c>
      <c r="K183" s="681">
        <v>1</v>
      </c>
      <c r="L183" s="668">
        <v>1</v>
      </c>
      <c r="M183" s="669">
        <v>159.5</v>
      </c>
    </row>
    <row r="184" spans="1:13" ht="14.4" customHeight="1" x14ac:dyDescent="0.3">
      <c r="A184" s="664" t="s">
        <v>568</v>
      </c>
      <c r="B184" s="665" t="s">
        <v>2916</v>
      </c>
      <c r="C184" s="665" t="s">
        <v>1947</v>
      </c>
      <c r="D184" s="665" t="s">
        <v>2917</v>
      </c>
      <c r="E184" s="665" t="s">
        <v>2918</v>
      </c>
      <c r="F184" s="668"/>
      <c r="G184" s="668"/>
      <c r="H184" s="681">
        <v>0</v>
      </c>
      <c r="I184" s="668">
        <v>1</v>
      </c>
      <c r="J184" s="668">
        <v>308</v>
      </c>
      <c r="K184" s="681">
        <v>1</v>
      </c>
      <c r="L184" s="668">
        <v>1</v>
      </c>
      <c r="M184" s="669">
        <v>308</v>
      </c>
    </row>
    <row r="185" spans="1:13" ht="14.4" customHeight="1" x14ac:dyDescent="0.3">
      <c r="A185" s="664" t="s">
        <v>568</v>
      </c>
      <c r="B185" s="665" t="s">
        <v>2916</v>
      </c>
      <c r="C185" s="665" t="s">
        <v>1950</v>
      </c>
      <c r="D185" s="665" t="s">
        <v>2919</v>
      </c>
      <c r="E185" s="665" t="s">
        <v>2920</v>
      </c>
      <c r="F185" s="668"/>
      <c r="G185" s="668"/>
      <c r="H185" s="681">
        <v>0</v>
      </c>
      <c r="I185" s="668">
        <v>1</v>
      </c>
      <c r="J185" s="668">
        <v>285.24</v>
      </c>
      <c r="K185" s="681">
        <v>1</v>
      </c>
      <c r="L185" s="668">
        <v>1</v>
      </c>
      <c r="M185" s="669">
        <v>285.24</v>
      </c>
    </row>
    <row r="186" spans="1:13" ht="14.4" customHeight="1" x14ac:dyDescent="0.3">
      <c r="A186" s="664" t="s">
        <v>568</v>
      </c>
      <c r="B186" s="665" t="s">
        <v>3026</v>
      </c>
      <c r="C186" s="665" t="s">
        <v>2660</v>
      </c>
      <c r="D186" s="665" t="s">
        <v>3027</v>
      </c>
      <c r="E186" s="665" t="s">
        <v>3028</v>
      </c>
      <c r="F186" s="668">
        <v>20</v>
      </c>
      <c r="G186" s="668">
        <v>56505.2</v>
      </c>
      <c r="H186" s="681">
        <v>1</v>
      </c>
      <c r="I186" s="668"/>
      <c r="J186" s="668"/>
      <c r="K186" s="681">
        <v>0</v>
      </c>
      <c r="L186" s="668">
        <v>20</v>
      </c>
      <c r="M186" s="669">
        <v>56505.2</v>
      </c>
    </row>
    <row r="187" spans="1:13" ht="14.4" customHeight="1" x14ac:dyDescent="0.3">
      <c r="A187" s="664" t="s">
        <v>568</v>
      </c>
      <c r="B187" s="665" t="s">
        <v>3029</v>
      </c>
      <c r="C187" s="665" t="s">
        <v>2617</v>
      </c>
      <c r="D187" s="665" t="s">
        <v>3030</v>
      </c>
      <c r="E187" s="665" t="s">
        <v>3031</v>
      </c>
      <c r="F187" s="668"/>
      <c r="G187" s="668"/>
      <c r="H187" s="681">
        <v>0</v>
      </c>
      <c r="I187" s="668">
        <v>1</v>
      </c>
      <c r="J187" s="668">
        <v>426.6</v>
      </c>
      <c r="K187" s="681">
        <v>1</v>
      </c>
      <c r="L187" s="668">
        <v>1</v>
      </c>
      <c r="M187" s="669">
        <v>426.6</v>
      </c>
    </row>
    <row r="188" spans="1:13" ht="14.4" customHeight="1" x14ac:dyDescent="0.3">
      <c r="A188" s="664" t="s">
        <v>568</v>
      </c>
      <c r="B188" s="665" t="s">
        <v>2921</v>
      </c>
      <c r="C188" s="665" t="s">
        <v>1725</v>
      </c>
      <c r="D188" s="665" t="s">
        <v>1653</v>
      </c>
      <c r="E188" s="665" t="s">
        <v>2922</v>
      </c>
      <c r="F188" s="668"/>
      <c r="G188" s="668"/>
      <c r="H188" s="681">
        <v>0</v>
      </c>
      <c r="I188" s="668">
        <v>4</v>
      </c>
      <c r="J188" s="668">
        <v>219.12000000000006</v>
      </c>
      <c r="K188" s="681">
        <v>1</v>
      </c>
      <c r="L188" s="668">
        <v>4</v>
      </c>
      <c r="M188" s="669">
        <v>219.12000000000006</v>
      </c>
    </row>
    <row r="189" spans="1:13" ht="14.4" customHeight="1" x14ac:dyDescent="0.3">
      <c r="A189" s="664" t="s">
        <v>568</v>
      </c>
      <c r="B189" s="665" t="s">
        <v>2921</v>
      </c>
      <c r="C189" s="665" t="s">
        <v>1719</v>
      </c>
      <c r="D189" s="665" t="s">
        <v>1653</v>
      </c>
      <c r="E189" s="665" t="s">
        <v>2923</v>
      </c>
      <c r="F189" s="668"/>
      <c r="G189" s="668"/>
      <c r="H189" s="681">
        <v>0</v>
      </c>
      <c r="I189" s="668">
        <v>1</v>
      </c>
      <c r="J189" s="668">
        <v>109.55999999999999</v>
      </c>
      <c r="K189" s="681">
        <v>1</v>
      </c>
      <c r="L189" s="668">
        <v>1</v>
      </c>
      <c r="M189" s="669">
        <v>109.55999999999999</v>
      </c>
    </row>
    <row r="190" spans="1:13" ht="14.4" customHeight="1" x14ac:dyDescent="0.3">
      <c r="A190" s="664" t="s">
        <v>568</v>
      </c>
      <c r="B190" s="665" t="s">
        <v>2921</v>
      </c>
      <c r="C190" s="665" t="s">
        <v>1652</v>
      </c>
      <c r="D190" s="665" t="s">
        <v>1653</v>
      </c>
      <c r="E190" s="665" t="s">
        <v>2924</v>
      </c>
      <c r="F190" s="668"/>
      <c r="G190" s="668"/>
      <c r="H190" s="681">
        <v>0</v>
      </c>
      <c r="I190" s="668">
        <v>2</v>
      </c>
      <c r="J190" s="668">
        <v>73.12</v>
      </c>
      <c r="K190" s="681">
        <v>1</v>
      </c>
      <c r="L190" s="668">
        <v>2</v>
      </c>
      <c r="M190" s="669">
        <v>73.12</v>
      </c>
    </row>
    <row r="191" spans="1:13" ht="14.4" customHeight="1" x14ac:dyDescent="0.3">
      <c r="A191" s="664" t="s">
        <v>568</v>
      </c>
      <c r="B191" s="665" t="s">
        <v>2925</v>
      </c>
      <c r="C191" s="665" t="s">
        <v>1649</v>
      </c>
      <c r="D191" s="665" t="s">
        <v>600</v>
      </c>
      <c r="E191" s="665" t="s">
        <v>2926</v>
      </c>
      <c r="F191" s="668"/>
      <c r="G191" s="668"/>
      <c r="H191" s="681">
        <v>0</v>
      </c>
      <c r="I191" s="668">
        <v>2</v>
      </c>
      <c r="J191" s="668">
        <v>117.48</v>
      </c>
      <c r="K191" s="681">
        <v>1</v>
      </c>
      <c r="L191" s="668">
        <v>2</v>
      </c>
      <c r="M191" s="669">
        <v>117.48</v>
      </c>
    </row>
    <row r="192" spans="1:13" ht="14.4" customHeight="1" x14ac:dyDescent="0.3">
      <c r="A192" s="664" t="s">
        <v>568</v>
      </c>
      <c r="B192" s="665" t="s">
        <v>2925</v>
      </c>
      <c r="C192" s="665" t="s">
        <v>1555</v>
      </c>
      <c r="D192" s="665" t="s">
        <v>600</v>
      </c>
      <c r="E192" s="665" t="s">
        <v>2927</v>
      </c>
      <c r="F192" s="668"/>
      <c r="G192" s="668"/>
      <c r="H192" s="681">
        <v>0</v>
      </c>
      <c r="I192" s="668">
        <v>19</v>
      </c>
      <c r="J192" s="668">
        <v>1994.9199999999998</v>
      </c>
      <c r="K192" s="681">
        <v>1</v>
      </c>
      <c r="L192" s="668">
        <v>19</v>
      </c>
      <c r="M192" s="669">
        <v>1994.9199999999998</v>
      </c>
    </row>
    <row r="193" spans="1:13" ht="14.4" customHeight="1" x14ac:dyDescent="0.3">
      <c r="A193" s="664" t="s">
        <v>568</v>
      </c>
      <c r="B193" s="665" t="s">
        <v>2925</v>
      </c>
      <c r="C193" s="665" t="s">
        <v>599</v>
      </c>
      <c r="D193" s="665" t="s">
        <v>600</v>
      </c>
      <c r="E193" s="665" t="s">
        <v>2927</v>
      </c>
      <c r="F193" s="668">
        <v>2</v>
      </c>
      <c r="G193" s="668">
        <v>206.64180856086452</v>
      </c>
      <c r="H193" s="681">
        <v>1</v>
      </c>
      <c r="I193" s="668"/>
      <c r="J193" s="668"/>
      <c r="K193" s="681">
        <v>0</v>
      </c>
      <c r="L193" s="668">
        <v>2</v>
      </c>
      <c r="M193" s="669">
        <v>206.64180856086452</v>
      </c>
    </row>
    <row r="194" spans="1:13" ht="14.4" customHeight="1" x14ac:dyDescent="0.3">
      <c r="A194" s="664" t="s">
        <v>568</v>
      </c>
      <c r="B194" s="665" t="s">
        <v>2928</v>
      </c>
      <c r="C194" s="665" t="s">
        <v>1715</v>
      </c>
      <c r="D194" s="665" t="s">
        <v>2929</v>
      </c>
      <c r="E194" s="665" t="s">
        <v>2930</v>
      </c>
      <c r="F194" s="668"/>
      <c r="G194" s="668"/>
      <c r="H194" s="681">
        <v>0</v>
      </c>
      <c r="I194" s="668">
        <v>4</v>
      </c>
      <c r="J194" s="668">
        <v>335.55409848751322</v>
      </c>
      <c r="K194" s="681">
        <v>1</v>
      </c>
      <c r="L194" s="668">
        <v>4</v>
      </c>
      <c r="M194" s="669">
        <v>335.55409848751322</v>
      </c>
    </row>
    <row r="195" spans="1:13" ht="14.4" customHeight="1" x14ac:dyDescent="0.3">
      <c r="A195" s="664" t="s">
        <v>568</v>
      </c>
      <c r="B195" s="665" t="s">
        <v>2934</v>
      </c>
      <c r="C195" s="665" t="s">
        <v>823</v>
      </c>
      <c r="D195" s="665" t="s">
        <v>820</v>
      </c>
      <c r="E195" s="665" t="s">
        <v>3032</v>
      </c>
      <c r="F195" s="668"/>
      <c r="G195" s="668"/>
      <c r="H195" s="681">
        <v>0</v>
      </c>
      <c r="I195" s="668">
        <v>1</v>
      </c>
      <c r="J195" s="668">
        <v>58.929731675821763</v>
      </c>
      <c r="K195" s="681">
        <v>1</v>
      </c>
      <c r="L195" s="668">
        <v>1</v>
      </c>
      <c r="M195" s="669">
        <v>58.929731675821763</v>
      </c>
    </row>
    <row r="196" spans="1:13" ht="14.4" customHeight="1" x14ac:dyDescent="0.3">
      <c r="A196" s="664" t="s">
        <v>568</v>
      </c>
      <c r="B196" s="665" t="s">
        <v>3033</v>
      </c>
      <c r="C196" s="665" t="s">
        <v>2532</v>
      </c>
      <c r="D196" s="665" t="s">
        <v>3034</v>
      </c>
      <c r="E196" s="665" t="s">
        <v>3035</v>
      </c>
      <c r="F196" s="668"/>
      <c r="G196" s="668"/>
      <c r="H196" s="681">
        <v>0</v>
      </c>
      <c r="I196" s="668">
        <v>1</v>
      </c>
      <c r="J196" s="668">
        <v>44.029999999999994</v>
      </c>
      <c r="K196" s="681">
        <v>1</v>
      </c>
      <c r="L196" s="668">
        <v>1</v>
      </c>
      <c r="M196" s="669">
        <v>44.029999999999994</v>
      </c>
    </row>
    <row r="197" spans="1:13" ht="14.4" customHeight="1" x14ac:dyDescent="0.3">
      <c r="A197" s="664" t="s">
        <v>568</v>
      </c>
      <c r="B197" s="665" t="s">
        <v>2939</v>
      </c>
      <c r="C197" s="665" t="s">
        <v>2549</v>
      </c>
      <c r="D197" s="665" t="s">
        <v>2940</v>
      </c>
      <c r="E197" s="665" t="s">
        <v>3036</v>
      </c>
      <c r="F197" s="668"/>
      <c r="G197" s="668"/>
      <c r="H197" s="681">
        <v>0</v>
      </c>
      <c r="I197" s="668">
        <v>1</v>
      </c>
      <c r="J197" s="668">
        <v>104.87</v>
      </c>
      <c r="K197" s="681">
        <v>1</v>
      </c>
      <c r="L197" s="668">
        <v>1</v>
      </c>
      <c r="M197" s="669">
        <v>104.87</v>
      </c>
    </row>
    <row r="198" spans="1:13" ht="14.4" customHeight="1" x14ac:dyDescent="0.3">
      <c r="A198" s="664" t="s">
        <v>568</v>
      </c>
      <c r="B198" s="665" t="s">
        <v>2942</v>
      </c>
      <c r="C198" s="665" t="s">
        <v>1598</v>
      </c>
      <c r="D198" s="665" t="s">
        <v>2943</v>
      </c>
      <c r="E198" s="665" t="s">
        <v>2946</v>
      </c>
      <c r="F198" s="668"/>
      <c r="G198" s="668"/>
      <c r="H198" s="681">
        <v>0</v>
      </c>
      <c r="I198" s="668">
        <v>3</v>
      </c>
      <c r="J198" s="668">
        <v>967.47</v>
      </c>
      <c r="K198" s="681">
        <v>1</v>
      </c>
      <c r="L198" s="668">
        <v>3</v>
      </c>
      <c r="M198" s="669">
        <v>967.47</v>
      </c>
    </row>
    <row r="199" spans="1:13" ht="14.4" customHeight="1" x14ac:dyDescent="0.3">
      <c r="A199" s="664" t="s">
        <v>568</v>
      </c>
      <c r="B199" s="665" t="s">
        <v>3037</v>
      </c>
      <c r="C199" s="665" t="s">
        <v>2581</v>
      </c>
      <c r="D199" s="665" t="s">
        <v>3038</v>
      </c>
      <c r="E199" s="665" t="s">
        <v>3039</v>
      </c>
      <c r="F199" s="668"/>
      <c r="G199" s="668"/>
      <c r="H199" s="681">
        <v>0</v>
      </c>
      <c r="I199" s="668">
        <v>1</v>
      </c>
      <c r="J199" s="668">
        <v>90.949999999999974</v>
      </c>
      <c r="K199" s="681">
        <v>1</v>
      </c>
      <c r="L199" s="668">
        <v>1</v>
      </c>
      <c r="M199" s="669">
        <v>90.949999999999974</v>
      </c>
    </row>
    <row r="200" spans="1:13" ht="14.4" customHeight="1" x14ac:dyDescent="0.3">
      <c r="A200" s="664" t="s">
        <v>568</v>
      </c>
      <c r="B200" s="665" t="s">
        <v>3040</v>
      </c>
      <c r="C200" s="665" t="s">
        <v>2577</v>
      </c>
      <c r="D200" s="665" t="s">
        <v>3041</v>
      </c>
      <c r="E200" s="665" t="s">
        <v>3042</v>
      </c>
      <c r="F200" s="668"/>
      <c r="G200" s="668"/>
      <c r="H200" s="681">
        <v>0</v>
      </c>
      <c r="I200" s="668">
        <v>1</v>
      </c>
      <c r="J200" s="668">
        <v>71.17000000000003</v>
      </c>
      <c r="K200" s="681">
        <v>1</v>
      </c>
      <c r="L200" s="668">
        <v>1</v>
      </c>
      <c r="M200" s="669">
        <v>71.17000000000003</v>
      </c>
    </row>
    <row r="201" spans="1:13" ht="14.4" customHeight="1" x14ac:dyDescent="0.3">
      <c r="A201" s="664" t="s">
        <v>568</v>
      </c>
      <c r="B201" s="665" t="s">
        <v>2950</v>
      </c>
      <c r="C201" s="665" t="s">
        <v>1602</v>
      </c>
      <c r="D201" s="665" t="s">
        <v>1603</v>
      </c>
      <c r="E201" s="665" t="s">
        <v>2951</v>
      </c>
      <c r="F201" s="668"/>
      <c r="G201" s="668"/>
      <c r="H201" s="681">
        <v>0</v>
      </c>
      <c r="I201" s="668">
        <v>1</v>
      </c>
      <c r="J201" s="668">
        <v>46.989666549208451</v>
      </c>
      <c r="K201" s="681">
        <v>1</v>
      </c>
      <c r="L201" s="668">
        <v>1</v>
      </c>
      <c r="M201" s="669">
        <v>46.989666549208451</v>
      </c>
    </row>
    <row r="202" spans="1:13" ht="14.4" customHeight="1" x14ac:dyDescent="0.3">
      <c r="A202" s="664" t="s">
        <v>568</v>
      </c>
      <c r="B202" s="665" t="s">
        <v>2950</v>
      </c>
      <c r="C202" s="665" t="s">
        <v>1621</v>
      </c>
      <c r="D202" s="665" t="s">
        <v>1603</v>
      </c>
      <c r="E202" s="665" t="s">
        <v>2952</v>
      </c>
      <c r="F202" s="668"/>
      <c r="G202" s="668"/>
      <c r="H202" s="681">
        <v>0</v>
      </c>
      <c r="I202" s="668">
        <v>1</v>
      </c>
      <c r="J202" s="668">
        <v>106.54</v>
      </c>
      <c r="K202" s="681">
        <v>1</v>
      </c>
      <c r="L202" s="668">
        <v>1</v>
      </c>
      <c r="M202" s="669">
        <v>106.54</v>
      </c>
    </row>
    <row r="203" spans="1:13" ht="14.4" customHeight="1" x14ac:dyDescent="0.3">
      <c r="A203" s="664" t="s">
        <v>568</v>
      </c>
      <c r="B203" s="665" t="s">
        <v>3043</v>
      </c>
      <c r="C203" s="665" t="s">
        <v>2020</v>
      </c>
      <c r="D203" s="665" t="s">
        <v>3044</v>
      </c>
      <c r="E203" s="665" t="s">
        <v>3045</v>
      </c>
      <c r="F203" s="668">
        <v>1</v>
      </c>
      <c r="G203" s="668">
        <v>994.94000000000017</v>
      </c>
      <c r="H203" s="681">
        <v>1</v>
      </c>
      <c r="I203" s="668"/>
      <c r="J203" s="668"/>
      <c r="K203" s="681">
        <v>0</v>
      </c>
      <c r="L203" s="668">
        <v>1</v>
      </c>
      <c r="M203" s="669">
        <v>994.94000000000017</v>
      </c>
    </row>
    <row r="204" spans="1:13" ht="14.4" customHeight="1" x14ac:dyDescent="0.3">
      <c r="A204" s="664" t="s">
        <v>568</v>
      </c>
      <c r="B204" s="665" t="s">
        <v>2953</v>
      </c>
      <c r="C204" s="665" t="s">
        <v>1660</v>
      </c>
      <c r="D204" s="665" t="s">
        <v>1661</v>
      </c>
      <c r="E204" s="665" t="s">
        <v>2830</v>
      </c>
      <c r="F204" s="668"/>
      <c r="G204" s="668"/>
      <c r="H204" s="681">
        <v>0</v>
      </c>
      <c r="I204" s="668">
        <v>4</v>
      </c>
      <c r="J204" s="668">
        <v>80.240002945499441</v>
      </c>
      <c r="K204" s="681">
        <v>1</v>
      </c>
      <c r="L204" s="668">
        <v>4</v>
      </c>
      <c r="M204" s="669">
        <v>80.240002945499441</v>
      </c>
    </row>
    <row r="205" spans="1:13" ht="14.4" customHeight="1" x14ac:dyDescent="0.3">
      <c r="A205" s="664" t="s">
        <v>568</v>
      </c>
      <c r="B205" s="665" t="s">
        <v>2953</v>
      </c>
      <c r="C205" s="665" t="s">
        <v>1701</v>
      </c>
      <c r="D205" s="665" t="s">
        <v>1702</v>
      </c>
      <c r="E205" s="665" t="s">
        <v>2859</v>
      </c>
      <c r="F205" s="668"/>
      <c r="G205" s="668"/>
      <c r="H205" s="681">
        <v>0</v>
      </c>
      <c r="I205" s="668">
        <v>1</v>
      </c>
      <c r="J205" s="668">
        <v>27.48</v>
      </c>
      <c r="K205" s="681">
        <v>1</v>
      </c>
      <c r="L205" s="668">
        <v>1</v>
      </c>
      <c r="M205" s="669">
        <v>27.48</v>
      </c>
    </row>
    <row r="206" spans="1:13" ht="14.4" customHeight="1" x14ac:dyDescent="0.3">
      <c r="A206" s="664" t="s">
        <v>568</v>
      </c>
      <c r="B206" s="665" t="s">
        <v>3046</v>
      </c>
      <c r="C206" s="665" t="s">
        <v>2610</v>
      </c>
      <c r="D206" s="665" t="s">
        <v>3047</v>
      </c>
      <c r="E206" s="665" t="s">
        <v>3048</v>
      </c>
      <c r="F206" s="668"/>
      <c r="G206" s="668"/>
      <c r="H206" s="681">
        <v>0</v>
      </c>
      <c r="I206" s="668">
        <v>1</v>
      </c>
      <c r="J206" s="668">
        <v>245.37999999999994</v>
      </c>
      <c r="K206" s="681">
        <v>1</v>
      </c>
      <c r="L206" s="668">
        <v>1</v>
      </c>
      <c r="M206" s="669">
        <v>245.37999999999994</v>
      </c>
    </row>
    <row r="207" spans="1:13" ht="14.4" customHeight="1" x14ac:dyDescent="0.3">
      <c r="A207" s="664" t="s">
        <v>568</v>
      </c>
      <c r="B207" s="665" t="s">
        <v>2955</v>
      </c>
      <c r="C207" s="665" t="s">
        <v>1686</v>
      </c>
      <c r="D207" s="665" t="s">
        <v>2956</v>
      </c>
      <c r="E207" s="665" t="s">
        <v>2830</v>
      </c>
      <c r="F207" s="668"/>
      <c r="G207" s="668"/>
      <c r="H207" s="681">
        <v>0</v>
      </c>
      <c r="I207" s="668">
        <v>2</v>
      </c>
      <c r="J207" s="668">
        <v>142.34008614424147</v>
      </c>
      <c r="K207" s="681">
        <v>1</v>
      </c>
      <c r="L207" s="668">
        <v>2</v>
      </c>
      <c r="M207" s="669">
        <v>142.34008614424147</v>
      </c>
    </row>
    <row r="208" spans="1:13" ht="14.4" customHeight="1" x14ac:dyDescent="0.3">
      <c r="A208" s="664" t="s">
        <v>568</v>
      </c>
      <c r="B208" s="665" t="s">
        <v>3049</v>
      </c>
      <c r="C208" s="665" t="s">
        <v>2553</v>
      </c>
      <c r="D208" s="665" t="s">
        <v>3050</v>
      </c>
      <c r="E208" s="665" t="s">
        <v>3051</v>
      </c>
      <c r="F208" s="668"/>
      <c r="G208" s="668"/>
      <c r="H208" s="681">
        <v>0</v>
      </c>
      <c r="I208" s="668">
        <v>1</v>
      </c>
      <c r="J208" s="668">
        <v>99.97999999999999</v>
      </c>
      <c r="K208" s="681">
        <v>1</v>
      </c>
      <c r="L208" s="668">
        <v>1</v>
      </c>
      <c r="M208" s="669">
        <v>99.97999999999999</v>
      </c>
    </row>
    <row r="209" spans="1:13" ht="14.4" customHeight="1" x14ac:dyDescent="0.3">
      <c r="A209" s="664" t="s">
        <v>568</v>
      </c>
      <c r="B209" s="665" t="s">
        <v>3049</v>
      </c>
      <c r="C209" s="665" t="s">
        <v>2566</v>
      </c>
      <c r="D209" s="665" t="s">
        <v>3052</v>
      </c>
      <c r="E209" s="665" t="s">
        <v>3053</v>
      </c>
      <c r="F209" s="668"/>
      <c r="G209" s="668"/>
      <c r="H209" s="681">
        <v>0</v>
      </c>
      <c r="I209" s="668">
        <v>1</v>
      </c>
      <c r="J209" s="668">
        <v>129.78907898322544</v>
      </c>
      <c r="K209" s="681">
        <v>1</v>
      </c>
      <c r="L209" s="668">
        <v>1</v>
      </c>
      <c r="M209" s="669">
        <v>129.78907898322544</v>
      </c>
    </row>
    <row r="210" spans="1:13" ht="14.4" customHeight="1" x14ac:dyDescent="0.3">
      <c r="A210" s="664" t="s">
        <v>568</v>
      </c>
      <c r="B210" s="665" t="s">
        <v>2957</v>
      </c>
      <c r="C210" s="665" t="s">
        <v>700</v>
      </c>
      <c r="D210" s="665" t="s">
        <v>701</v>
      </c>
      <c r="E210" s="665" t="s">
        <v>3054</v>
      </c>
      <c r="F210" s="668"/>
      <c r="G210" s="668"/>
      <c r="H210" s="681">
        <v>0</v>
      </c>
      <c r="I210" s="668">
        <v>1</v>
      </c>
      <c r="J210" s="668">
        <v>100.00999597190784</v>
      </c>
      <c r="K210" s="681">
        <v>1</v>
      </c>
      <c r="L210" s="668">
        <v>1</v>
      </c>
      <c r="M210" s="669">
        <v>100.00999597190784</v>
      </c>
    </row>
    <row r="211" spans="1:13" ht="14.4" customHeight="1" x14ac:dyDescent="0.3">
      <c r="A211" s="664" t="s">
        <v>568</v>
      </c>
      <c r="B211" s="665" t="s">
        <v>2959</v>
      </c>
      <c r="C211" s="665" t="s">
        <v>1675</v>
      </c>
      <c r="D211" s="665" t="s">
        <v>2960</v>
      </c>
      <c r="E211" s="665" t="s">
        <v>2961</v>
      </c>
      <c r="F211" s="668"/>
      <c r="G211" s="668"/>
      <c r="H211" s="681">
        <v>0</v>
      </c>
      <c r="I211" s="668">
        <v>2</v>
      </c>
      <c r="J211" s="668">
        <v>155.61999999999998</v>
      </c>
      <c r="K211" s="681">
        <v>1</v>
      </c>
      <c r="L211" s="668">
        <v>2</v>
      </c>
      <c r="M211" s="669">
        <v>155.61999999999998</v>
      </c>
    </row>
    <row r="212" spans="1:13" ht="14.4" customHeight="1" x14ac:dyDescent="0.3">
      <c r="A212" s="664" t="s">
        <v>568</v>
      </c>
      <c r="B212" s="665" t="s">
        <v>2962</v>
      </c>
      <c r="C212" s="665" t="s">
        <v>2506</v>
      </c>
      <c r="D212" s="665" t="s">
        <v>3055</v>
      </c>
      <c r="E212" s="665" t="s">
        <v>3056</v>
      </c>
      <c r="F212" s="668"/>
      <c r="G212" s="668"/>
      <c r="H212" s="681">
        <v>0</v>
      </c>
      <c r="I212" s="668">
        <v>4</v>
      </c>
      <c r="J212" s="668">
        <v>324.58180733788214</v>
      </c>
      <c r="K212" s="681">
        <v>1</v>
      </c>
      <c r="L212" s="668">
        <v>4</v>
      </c>
      <c r="M212" s="669">
        <v>324.58180733788214</v>
      </c>
    </row>
    <row r="213" spans="1:13" ht="14.4" customHeight="1" x14ac:dyDescent="0.3">
      <c r="A213" s="664" t="s">
        <v>568</v>
      </c>
      <c r="B213" s="665" t="s">
        <v>2967</v>
      </c>
      <c r="C213" s="665" t="s">
        <v>1764</v>
      </c>
      <c r="D213" s="665" t="s">
        <v>2969</v>
      </c>
      <c r="E213" s="665" t="s">
        <v>2970</v>
      </c>
      <c r="F213" s="668"/>
      <c r="G213" s="668"/>
      <c r="H213" s="681">
        <v>0</v>
      </c>
      <c r="I213" s="668">
        <v>6</v>
      </c>
      <c r="J213" s="668">
        <v>223.9804125973773</v>
      </c>
      <c r="K213" s="681">
        <v>1</v>
      </c>
      <c r="L213" s="668">
        <v>6</v>
      </c>
      <c r="M213" s="669">
        <v>223.9804125973773</v>
      </c>
    </row>
    <row r="214" spans="1:13" ht="14.4" customHeight="1" x14ac:dyDescent="0.3">
      <c r="A214" s="664" t="s">
        <v>568</v>
      </c>
      <c r="B214" s="665" t="s">
        <v>2971</v>
      </c>
      <c r="C214" s="665" t="s">
        <v>2490</v>
      </c>
      <c r="D214" s="665" t="s">
        <v>1589</v>
      </c>
      <c r="E214" s="665" t="s">
        <v>3057</v>
      </c>
      <c r="F214" s="668"/>
      <c r="G214" s="668"/>
      <c r="H214" s="681">
        <v>0</v>
      </c>
      <c r="I214" s="668">
        <v>2</v>
      </c>
      <c r="J214" s="668">
        <v>151.84</v>
      </c>
      <c r="K214" s="681">
        <v>1</v>
      </c>
      <c r="L214" s="668">
        <v>2</v>
      </c>
      <c r="M214" s="669">
        <v>151.84</v>
      </c>
    </row>
    <row r="215" spans="1:13" ht="14.4" customHeight="1" x14ac:dyDescent="0.3">
      <c r="A215" s="664" t="s">
        <v>568</v>
      </c>
      <c r="B215" s="665" t="s">
        <v>2971</v>
      </c>
      <c r="C215" s="665" t="s">
        <v>2513</v>
      </c>
      <c r="D215" s="665" t="s">
        <v>1589</v>
      </c>
      <c r="E215" s="665" t="s">
        <v>3058</v>
      </c>
      <c r="F215" s="668"/>
      <c r="G215" s="668"/>
      <c r="H215" s="681">
        <v>0</v>
      </c>
      <c r="I215" s="668">
        <v>4</v>
      </c>
      <c r="J215" s="668">
        <v>92.579998697821281</v>
      </c>
      <c r="K215" s="681">
        <v>1</v>
      </c>
      <c r="L215" s="668">
        <v>4</v>
      </c>
      <c r="M215" s="669">
        <v>92.579998697821281</v>
      </c>
    </row>
    <row r="216" spans="1:13" ht="14.4" customHeight="1" x14ac:dyDescent="0.3">
      <c r="A216" s="664" t="s">
        <v>568</v>
      </c>
      <c r="B216" s="665" t="s">
        <v>2972</v>
      </c>
      <c r="C216" s="665" t="s">
        <v>2627</v>
      </c>
      <c r="D216" s="665" t="s">
        <v>2628</v>
      </c>
      <c r="E216" s="665" t="s">
        <v>2629</v>
      </c>
      <c r="F216" s="668"/>
      <c r="G216" s="668"/>
      <c r="H216" s="681">
        <v>0</v>
      </c>
      <c r="I216" s="668">
        <v>1</v>
      </c>
      <c r="J216" s="668">
        <v>135.6</v>
      </c>
      <c r="K216" s="681">
        <v>1</v>
      </c>
      <c r="L216" s="668">
        <v>1</v>
      </c>
      <c r="M216" s="669">
        <v>135.6</v>
      </c>
    </row>
    <row r="217" spans="1:13" ht="14.4" customHeight="1" x14ac:dyDescent="0.3">
      <c r="A217" s="664" t="s">
        <v>568</v>
      </c>
      <c r="B217" s="665" t="s">
        <v>2972</v>
      </c>
      <c r="C217" s="665" t="s">
        <v>2623</v>
      </c>
      <c r="D217" s="665" t="s">
        <v>2624</v>
      </c>
      <c r="E217" s="665" t="s">
        <v>3059</v>
      </c>
      <c r="F217" s="668"/>
      <c r="G217" s="668"/>
      <c r="H217" s="681">
        <v>0</v>
      </c>
      <c r="I217" s="668">
        <v>1</v>
      </c>
      <c r="J217" s="668">
        <v>111.95</v>
      </c>
      <c r="K217" s="681">
        <v>1</v>
      </c>
      <c r="L217" s="668">
        <v>1</v>
      </c>
      <c r="M217" s="669">
        <v>111.95</v>
      </c>
    </row>
    <row r="218" spans="1:13" ht="14.4" customHeight="1" x14ac:dyDescent="0.3">
      <c r="A218" s="664" t="s">
        <v>568</v>
      </c>
      <c r="B218" s="665" t="s">
        <v>2972</v>
      </c>
      <c r="C218" s="665" t="s">
        <v>1775</v>
      </c>
      <c r="D218" s="665" t="s">
        <v>1776</v>
      </c>
      <c r="E218" s="665" t="s">
        <v>1777</v>
      </c>
      <c r="F218" s="668"/>
      <c r="G218" s="668"/>
      <c r="H218" s="681">
        <v>0</v>
      </c>
      <c r="I218" s="668">
        <v>2</v>
      </c>
      <c r="J218" s="668">
        <v>245.38009292578226</v>
      </c>
      <c r="K218" s="681">
        <v>1</v>
      </c>
      <c r="L218" s="668">
        <v>2</v>
      </c>
      <c r="M218" s="669">
        <v>245.38009292578226</v>
      </c>
    </row>
    <row r="219" spans="1:13" ht="14.4" customHeight="1" x14ac:dyDescent="0.3">
      <c r="A219" s="664" t="s">
        <v>568</v>
      </c>
      <c r="B219" s="665" t="s">
        <v>2972</v>
      </c>
      <c r="C219" s="665" t="s">
        <v>2630</v>
      </c>
      <c r="D219" s="665" t="s">
        <v>2631</v>
      </c>
      <c r="E219" s="665" t="s">
        <v>1777</v>
      </c>
      <c r="F219" s="668"/>
      <c r="G219" s="668"/>
      <c r="H219" s="681">
        <v>0</v>
      </c>
      <c r="I219" s="668">
        <v>1</v>
      </c>
      <c r="J219" s="668">
        <v>122.69</v>
      </c>
      <c r="K219" s="681">
        <v>1</v>
      </c>
      <c r="L219" s="668">
        <v>1</v>
      </c>
      <c r="M219" s="669">
        <v>122.69</v>
      </c>
    </row>
    <row r="220" spans="1:13" ht="14.4" customHeight="1" x14ac:dyDescent="0.3">
      <c r="A220" s="664" t="s">
        <v>568</v>
      </c>
      <c r="B220" s="665" t="s">
        <v>2972</v>
      </c>
      <c r="C220" s="665" t="s">
        <v>1783</v>
      </c>
      <c r="D220" s="665" t="s">
        <v>1784</v>
      </c>
      <c r="E220" s="665" t="s">
        <v>1777</v>
      </c>
      <c r="F220" s="668"/>
      <c r="G220" s="668"/>
      <c r="H220" s="681">
        <v>0</v>
      </c>
      <c r="I220" s="668">
        <v>1</v>
      </c>
      <c r="J220" s="668">
        <v>145.5</v>
      </c>
      <c r="K220" s="681">
        <v>1</v>
      </c>
      <c r="L220" s="668">
        <v>1</v>
      </c>
      <c r="M220" s="669">
        <v>145.5</v>
      </c>
    </row>
    <row r="221" spans="1:13" ht="14.4" customHeight="1" x14ac:dyDescent="0.3">
      <c r="A221" s="664" t="s">
        <v>568</v>
      </c>
      <c r="B221" s="665" t="s">
        <v>2972</v>
      </c>
      <c r="C221" s="665" t="s">
        <v>1778</v>
      </c>
      <c r="D221" s="665" t="s">
        <v>2975</v>
      </c>
      <c r="E221" s="665" t="s">
        <v>1780</v>
      </c>
      <c r="F221" s="668"/>
      <c r="G221" s="668"/>
      <c r="H221" s="681">
        <v>0</v>
      </c>
      <c r="I221" s="668">
        <v>2</v>
      </c>
      <c r="J221" s="668">
        <v>358.51851539367829</v>
      </c>
      <c r="K221" s="681">
        <v>1</v>
      </c>
      <c r="L221" s="668">
        <v>2</v>
      </c>
      <c r="M221" s="669">
        <v>358.51851539367829</v>
      </c>
    </row>
    <row r="222" spans="1:13" ht="14.4" customHeight="1" x14ac:dyDescent="0.3">
      <c r="A222" s="664" t="s">
        <v>568</v>
      </c>
      <c r="B222" s="665" t="s">
        <v>2972</v>
      </c>
      <c r="C222" s="665" t="s">
        <v>1781</v>
      </c>
      <c r="D222" s="665" t="s">
        <v>1782</v>
      </c>
      <c r="E222" s="665" t="s">
        <v>1777</v>
      </c>
      <c r="F222" s="668"/>
      <c r="G222" s="668"/>
      <c r="H222" s="681">
        <v>0</v>
      </c>
      <c r="I222" s="668">
        <v>4</v>
      </c>
      <c r="J222" s="668">
        <v>519.88</v>
      </c>
      <c r="K222" s="681">
        <v>1</v>
      </c>
      <c r="L222" s="668">
        <v>4</v>
      </c>
      <c r="M222" s="669">
        <v>519.88</v>
      </c>
    </row>
    <row r="223" spans="1:13" ht="14.4" customHeight="1" thickBot="1" x14ac:dyDescent="0.35">
      <c r="A223" s="670" t="s">
        <v>568</v>
      </c>
      <c r="B223" s="671" t="s">
        <v>2972</v>
      </c>
      <c r="C223" s="671" t="s">
        <v>2632</v>
      </c>
      <c r="D223" s="671" t="s">
        <v>2633</v>
      </c>
      <c r="E223" s="671" t="s">
        <v>1777</v>
      </c>
      <c r="F223" s="674"/>
      <c r="G223" s="674"/>
      <c r="H223" s="682">
        <v>0</v>
      </c>
      <c r="I223" s="674">
        <v>1</v>
      </c>
      <c r="J223" s="674">
        <v>135.42055738902764</v>
      </c>
      <c r="K223" s="682">
        <v>1</v>
      </c>
      <c r="L223" s="674">
        <v>1</v>
      </c>
      <c r="M223" s="675">
        <v>135.42055738902764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2101</v>
      </c>
      <c r="C3" s="461">
        <f>SUM(C6:C1048576)</f>
        <v>1088</v>
      </c>
      <c r="D3" s="461">
        <f>SUM(D6:D1048576)</f>
        <v>1091</v>
      </c>
      <c r="E3" s="462">
        <f>SUM(E6:E1048576)</f>
        <v>0</v>
      </c>
      <c r="F3" s="459">
        <f>IF(SUM($B3:$E3)=0,"",B3/SUM($B3:$E3))</f>
        <v>0.49088785046728972</v>
      </c>
      <c r="G3" s="457">
        <f t="shared" ref="G3:I3" si="0">IF(SUM($B3:$E3)=0,"",C3/SUM($B3:$E3))</f>
        <v>0.25420560747663551</v>
      </c>
      <c r="H3" s="457">
        <f t="shared" si="0"/>
        <v>0.25490654205607477</v>
      </c>
      <c r="I3" s="458">
        <f t="shared" si="0"/>
        <v>0</v>
      </c>
      <c r="J3" s="461">
        <f>SUM(J6:J1048576)</f>
        <v>365</v>
      </c>
      <c r="K3" s="461">
        <f>SUM(K6:K1048576)</f>
        <v>516</v>
      </c>
      <c r="L3" s="461">
        <f>SUM(L6:L1048576)</f>
        <v>1091</v>
      </c>
      <c r="M3" s="462">
        <f>SUM(M6:M1048576)</f>
        <v>0</v>
      </c>
      <c r="N3" s="459">
        <f>IF(SUM($J3:$M3)=0,"",J3/SUM($J3:$M3))</f>
        <v>0.18509127789046653</v>
      </c>
      <c r="O3" s="457">
        <f t="shared" ref="O3:Q3" si="1">IF(SUM($J3:$M3)=0,"",K3/SUM($J3:$M3))</f>
        <v>0.26166328600405681</v>
      </c>
      <c r="P3" s="457">
        <f t="shared" si="1"/>
        <v>0.55324543610547672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3061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3062</v>
      </c>
      <c r="B7" s="713">
        <v>855</v>
      </c>
      <c r="C7" s="668">
        <v>643</v>
      </c>
      <c r="D7" s="668">
        <v>803</v>
      </c>
      <c r="E7" s="669"/>
      <c r="F7" s="710">
        <v>0.37157757496740546</v>
      </c>
      <c r="G7" s="681">
        <v>0.27944372012168622</v>
      </c>
      <c r="H7" s="681">
        <v>0.34897870491090832</v>
      </c>
      <c r="I7" s="716">
        <v>0</v>
      </c>
      <c r="J7" s="713">
        <v>159</v>
      </c>
      <c r="K7" s="668">
        <v>310</v>
      </c>
      <c r="L7" s="668">
        <v>803</v>
      </c>
      <c r="M7" s="669"/>
      <c r="N7" s="710">
        <v>0.125</v>
      </c>
      <c r="O7" s="681">
        <v>0.24371069182389937</v>
      </c>
      <c r="P7" s="681">
        <v>0.63128930817610063</v>
      </c>
      <c r="Q7" s="704">
        <v>0</v>
      </c>
    </row>
    <row r="8" spans="1:17" ht="14.4" customHeight="1" x14ac:dyDescent="0.3">
      <c r="A8" s="707" t="s">
        <v>3063</v>
      </c>
      <c r="B8" s="713">
        <v>150</v>
      </c>
      <c r="C8" s="668">
        <v>1</v>
      </c>
      <c r="D8" s="668"/>
      <c r="E8" s="669"/>
      <c r="F8" s="710">
        <v>0.99337748344370858</v>
      </c>
      <c r="G8" s="681">
        <v>6.6225165562913907E-3</v>
      </c>
      <c r="H8" s="681">
        <v>0</v>
      </c>
      <c r="I8" s="716">
        <v>0</v>
      </c>
      <c r="J8" s="713">
        <v>35</v>
      </c>
      <c r="K8" s="668">
        <v>1</v>
      </c>
      <c r="L8" s="668"/>
      <c r="M8" s="669"/>
      <c r="N8" s="710">
        <v>0.97222222222222221</v>
      </c>
      <c r="O8" s="681">
        <v>2.7777777777777776E-2</v>
      </c>
      <c r="P8" s="681">
        <v>0</v>
      </c>
      <c r="Q8" s="704">
        <v>0</v>
      </c>
    </row>
    <row r="9" spans="1:17" ht="14.4" customHeight="1" thickBot="1" x14ac:dyDescent="0.35">
      <c r="A9" s="708" t="s">
        <v>3064</v>
      </c>
      <c r="B9" s="714">
        <v>1096</v>
      </c>
      <c r="C9" s="674">
        <v>444</v>
      </c>
      <c r="D9" s="674">
        <v>288</v>
      </c>
      <c r="E9" s="675"/>
      <c r="F9" s="711">
        <v>0.59956236323851209</v>
      </c>
      <c r="G9" s="682">
        <v>0.24288840262582057</v>
      </c>
      <c r="H9" s="682">
        <v>0.1575492341356674</v>
      </c>
      <c r="I9" s="717">
        <v>0</v>
      </c>
      <c r="J9" s="714">
        <v>171</v>
      </c>
      <c r="K9" s="674">
        <v>205</v>
      </c>
      <c r="L9" s="674">
        <v>288</v>
      </c>
      <c r="M9" s="675"/>
      <c r="N9" s="711">
        <v>0.25753012048192769</v>
      </c>
      <c r="O9" s="682">
        <v>0.30873493975903615</v>
      </c>
      <c r="P9" s="682">
        <v>0.43373493975903615</v>
      </c>
      <c r="Q9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31</v>
      </c>
      <c r="B5" s="649" t="s">
        <v>556</v>
      </c>
      <c r="C5" s="652">
        <v>3013532.1000000015</v>
      </c>
      <c r="D5" s="652">
        <v>6440</v>
      </c>
      <c r="E5" s="652">
        <v>2510014.7300000014</v>
      </c>
      <c r="F5" s="718">
        <v>0.83291454901044526</v>
      </c>
      <c r="G5" s="652">
        <v>5216.5</v>
      </c>
      <c r="H5" s="718">
        <v>0.81001552795031051</v>
      </c>
      <c r="I5" s="652">
        <v>503517.37</v>
      </c>
      <c r="J5" s="718">
        <v>0.16708545098955466</v>
      </c>
      <c r="K5" s="652">
        <v>1223.5</v>
      </c>
      <c r="L5" s="718">
        <v>0.18998447204968943</v>
      </c>
      <c r="M5" s="652" t="s">
        <v>74</v>
      </c>
      <c r="N5" s="277"/>
    </row>
    <row r="6" spans="1:14" ht="14.4" customHeight="1" x14ac:dyDescent="0.3">
      <c r="A6" s="648">
        <v>31</v>
      </c>
      <c r="B6" s="649" t="s">
        <v>3065</v>
      </c>
      <c r="C6" s="652">
        <v>1583080.4800000009</v>
      </c>
      <c r="D6" s="652">
        <v>3050.5</v>
      </c>
      <c r="E6" s="652">
        <v>1265201.0200000009</v>
      </c>
      <c r="F6" s="718">
        <v>0.79920195845002162</v>
      </c>
      <c r="G6" s="652">
        <v>2076.5</v>
      </c>
      <c r="H6" s="718">
        <v>0.68070808064251764</v>
      </c>
      <c r="I6" s="652">
        <v>317879.46000000002</v>
      </c>
      <c r="J6" s="718">
        <v>0.20079804154997846</v>
      </c>
      <c r="K6" s="652">
        <v>974</v>
      </c>
      <c r="L6" s="718">
        <v>0.31929191935748236</v>
      </c>
      <c r="M6" s="652" t="s">
        <v>1</v>
      </c>
      <c r="N6" s="277"/>
    </row>
    <row r="7" spans="1:14" ht="14.4" customHeight="1" x14ac:dyDescent="0.3">
      <c r="A7" s="648">
        <v>31</v>
      </c>
      <c r="B7" s="649" t="s">
        <v>3066</v>
      </c>
      <c r="C7" s="652">
        <v>0</v>
      </c>
      <c r="D7" s="652">
        <v>1</v>
      </c>
      <c r="E7" s="652">
        <v>0</v>
      </c>
      <c r="F7" s="718" t="s">
        <v>557</v>
      </c>
      <c r="G7" s="652">
        <v>1</v>
      </c>
      <c r="H7" s="718">
        <v>1</v>
      </c>
      <c r="I7" s="652" t="s">
        <v>557</v>
      </c>
      <c r="J7" s="718" t="s">
        <v>557</v>
      </c>
      <c r="K7" s="652" t="s">
        <v>557</v>
      </c>
      <c r="L7" s="718">
        <v>0</v>
      </c>
      <c r="M7" s="652" t="s">
        <v>1</v>
      </c>
      <c r="N7" s="277"/>
    </row>
    <row r="8" spans="1:14" ht="14.4" customHeight="1" x14ac:dyDescent="0.3">
      <c r="A8" s="648">
        <v>31</v>
      </c>
      <c r="B8" s="649" t="s">
        <v>3067</v>
      </c>
      <c r="C8" s="652">
        <v>1430451.6200000006</v>
      </c>
      <c r="D8" s="652">
        <v>3388.5</v>
      </c>
      <c r="E8" s="652">
        <v>1244813.7100000007</v>
      </c>
      <c r="F8" s="718">
        <v>0.87022426525687058</v>
      </c>
      <c r="G8" s="652">
        <v>3139</v>
      </c>
      <c r="H8" s="718">
        <v>0.92636859967537255</v>
      </c>
      <c r="I8" s="652">
        <v>185637.90999999995</v>
      </c>
      <c r="J8" s="718">
        <v>0.12977573474312951</v>
      </c>
      <c r="K8" s="652">
        <v>249.5</v>
      </c>
      <c r="L8" s="718">
        <v>7.3631400324627422E-2</v>
      </c>
      <c r="M8" s="652" t="s">
        <v>1</v>
      </c>
      <c r="N8" s="277"/>
    </row>
    <row r="9" spans="1:14" ht="14.4" customHeight="1" x14ac:dyDescent="0.3">
      <c r="A9" s="648" t="s">
        <v>555</v>
      </c>
      <c r="B9" s="649" t="s">
        <v>3</v>
      </c>
      <c r="C9" s="652">
        <v>3013532.1000000015</v>
      </c>
      <c r="D9" s="652">
        <v>6440</v>
      </c>
      <c r="E9" s="652">
        <v>2510014.7300000014</v>
      </c>
      <c r="F9" s="718">
        <v>0.83291454901044526</v>
      </c>
      <c r="G9" s="652">
        <v>5216.5</v>
      </c>
      <c r="H9" s="718">
        <v>0.81001552795031051</v>
      </c>
      <c r="I9" s="652">
        <v>503517.37</v>
      </c>
      <c r="J9" s="718">
        <v>0.16708545098955466</v>
      </c>
      <c r="K9" s="652">
        <v>1223.5</v>
      </c>
      <c r="L9" s="718">
        <v>0.18998447204968943</v>
      </c>
      <c r="M9" s="652" t="s">
        <v>559</v>
      </c>
      <c r="N9" s="277"/>
    </row>
    <row r="11" spans="1:14" ht="14.4" customHeight="1" x14ac:dyDescent="0.3">
      <c r="A11" s="648">
        <v>31</v>
      </c>
      <c r="B11" s="649" t="s">
        <v>556</v>
      </c>
      <c r="C11" s="652" t="s">
        <v>557</v>
      </c>
      <c r="D11" s="652" t="s">
        <v>557</v>
      </c>
      <c r="E11" s="652" t="s">
        <v>557</v>
      </c>
      <c r="F11" s="718" t="s">
        <v>557</v>
      </c>
      <c r="G11" s="652" t="s">
        <v>557</v>
      </c>
      <c r="H11" s="718" t="s">
        <v>557</v>
      </c>
      <c r="I11" s="652" t="s">
        <v>557</v>
      </c>
      <c r="J11" s="718" t="s">
        <v>557</v>
      </c>
      <c r="K11" s="652" t="s">
        <v>557</v>
      </c>
      <c r="L11" s="718" t="s">
        <v>557</v>
      </c>
      <c r="M11" s="652" t="s">
        <v>74</v>
      </c>
      <c r="N11" s="277"/>
    </row>
    <row r="12" spans="1:14" ht="14.4" customHeight="1" x14ac:dyDescent="0.3">
      <c r="A12" s="648" t="s">
        <v>3068</v>
      </c>
      <c r="B12" s="649" t="s">
        <v>3065</v>
      </c>
      <c r="C12" s="652">
        <v>935114.71999999962</v>
      </c>
      <c r="D12" s="652">
        <v>1620.5</v>
      </c>
      <c r="E12" s="652">
        <v>724945.53999999969</v>
      </c>
      <c r="F12" s="718">
        <v>0.77524770436722457</v>
      </c>
      <c r="G12" s="652">
        <v>953.49999999999989</v>
      </c>
      <c r="H12" s="718">
        <v>0.58839864239432271</v>
      </c>
      <c r="I12" s="652">
        <v>210169.17999999993</v>
      </c>
      <c r="J12" s="718">
        <v>0.22475229563277543</v>
      </c>
      <c r="K12" s="652">
        <v>667</v>
      </c>
      <c r="L12" s="718">
        <v>0.41160135760567729</v>
      </c>
      <c r="M12" s="652" t="s">
        <v>1</v>
      </c>
      <c r="N12" s="277"/>
    </row>
    <row r="13" spans="1:14" ht="14.4" customHeight="1" x14ac:dyDescent="0.3">
      <c r="A13" s="648" t="s">
        <v>3068</v>
      </c>
      <c r="B13" s="649" t="s">
        <v>3067</v>
      </c>
      <c r="C13" s="652">
        <v>700024.31999999983</v>
      </c>
      <c r="D13" s="652">
        <v>2065.5</v>
      </c>
      <c r="E13" s="652">
        <v>620669.54999999981</v>
      </c>
      <c r="F13" s="718">
        <v>0.88663998130807797</v>
      </c>
      <c r="G13" s="652">
        <v>1949.5</v>
      </c>
      <c r="H13" s="718">
        <v>0.94383926410070196</v>
      </c>
      <c r="I13" s="652">
        <v>79354.77</v>
      </c>
      <c r="J13" s="718">
        <v>0.11336001869192205</v>
      </c>
      <c r="K13" s="652">
        <v>116</v>
      </c>
      <c r="L13" s="718">
        <v>5.6160735899297994E-2</v>
      </c>
      <c r="M13" s="652" t="s">
        <v>1</v>
      </c>
      <c r="N13" s="277"/>
    </row>
    <row r="14" spans="1:14" ht="14.4" customHeight="1" x14ac:dyDescent="0.3">
      <c r="A14" s="648" t="s">
        <v>3068</v>
      </c>
      <c r="B14" s="649" t="s">
        <v>3069</v>
      </c>
      <c r="C14" s="652">
        <v>1635139.0399999996</v>
      </c>
      <c r="D14" s="652">
        <v>3686</v>
      </c>
      <c r="E14" s="652">
        <v>1345615.0899999994</v>
      </c>
      <c r="F14" s="718">
        <v>0.82293618896164311</v>
      </c>
      <c r="G14" s="652">
        <v>2903</v>
      </c>
      <c r="H14" s="718">
        <v>0.78757460661964185</v>
      </c>
      <c r="I14" s="652">
        <v>289523.94999999995</v>
      </c>
      <c r="J14" s="718">
        <v>0.17706381103835672</v>
      </c>
      <c r="K14" s="652">
        <v>783</v>
      </c>
      <c r="L14" s="718">
        <v>0.21242539338035812</v>
      </c>
      <c r="M14" s="652" t="s">
        <v>563</v>
      </c>
      <c r="N14" s="277"/>
    </row>
    <row r="15" spans="1:14" ht="14.4" customHeight="1" x14ac:dyDescent="0.3">
      <c r="A15" s="648" t="s">
        <v>557</v>
      </c>
      <c r="B15" s="649" t="s">
        <v>557</v>
      </c>
      <c r="C15" s="652" t="s">
        <v>557</v>
      </c>
      <c r="D15" s="652" t="s">
        <v>557</v>
      </c>
      <c r="E15" s="652" t="s">
        <v>557</v>
      </c>
      <c r="F15" s="718" t="s">
        <v>557</v>
      </c>
      <c r="G15" s="652" t="s">
        <v>557</v>
      </c>
      <c r="H15" s="718" t="s">
        <v>557</v>
      </c>
      <c r="I15" s="652" t="s">
        <v>557</v>
      </c>
      <c r="J15" s="718" t="s">
        <v>557</v>
      </c>
      <c r="K15" s="652" t="s">
        <v>557</v>
      </c>
      <c r="L15" s="718" t="s">
        <v>557</v>
      </c>
      <c r="M15" s="652" t="s">
        <v>564</v>
      </c>
      <c r="N15" s="277"/>
    </row>
    <row r="16" spans="1:14" ht="14.4" customHeight="1" x14ac:dyDescent="0.3">
      <c r="A16" s="648" t="s">
        <v>3070</v>
      </c>
      <c r="B16" s="649" t="s">
        <v>3065</v>
      </c>
      <c r="C16" s="652">
        <v>644361.52999999991</v>
      </c>
      <c r="D16" s="652">
        <v>1425</v>
      </c>
      <c r="E16" s="652">
        <v>540143.02999999991</v>
      </c>
      <c r="F16" s="718">
        <v>0.83826082851345884</v>
      </c>
      <c r="G16" s="652">
        <v>1121</v>
      </c>
      <c r="H16" s="718">
        <v>0.78666666666666663</v>
      </c>
      <c r="I16" s="652">
        <v>104218.50000000001</v>
      </c>
      <c r="J16" s="718">
        <v>0.16173917148654116</v>
      </c>
      <c r="K16" s="652">
        <v>304</v>
      </c>
      <c r="L16" s="718">
        <v>0.21333333333333335</v>
      </c>
      <c r="M16" s="652" t="s">
        <v>1</v>
      </c>
      <c r="N16" s="277"/>
    </row>
    <row r="17" spans="1:14" ht="14.4" customHeight="1" x14ac:dyDescent="0.3">
      <c r="A17" s="648" t="s">
        <v>3070</v>
      </c>
      <c r="B17" s="649" t="s">
        <v>3066</v>
      </c>
      <c r="C17" s="652">
        <v>0</v>
      </c>
      <c r="D17" s="652">
        <v>1</v>
      </c>
      <c r="E17" s="652">
        <v>0</v>
      </c>
      <c r="F17" s="718" t="s">
        <v>557</v>
      </c>
      <c r="G17" s="652">
        <v>1</v>
      </c>
      <c r="H17" s="718">
        <v>1</v>
      </c>
      <c r="I17" s="652" t="s">
        <v>557</v>
      </c>
      <c r="J17" s="718" t="s">
        <v>557</v>
      </c>
      <c r="K17" s="652" t="s">
        <v>557</v>
      </c>
      <c r="L17" s="718">
        <v>0</v>
      </c>
      <c r="M17" s="652" t="s">
        <v>1</v>
      </c>
      <c r="N17" s="277"/>
    </row>
    <row r="18" spans="1:14" ht="14.4" customHeight="1" x14ac:dyDescent="0.3">
      <c r="A18" s="648" t="s">
        <v>3070</v>
      </c>
      <c r="B18" s="649" t="s">
        <v>3067</v>
      </c>
      <c r="C18" s="652">
        <v>706359.95999999973</v>
      </c>
      <c r="D18" s="652">
        <v>1280</v>
      </c>
      <c r="E18" s="652">
        <v>603723.1799999997</v>
      </c>
      <c r="F18" s="718">
        <v>0.85469620899802978</v>
      </c>
      <c r="G18" s="652">
        <v>1152</v>
      </c>
      <c r="H18" s="718">
        <v>0.9</v>
      </c>
      <c r="I18" s="652">
        <v>102636.78000000003</v>
      </c>
      <c r="J18" s="718">
        <v>0.14530379100197025</v>
      </c>
      <c r="K18" s="652">
        <v>128</v>
      </c>
      <c r="L18" s="718">
        <v>0.1</v>
      </c>
      <c r="M18" s="652" t="s">
        <v>1</v>
      </c>
      <c r="N18" s="277"/>
    </row>
    <row r="19" spans="1:14" ht="14.4" customHeight="1" x14ac:dyDescent="0.3">
      <c r="A19" s="648" t="s">
        <v>3070</v>
      </c>
      <c r="B19" s="649" t="s">
        <v>3071</v>
      </c>
      <c r="C19" s="652">
        <v>1350721.4899999998</v>
      </c>
      <c r="D19" s="652">
        <v>2706</v>
      </c>
      <c r="E19" s="652">
        <v>1143866.2099999995</v>
      </c>
      <c r="F19" s="718">
        <v>0.84685571264583914</v>
      </c>
      <c r="G19" s="652">
        <v>2274</v>
      </c>
      <c r="H19" s="718">
        <v>0.84035476718403546</v>
      </c>
      <c r="I19" s="652">
        <v>206855.28000000003</v>
      </c>
      <c r="J19" s="718">
        <v>0.15314428735416066</v>
      </c>
      <c r="K19" s="652">
        <v>432</v>
      </c>
      <c r="L19" s="718">
        <v>0.15964523281596452</v>
      </c>
      <c r="M19" s="652" t="s">
        <v>563</v>
      </c>
      <c r="N19" s="277"/>
    </row>
    <row r="20" spans="1:14" ht="14.4" customHeight="1" x14ac:dyDescent="0.3">
      <c r="A20" s="648" t="s">
        <v>557</v>
      </c>
      <c r="B20" s="649" t="s">
        <v>557</v>
      </c>
      <c r="C20" s="652" t="s">
        <v>557</v>
      </c>
      <c r="D20" s="652" t="s">
        <v>557</v>
      </c>
      <c r="E20" s="652" t="s">
        <v>557</v>
      </c>
      <c r="F20" s="718" t="s">
        <v>557</v>
      </c>
      <c r="G20" s="652" t="s">
        <v>557</v>
      </c>
      <c r="H20" s="718" t="s">
        <v>557</v>
      </c>
      <c r="I20" s="652" t="s">
        <v>557</v>
      </c>
      <c r="J20" s="718" t="s">
        <v>557</v>
      </c>
      <c r="K20" s="652" t="s">
        <v>557</v>
      </c>
      <c r="L20" s="718" t="s">
        <v>557</v>
      </c>
      <c r="M20" s="652" t="s">
        <v>564</v>
      </c>
      <c r="N20" s="277"/>
    </row>
    <row r="21" spans="1:14" ht="14.4" customHeight="1" x14ac:dyDescent="0.3">
      <c r="A21" s="648" t="s">
        <v>3072</v>
      </c>
      <c r="B21" s="649" t="s">
        <v>3065</v>
      </c>
      <c r="C21" s="652">
        <v>3604.23</v>
      </c>
      <c r="D21" s="652">
        <v>5</v>
      </c>
      <c r="E21" s="652">
        <v>112.45</v>
      </c>
      <c r="F21" s="718">
        <v>3.1199451755298636E-2</v>
      </c>
      <c r="G21" s="652">
        <v>2</v>
      </c>
      <c r="H21" s="718">
        <v>0.4</v>
      </c>
      <c r="I21" s="652">
        <v>3491.78</v>
      </c>
      <c r="J21" s="718">
        <v>0.96880054824470141</v>
      </c>
      <c r="K21" s="652">
        <v>3</v>
      </c>
      <c r="L21" s="718">
        <v>0.6</v>
      </c>
      <c r="M21" s="652" t="s">
        <v>1</v>
      </c>
      <c r="N21" s="277"/>
    </row>
    <row r="22" spans="1:14" ht="14.4" customHeight="1" x14ac:dyDescent="0.3">
      <c r="A22" s="648" t="s">
        <v>3072</v>
      </c>
      <c r="B22" s="649" t="s">
        <v>3067</v>
      </c>
      <c r="C22" s="652">
        <v>24067.34</v>
      </c>
      <c r="D22" s="652">
        <v>43</v>
      </c>
      <c r="E22" s="652">
        <v>20420.98</v>
      </c>
      <c r="F22" s="718">
        <v>0.84849343550222001</v>
      </c>
      <c r="G22" s="652">
        <v>37.5</v>
      </c>
      <c r="H22" s="718">
        <v>0.87209302325581395</v>
      </c>
      <c r="I22" s="652">
        <v>3646.36</v>
      </c>
      <c r="J22" s="718">
        <v>0.15150656449777999</v>
      </c>
      <c r="K22" s="652">
        <v>5.5</v>
      </c>
      <c r="L22" s="718">
        <v>0.12790697674418605</v>
      </c>
      <c r="M22" s="652" t="s">
        <v>1</v>
      </c>
      <c r="N22" s="277"/>
    </row>
    <row r="23" spans="1:14" ht="14.4" customHeight="1" x14ac:dyDescent="0.3">
      <c r="A23" s="648" t="s">
        <v>3072</v>
      </c>
      <c r="B23" s="649" t="s">
        <v>3073</v>
      </c>
      <c r="C23" s="652">
        <v>27671.57</v>
      </c>
      <c r="D23" s="652">
        <v>48</v>
      </c>
      <c r="E23" s="652">
        <v>20533.43</v>
      </c>
      <c r="F23" s="718">
        <v>0.74204065761357241</v>
      </c>
      <c r="G23" s="652">
        <v>39.5</v>
      </c>
      <c r="H23" s="718">
        <v>0.82291666666666663</v>
      </c>
      <c r="I23" s="652">
        <v>7138.14</v>
      </c>
      <c r="J23" s="718">
        <v>0.25795934238642765</v>
      </c>
      <c r="K23" s="652">
        <v>8.5</v>
      </c>
      <c r="L23" s="718">
        <v>0.17708333333333334</v>
      </c>
      <c r="M23" s="652" t="s">
        <v>563</v>
      </c>
      <c r="N23" s="277"/>
    </row>
    <row r="24" spans="1:14" ht="14.4" customHeight="1" x14ac:dyDescent="0.3">
      <c r="A24" s="648" t="s">
        <v>557</v>
      </c>
      <c r="B24" s="649" t="s">
        <v>557</v>
      </c>
      <c r="C24" s="652" t="s">
        <v>557</v>
      </c>
      <c r="D24" s="652" t="s">
        <v>557</v>
      </c>
      <c r="E24" s="652" t="s">
        <v>557</v>
      </c>
      <c r="F24" s="718" t="s">
        <v>557</v>
      </c>
      <c r="G24" s="652" t="s">
        <v>557</v>
      </c>
      <c r="H24" s="718" t="s">
        <v>557</v>
      </c>
      <c r="I24" s="652" t="s">
        <v>557</v>
      </c>
      <c r="J24" s="718" t="s">
        <v>557</v>
      </c>
      <c r="K24" s="652" t="s">
        <v>557</v>
      </c>
      <c r="L24" s="718" t="s">
        <v>557</v>
      </c>
      <c r="M24" s="652" t="s">
        <v>564</v>
      </c>
      <c r="N24" s="277"/>
    </row>
    <row r="25" spans="1:14" ht="14.4" customHeight="1" x14ac:dyDescent="0.3">
      <c r="A25" s="648" t="s">
        <v>555</v>
      </c>
      <c r="B25" s="649" t="s">
        <v>558</v>
      </c>
      <c r="C25" s="652">
        <v>3013532.0999999992</v>
      </c>
      <c r="D25" s="652">
        <v>6440</v>
      </c>
      <c r="E25" s="652">
        <v>2510014.7299999991</v>
      </c>
      <c r="F25" s="718">
        <v>0.83291454901044515</v>
      </c>
      <c r="G25" s="652">
        <v>5216.5</v>
      </c>
      <c r="H25" s="718">
        <v>0.81001552795031051</v>
      </c>
      <c r="I25" s="652">
        <v>503517.37</v>
      </c>
      <c r="J25" s="718">
        <v>0.1670854509895548</v>
      </c>
      <c r="K25" s="652">
        <v>1223.5</v>
      </c>
      <c r="L25" s="718">
        <v>0.18998447204968943</v>
      </c>
      <c r="M25" s="652" t="s">
        <v>559</v>
      </c>
      <c r="N25" s="277"/>
    </row>
    <row r="26" spans="1:14" ht="14.4" customHeight="1" x14ac:dyDescent="0.3">
      <c r="A26" s="719" t="s">
        <v>3074</v>
      </c>
    </row>
    <row r="27" spans="1:14" ht="14.4" customHeight="1" x14ac:dyDescent="0.3">
      <c r="A27" s="720" t="s">
        <v>3075</v>
      </c>
    </row>
    <row r="28" spans="1:14" ht="14.4" customHeight="1" x14ac:dyDescent="0.3">
      <c r="A28" s="719" t="s">
        <v>3076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5">
    <cfRule type="expression" dxfId="50" priority="4">
      <formula>AND(LEFT(M11,6)&lt;&gt;"mezera",M11&lt;&gt;"")</formula>
    </cfRule>
  </conditionalFormatting>
  <conditionalFormatting sqref="A11:A25">
    <cfRule type="expression" dxfId="49" priority="2">
      <formula>AND(M11&lt;&gt;"",M11&lt;&gt;"mezeraKL")</formula>
    </cfRule>
  </conditionalFormatting>
  <conditionalFormatting sqref="F11:F25">
    <cfRule type="cellIs" dxfId="48" priority="1" operator="lessThan">
      <formula>0.6</formula>
    </cfRule>
  </conditionalFormatting>
  <conditionalFormatting sqref="B11:L2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3077</v>
      </c>
      <c r="B5" s="712">
        <v>6774.08</v>
      </c>
      <c r="C5" s="659">
        <v>1</v>
      </c>
      <c r="D5" s="725">
        <v>21</v>
      </c>
      <c r="E5" s="728" t="s">
        <v>3077</v>
      </c>
      <c r="F5" s="712">
        <v>6737.54</v>
      </c>
      <c r="G5" s="680">
        <v>0.99460590958477024</v>
      </c>
      <c r="H5" s="662">
        <v>18</v>
      </c>
      <c r="I5" s="703">
        <v>0.8571428571428571</v>
      </c>
      <c r="J5" s="731">
        <v>36.54</v>
      </c>
      <c r="K5" s="680">
        <v>5.3940904152298174E-3</v>
      </c>
      <c r="L5" s="662">
        <v>3</v>
      </c>
      <c r="M5" s="703">
        <v>0.14285714285714285</v>
      </c>
    </row>
    <row r="6" spans="1:13" ht="14.4" customHeight="1" x14ac:dyDescent="0.3">
      <c r="A6" s="722" t="s">
        <v>3078</v>
      </c>
      <c r="B6" s="713">
        <v>184804.43000000002</v>
      </c>
      <c r="C6" s="665">
        <v>1</v>
      </c>
      <c r="D6" s="726">
        <v>352</v>
      </c>
      <c r="E6" s="729" t="s">
        <v>3078</v>
      </c>
      <c r="F6" s="713">
        <v>150523.99000000002</v>
      </c>
      <c r="G6" s="681">
        <v>0.81450423022868013</v>
      </c>
      <c r="H6" s="668">
        <v>288</v>
      </c>
      <c r="I6" s="704">
        <v>0.81818181818181823</v>
      </c>
      <c r="J6" s="732">
        <v>34280.44</v>
      </c>
      <c r="K6" s="681">
        <v>0.18549576977131987</v>
      </c>
      <c r="L6" s="668">
        <v>64</v>
      </c>
      <c r="M6" s="704">
        <v>0.18181818181818182</v>
      </c>
    </row>
    <row r="7" spans="1:13" ht="14.4" customHeight="1" x14ac:dyDescent="0.3">
      <c r="A7" s="722" t="s">
        <v>3079</v>
      </c>
      <c r="B7" s="713">
        <v>260086.33999999994</v>
      </c>
      <c r="C7" s="665">
        <v>1</v>
      </c>
      <c r="D7" s="726">
        <v>714</v>
      </c>
      <c r="E7" s="729" t="s">
        <v>3079</v>
      </c>
      <c r="F7" s="713">
        <v>219524.06999999995</v>
      </c>
      <c r="G7" s="681">
        <v>0.84404305893189158</v>
      </c>
      <c r="H7" s="668">
        <v>593</v>
      </c>
      <c r="I7" s="704">
        <v>0.83053221288515411</v>
      </c>
      <c r="J7" s="732">
        <v>40562.269999999997</v>
      </c>
      <c r="K7" s="681">
        <v>0.1559569410681084</v>
      </c>
      <c r="L7" s="668">
        <v>121</v>
      </c>
      <c r="M7" s="704">
        <v>0.16946778711484595</v>
      </c>
    </row>
    <row r="8" spans="1:13" ht="14.4" customHeight="1" x14ac:dyDescent="0.3">
      <c r="A8" s="722" t="s">
        <v>3080</v>
      </c>
      <c r="B8" s="713">
        <v>185243.52999999997</v>
      </c>
      <c r="C8" s="665">
        <v>1</v>
      </c>
      <c r="D8" s="726">
        <v>451</v>
      </c>
      <c r="E8" s="729" t="s">
        <v>3080</v>
      </c>
      <c r="F8" s="713">
        <v>178714.66999999998</v>
      </c>
      <c r="G8" s="681">
        <v>0.96475526027818626</v>
      </c>
      <c r="H8" s="668">
        <v>390</v>
      </c>
      <c r="I8" s="704">
        <v>0.8647450110864745</v>
      </c>
      <c r="J8" s="732">
        <v>6528.8600000000006</v>
      </c>
      <c r="K8" s="681">
        <v>3.5244739721813773E-2</v>
      </c>
      <c r="L8" s="668">
        <v>61</v>
      </c>
      <c r="M8" s="704">
        <v>0.1352549889135255</v>
      </c>
    </row>
    <row r="9" spans="1:13" ht="14.4" customHeight="1" x14ac:dyDescent="0.3">
      <c r="A9" s="722" t="s">
        <v>3081</v>
      </c>
      <c r="B9" s="713">
        <v>158054.03999999998</v>
      </c>
      <c r="C9" s="665">
        <v>1</v>
      </c>
      <c r="D9" s="726">
        <v>251</v>
      </c>
      <c r="E9" s="729" t="s">
        <v>3081</v>
      </c>
      <c r="F9" s="713">
        <v>99786.369999999981</v>
      </c>
      <c r="G9" s="681">
        <v>0.63134336838210525</v>
      </c>
      <c r="H9" s="668">
        <v>188.5</v>
      </c>
      <c r="I9" s="704">
        <v>0.75099601593625498</v>
      </c>
      <c r="J9" s="732">
        <v>58267.669999999984</v>
      </c>
      <c r="K9" s="681">
        <v>0.36865663161789469</v>
      </c>
      <c r="L9" s="668">
        <v>62.5</v>
      </c>
      <c r="M9" s="704">
        <v>0.24900398406374502</v>
      </c>
    </row>
    <row r="10" spans="1:13" ht="14.4" customHeight="1" x14ac:dyDescent="0.3">
      <c r="A10" s="722" t="s">
        <v>3082</v>
      </c>
      <c r="B10" s="713">
        <v>225863.2900000001</v>
      </c>
      <c r="C10" s="665">
        <v>1</v>
      </c>
      <c r="D10" s="726">
        <v>462.00000000000006</v>
      </c>
      <c r="E10" s="729" t="s">
        <v>3082</v>
      </c>
      <c r="F10" s="713">
        <v>199066.34000000008</v>
      </c>
      <c r="G10" s="681">
        <v>0.88135765666036303</v>
      </c>
      <c r="H10" s="668">
        <v>366.00000000000006</v>
      </c>
      <c r="I10" s="704">
        <v>0.79220779220779225</v>
      </c>
      <c r="J10" s="732">
        <v>26796.95</v>
      </c>
      <c r="K10" s="681">
        <v>0.11864234333963695</v>
      </c>
      <c r="L10" s="668">
        <v>96</v>
      </c>
      <c r="M10" s="704">
        <v>0.20779220779220778</v>
      </c>
    </row>
    <row r="11" spans="1:13" ht="14.4" customHeight="1" x14ac:dyDescent="0.3">
      <c r="A11" s="722" t="s">
        <v>3083</v>
      </c>
      <c r="B11" s="713">
        <v>227340.32</v>
      </c>
      <c r="C11" s="665">
        <v>1</v>
      </c>
      <c r="D11" s="726">
        <v>561</v>
      </c>
      <c r="E11" s="729" t="s">
        <v>3083</v>
      </c>
      <c r="F11" s="713">
        <v>189181.72</v>
      </c>
      <c r="G11" s="681">
        <v>0.83215207931439528</v>
      </c>
      <c r="H11" s="668">
        <v>450</v>
      </c>
      <c r="I11" s="704">
        <v>0.80213903743315507</v>
      </c>
      <c r="J11" s="732">
        <v>38158.599999999991</v>
      </c>
      <c r="K11" s="681">
        <v>0.1678479206856047</v>
      </c>
      <c r="L11" s="668">
        <v>111</v>
      </c>
      <c r="M11" s="704">
        <v>0.19786096256684493</v>
      </c>
    </row>
    <row r="12" spans="1:13" ht="14.4" customHeight="1" x14ac:dyDescent="0.3">
      <c r="A12" s="722" t="s">
        <v>3084</v>
      </c>
      <c r="B12" s="713">
        <v>221840.19999999998</v>
      </c>
      <c r="C12" s="665">
        <v>1</v>
      </c>
      <c r="D12" s="726">
        <v>380</v>
      </c>
      <c r="E12" s="729" t="s">
        <v>3084</v>
      </c>
      <c r="F12" s="713">
        <v>194801.47999999998</v>
      </c>
      <c r="G12" s="681">
        <v>0.8781162296103231</v>
      </c>
      <c r="H12" s="668">
        <v>320.5</v>
      </c>
      <c r="I12" s="704">
        <v>0.84342105263157896</v>
      </c>
      <c r="J12" s="732">
        <v>27038.720000000001</v>
      </c>
      <c r="K12" s="681">
        <v>0.1218837703896769</v>
      </c>
      <c r="L12" s="668">
        <v>59.5</v>
      </c>
      <c r="M12" s="704">
        <v>0.15657894736842104</v>
      </c>
    </row>
    <row r="13" spans="1:13" ht="14.4" customHeight="1" x14ac:dyDescent="0.3">
      <c r="A13" s="722" t="s">
        <v>3085</v>
      </c>
      <c r="B13" s="713">
        <v>294228.73000000004</v>
      </c>
      <c r="C13" s="665">
        <v>1</v>
      </c>
      <c r="D13" s="726">
        <v>647</v>
      </c>
      <c r="E13" s="729" t="s">
        <v>3085</v>
      </c>
      <c r="F13" s="713">
        <v>258019.75000000003</v>
      </c>
      <c r="G13" s="681">
        <v>0.87693594707763578</v>
      </c>
      <c r="H13" s="668">
        <v>521</v>
      </c>
      <c r="I13" s="704">
        <v>0.80525502318392583</v>
      </c>
      <c r="J13" s="732">
        <v>36208.979999999996</v>
      </c>
      <c r="K13" s="681">
        <v>0.12306405292236415</v>
      </c>
      <c r="L13" s="668">
        <v>126</v>
      </c>
      <c r="M13" s="704">
        <v>0.19474497681607419</v>
      </c>
    </row>
    <row r="14" spans="1:13" ht="14.4" customHeight="1" x14ac:dyDescent="0.3">
      <c r="A14" s="722" t="s">
        <v>3086</v>
      </c>
      <c r="B14" s="713">
        <v>35.130000000000003</v>
      </c>
      <c r="C14" s="665">
        <v>1</v>
      </c>
      <c r="D14" s="726">
        <v>1</v>
      </c>
      <c r="E14" s="729" t="s">
        <v>3086</v>
      </c>
      <c r="F14" s="713">
        <v>35.130000000000003</v>
      </c>
      <c r="G14" s="681">
        <v>1</v>
      </c>
      <c r="H14" s="668">
        <v>1</v>
      </c>
      <c r="I14" s="704">
        <v>1</v>
      </c>
      <c r="J14" s="732"/>
      <c r="K14" s="681">
        <v>0</v>
      </c>
      <c r="L14" s="668"/>
      <c r="M14" s="704">
        <v>0</v>
      </c>
    </row>
    <row r="15" spans="1:13" ht="14.4" customHeight="1" x14ac:dyDescent="0.3">
      <c r="A15" s="722" t="s">
        <v>3087</v>
      </c>
      <c r="B15" s="713">
        <v>112671.25</v>
      </c>
      <c r="C15" s="665">
        <v>1</v>
      </c>
      <c r="D15" s="726">
        <v>231</v>
      </c>
      <c r="E15" s="729" t="s">
        <v>3087</v>
      </c>
      <c r="F15" s="713">
        <v>90681.07</v>
      </c>
      <c r="G15" s="681">
        <v>0.80482882722966154</v>
      </c>
      <c r="H15" s="668">
        <v>196</v>
      </c>
      <c r="I15" s="704">
        <v>0.84848484848484851</v>
      </c>
      <c r="J15" s="732">
        <v>21990.18</v>
      </c>
      <c r="K15" s="681">
        <v>0.19517117277033849</v>
      </c>
      <c r="L15" s="668">
        <v>35</v>
      </c>
      <c r="M15" s="704">
        <v>0.15151515151515152</v>
      </c>
    </row>
    <row r="16" spans="1:13" ht="14.4" customHeight="1" x14ac:dyDescent="0.3">
      <c r="A16" s="722" t="s">
        <v>3088</v>
      </c>
      <c r="B16" s="713">
        <v>221130.53</v>
      </c>
      <c r="C16" s="665">
        <v>1</v>
      </c>
      <c r="D16" s="726">
        <v>430</v>
      </c>
      <c r="E16" s="729" t="s">
        <v>3088</v>
      </c>
      <c r="F16" s="713">
        <v>147564.59000000003</v>
      </c>
      <c r="G16" s="681">
        <v>0.66731893601485071</v>
      </c>
      <c r="H16" s="668">
        <v>306</v>
      </c>
      <c r="I16" s="704">
        <v>0.71162790697674416</v>
      </c>
      <c r="J16" s="732">
        <v>73565.939999999973</v>
      </c>
      <c r="K16" s="681">
        <v>0.33268106398514929</v>
      </c>
      <c r="L16" s="668">
        <v>124</v>
      </c>
      <c r="M16" s="704">
        <v>0.28837209302325584</v>
      </c>
    </row>
    <row r="17" spans="1:13" ht="14.4" customHeight="1" x14ac:dyDescent="0.3">
      <c r="A17" s="722" t="s">
        <v>3089</v>
      </c>
      <c r="B17" s="713">
        <v>292320.83</v>
      </c>
      <c r="C17" s="665">
        <v>1</v>
      </c>
      <c r="D17" s="726">
        <v>570</v>
      </c>
      <c r="E17" s="729" t="s">
        <v>3089</v>
      </c>
      <c r="F17" s="713">
        <v>253168.35000000003</v>
      </c>
      <c r="G17" s="681">
        <v>0.86606332501176886</v>
      </c>
      <c r="H17" s="668">
        <v>478.5</v>
      </c>
      <c r="I17" s="704">
        <v>0.83947368421052626</v>
      </c>
      <c r="J17" s="732">
        <v>39152.480000000003</v>
      </c>
      <c r="K17" s="681">
        <v>0.13393667498823125</v>
      </c>
      <c r="L17" s="668">
        <v>91.5</v>
      </c>
      <c r="M17" s="704">
        <v>0.16052631578947368</v>
      </c>
    </row>
    <row r="18" spans="1:13" ht="14.4" customHeight="1" x14ac:dyDescent="0.3">
      <c r="A18" s="722" t="s">
        <v>3090</v>
      </c>
      <c r="B18" s="713">
        <v>66764.87</v>
      </c>
      <c r="C18" s="665">
        <v>1</v>
      </c>
      <c r="D18" s="726">
        <v>125</v>
      </c>
      <c r="E18" s="729" t="s">
        <v>3090</v>
      </c>
      <c r="F18" s="713">
        <v>59002.62999999999</v>
      </c>
      <c r="G18" s="681">
        <v>0.883737660239584</v>
      </c>
      <c r="H18" s="668">
        <v>109</v>
      </c>
      <c r="I18" s="704">
        <v>0.872</v>
      </c>
      <c r="J18" s="732">
        <v>7762.24</v>
      </c>
      <c r="K18" s="681">
        <v>0.11626233976041593</v>
      </c>
      <c r="L18" s="668">
        <v>16</v>
      </c>
      <c r="M18" s="704">
        <v>0.128</v>
      </c>
    </row>
    <row r="19" spans="1:13" ht="14.4" customHeight="1" x14ac:dyDescent="0.3">
      <c r="A19" s="722" t="s">
        <v>3091</v>
      </c>
      <c r="B19" s="713">
        <v>185536.6</v>
      </c>
      <c r="C19" s="665">
        <v>1</v>
      </c>
      <c r="D19" s="726">
        <v>405</v>
      </c>
      <c r="E19" s="729" t="s">
        <v>3091</v>
      </c>
      <c r="F19" s="713">
        <v>150379.84</v>
      </c>
      <c r="G19" s="681">
        <v>0.81051307397031092</v>
      </c>
      <c r="H19" s="668">
        <v>319.5</v>
      </c>
      <c r="I19" s="704">
        <v>0.78888888888888886</v>
      </c>
      <c r="J19" s="732">
        <v>35156.760000000017</v>
      </c>
      <c r="K19" s="681">
        <v>0.18948692602968911</v>
      </c>
      <c r="L19" s="668">
        <v>85.5</v>
      </c>
      <c r="M19" s="704">
        <v>0.21111111111111111</v>
      </c>
    </row>
    <row r="20" spans="1:13" ht="14.4" customHeight="1" x14ac:dyDescent="0.3">
      <c r="A20" s="722" t="s">
        <v>3092</v>
      </c>
      <c r="B20" s="713">
        <v>104572.18999999999</v>
      </c>
      <c r="C20" s="665">
        <v>1</v>
      </c>
      <c r="D20" s="726">
        <v>230</v>
      </c>
      <c r="E20" s="729" t="s">
        <v>3092</v>
      </c>
      <c r="F20" s="713">
        <v>78975.62999999999</v>
      </c>
      <c r="G20" s="681">
        <v>0.75522593530842186</v>
      </c>
      <c r="H20" s="668">
        <v>167.5</v>
      </c>
      <c r="I20" s="704">
        <v>0.72826086956521741</v>
      </c>
      <c r="J20" s="732">
        <v>25596.559999999998</v>
      </c>
      <c r="K20" s="681">
        <v>0.24477406469157814</v>
      </c>
      <c r="L20" s="668">
        <v>62.5</v>
      </c>
      <c r="M20" s="704">
        <v>0.27173913043478259</v>
      </c>
    </row>
    <row r="21" spans="1:13" ht="14.4" customHeight="1" x14ac:dyDescent="0.3">
      <c r="A21" s="722" t="s">
        <v>3093</v>
      </c>
      <c r="B21" s="713">
        <v>0</v>
      </c>
      <c r="C21" s="665"/>
      <c r="D21" s="726">
        <v>1</v>
      </c>
      <c r="E21" s="729" t="s">
        <v>3093</v>
      </c>
      <c r="F21" s="713"/>
      <c r="G21" s="681"/>
      <c r="H21" s="668"/>
      <c r="I21" s="704">
        <v>0</v>
      </c>
      <c r="J21" s="732">
        <v>0</v>
      </c>
      <c r="K21" s="681"/>
      <c r="L21" s="668">
        <v>1</v>
      </c>
      <c r="M21" s="704">
        <v>1</v>
      </c>
    </row>
    <row r="22" spans="1:13" ht="14.4" customHeight="1" x14ac:dyDescent="0.3">
      <c r="A22" s="722" t="s">
        <v>3094</v>
      </c>
      <c r="B22" s="713">
        <v>3491.8799999999997</v>
      </c>
      <c r="C22" s="665">
        <v>1</v>
      </c>
      <c r="D22" s="726">
        <v>7</v>
      </c>
      <c r="E22" s="729" t="s">
        <v>3094</v>
      </c>
      <c r="F22" s="713">
        <v>2354.7799999999997</v>
      </c>
      <c r="G22" s="681">
        <v>0.67435879812593791</v>
      </c>
      <c r="H22" s="668">
        <v>5</v>
      </c>
      <c r="I22" s="704">
        <v>0.7142857142857143</v>
      </c>
      <c r="J22" s="732">
        <v>1137.0999999999999</v>
      </c>
      <c r="K22" s="681">
        <v>0.32564120187406209</v>
      </c>
      <c r="L22" s="668">
        <v>2</v>
      </c>
      <c r="M22" s="704">
        <v>0.2857142857142857</v>
      </c>
    </row>
    <row r="23" spans="1:13" ht="14.4" customHeight="1" thickBot="1" x14ac:dyDescent="0.35">
      <c r="A23" s="723" t="s">
        <v>3095</v>
      </c>
      <c r="B23" s="714">
        <v>262773.86000000004</v>
      </c>
      <c r="C23" s="671">
        <v>1</v>
      </c>
      <c r="D23" s="727">
        <v>601</v>
      </c>
      <c r="E23" s="730" t="s">
        <v>3095</v>
      </c>
      <c r="F23" s="714">
        <v>231496.78000000003</v>
      </c>
      <c r="G23" s="682">
        <v>0.88097339666890762</v>
      </c>
      <c r="H23" s="674">
        <v>499</v>
      </c>
      <c r="I23" s="705">
        <v>0.83028286189683864</v>
      </c>
      <c r="J23" s="733">
        <v>31277.080000000005</v>
      </c>
      <c r="K23" s="682">
        <v>0.11902660333109237</v>
      </c>
      <c r="L23" s="674">
        <v>102</v>
      </c>
      <c r="M23" s="705">
        <v>0.16971713810316139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4308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3013532.1000000071</v>
      </c>
      <c r="N3" s="70">
        <f>SUBTOTAL(9,N7:N1048576)</f>
        <v>11455</v>
      </c>
      <c r="O3" s="70">
        <f>SUBTOTAL(9,O7:O1048576)</f>
        <v>6440</v>
      </c>
      <c r="P3" s="70">
        <f>SUBTOTAL(9,P7:P1048576)</f>
        <v>2510014.7300000028</v>
      </c>
      <c r="Q3" s="71">
        <f>IF(M3=0,0,P3/M3)</f>
        <v>0.83291454901044426</v>
      </c>
      <c r="R3" s="70">
        <f>SUBTOTAL(9,R7:R1048576)</f>
        <v>9239</v>
      </c>
      <c r="S3" s="71">
        <f>IF(N3=0,0,R3/N3)</f>
        <v>0.80654735923177656</v>
      </c>
      <c r="T3" s="70">
        <f>SUBTOTAL(9,T7:T1048576)</f>
        <v>5216.5</v>
      </c>
      <c r="U3" s="72">
        <f>IF(O3=0,0,T3/O3)</f>
        <v>0.81001552795031051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31</v>
      </c>
      <c r="B7" s="740" t="s">
        <v>556</v>
      </c>
      <c r="C7" s="740" t="s">
        <v>3068</v>
      </c>
      <c r="D7" s="741" t="s">
        <v>4305</v>
      </c>
      <c r="E7" s="742" t="s">
        <v>3078</v>
      </c>
      <c r="F7" s="740" t="s">
        <v>3065</v>
      </c>
      <c r="G7" s="740" t="s">
        <v>3096</v>
      </c>
      <c r="H7" s="740" t="s">
        <v>1543</v>
      </c>
      <c r="I7" s="740" t="s">
        <v>1910</v>
      </c>
      <c r="J7" s="740" t="s">
        <v>2881</v>
      </c>
      <c r="K7" s="740" t="s">
        <v>2882</v>
      </c>
      <c r="L7" s="743">
        <v>149.52000000000001</v>
      </c>
      <c r="M7" s="743">
        <v>299.04000000000002</v>
      </c>
      <c r="N7" s="740">
        <v>2</v>
      </c>
      <c r="O7" s="744">
        <v>1.5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31</v>
      </c>
      <c r="B8" s="665" t="s">
        <v>556</v>
      </c>
      <c r="C8" s="665" t="s">
        <v>3068</v>
      </c>
      <c r="D8" s="746" t="s">
        <v>4305</v>
      </c>
      <c r="E8" s="747" t="s">
        <v>3078</v>
      </c>
      <c r="F8" s="665" t="s">
        <v>3065</v>
      </c>
      <c r="G8" s="665" t="s">
        <v>3097</v>
      </c>
      <c r="H8" s="665" t="s">
        <v>557</v>
      </c>
      <c r="I8" s="665" t="s">
        <v>1895</v>
      </c>
      <c r="J8" s="665" t="s">
        <v>1896</v>
      </c>
      <c r="K8" s="665" t="s">
        <v>3098</v>
      </c>
      <c r="L8" s="666">
        <v>78.33</v>
      </c>
      <c r="M8" s="666">
        <v>469.98</v>
      </c>
      <c r="N8" s="665">
        <v>6</v>
      </c>
      <c r="O8" s="748">
        <v>2</v>
      </c>
      <c r="P8" s="666">
        <v>234.99</v>
      </c>
      <c r="Q8" s="681">
        <v>0.5</v>
      </c>
      <c r="R8" s="665">
        <v>3</v>
      </c>
      <c r="S8" s="681">
        <v>0.5</v>
      </c>
      <c r="T8" s="748">
        <v>0.5</v>
      </c>
      <c r="U8" s="704">
        <v>0.25</v>
      </c>
    </row>
    <row r="9" spans="1:21" ht="14.4" customHeight="1" x14ac:dyDescent="0.3">
      <c r="A9" s="664">
        <v>31</v>
      </c>
      <c r="B9" s="665" t="s">
        <v>556</v>
      </c>
      <c r="C9" s="665" t="s">
        <v>3068</v>
      </c>
      <c r="D9" s="746" t="s">
        <v>4305</v>
      </c>
      <c r="E9" s="747" t="s">
        <v>3078</v>
      </c>
      <c r="F9" s="665" t="s">
        <v>3065</v>
      </c>
      <c r="G9" s="665" t="s">
        <v>3097</v>
      </c>
      <c r="H9" s="665" t="s">
        <v>557</v>
      </c>
      <c r="I9" s="665" t="s">
        <v>3099</v>
      </c>
      <c r="J9" s="665" t="s">
        <v>1896</v>
      </c>
      <c r="K9" s="665" t="s">
        <v>3100</v>
      </c>
      <c r="L9" s="666">
        <v>391.67</v>
      </c>
      <c r="M9" s="666">
        <v>783.34</v>
      </c>
      <c r="N9" s="665">
        <v>2</v>
      </c>
      <c r="O9" s="748">
        <v>0.5</v>
      </c>
      <c r="P9" s="666">
        <v>783.34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31</v>
      </c>
      <c r="B10" s="665" t="s">
        <v>556</v>
      </c>
      <c r="C10" s="665" t="s">
        <v>3068</v>
      </c>
      <c r="D10" s="746" t="s">
        <v>4305</v>
      </c>
      <c r="E10" s="747" t="s">
        <v>3078</v>
      </c>
      <c r="F10" s="665" t="s">
        <v>3065</v>
      </c>
      <c r="G10" s="665" t="s">
        <v>3101</v>
      </c>
      <c r="H10" s="665" t="s">
        <v>557</v>
      </c>
      <c r="I10" s="665" t="s">
        <v>1266</v>
      </c>
      <c r="J10" s="665" t="s">
        <v>3102</v>
      </c>
      <c r="K10" s="665" t="s">
        <v>3103</v>
      </c>
      <c r="L10" s="666">
        <v>0</v>
      </c>
      <c r="M10" s="666">
        <v>0</v>
      </c>
      <c r="N10" s="665">
        <v>2</v>
      </c>
      <c r="O10" s="748">
        <v>1</v>
      </c>
      <c r="P10" s="666">
        <v>0</v>
      </c>
      <c r="Q10" s="681"/>
      <c r="R10" s="665">
        <v>2</v>
      </c>
      <c r="S10" s="681">
        <v>1</v>
      </c>
      <c r="T10" s="748">
        <v>1</v>
      </c>
      <c r="U10" s="704">
        <v>1</v>
      </c>
    </row>
    <row r="11" spans="1:21" ht="14.4" customHeight="1" x14ac:dyDescent="0.3">
      <c r="A11" s="664">
        <v>31</v>
      </c>
      <c r="B11" s="665" t="s">
        <v>556</v>
      </c>
      <c r="C11" s="665" t="s">
        <v>3068</v>
      </c>
      <c r="D11" s="746" t="s">
        <v>4305</v>
      </c>
      <c r="E11" s="747" t="s">
        <v>3078</v>
      </c>
      <c r="F11" s="665" t="s">
        <v>3065</v>
      </c>
      <c r="G11" s="665" t="s">
        <v>3104</v>
      </c>
      <c r="H11" s="665" t="s">
        <v>557</v>
      </c>
      <c r="I11" s="665" t="s">
        <v>739</v>
      </c>
      <c r="J11" s="665" t="s">
        <v>740</v>
      </c>
      <c r="K11" s="665" t="s">
        <v>3105</v>
      </c>
      <c r="L11" s="666">
        <v>55.01</v>
      </c>
      <c r="M11" s="666">
        <v>110.02</v>
      </c>
      <c r="N11" s="665">
        <v>2</v>
      </c>
      <c r="O11" s="748">
        <v>0.5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31</v>
      </c>
      <c r="B12" s="665" t="s">
        <v>556</v>
      </c>
      <c r="C12" s="665" t="s">
        <v>3068</v>
      </c>
      <c r="D12" s="746" t="s">
        <v>4305</v>
      </c>
      <c r="E12" s="747" t="s">
        <v>3078</v>
      </c>
      <c r="F12" s="665" t="s">
        <v>3065</v>
      </c>
      <c r="G12" s="665" t="s">
        <v>3106</v>
      </c>
      <c r="H12" s="665" t="s">
        <v>557</v>
      </c>
      <c r="I12" s="665" t="s">
        <v>954</v>
      </c>
      <c r="J12" s="665" t="s">
        <v>955</v>
      </c>
      <c r="K12" s="665" t="s">
        <v>3107</v>
      </c>
      <c r="L12" s="666">
        <v>0</v>
      </c>
      <c r="M12" s="666">
        <v>0</v>
      </c>
      <c r="N12" s="665">
        <v>5</v>
      </c>
      <c r="O12" s="748">
        <v>2.5</v>
      </c>
      <c r="P12" s="666">
        <v>0</v>
      </c>
      <c r="Q12" s="681"/>
      <c r="R12" s="665">
        <v>3</v>
      </c>
      <c r="S12" s="681">
        <v>0.6</v>
      </c>
      <c r="T12" s="748">
        <v>1.5</v>
      </c>
      <c r="U12" s="704">
        <v>0.6</v>
      </c>
    </row>
    <row r="13" spans="1:21" ht="14.4" customHeight="1" x14ac:dyDescent="0.3">
      <c r="A13" s="664">
        <v>31</v>
      </c>
      <c r="B13" s="665" t="s">
        <v>556</v>
      </c>
      <c r="C13" s="665" t="s">
        <v>3068</v>
      </c>
      <c r="D13" s="746" t="s">
        <v>4305</v>
      </c>
      <c r="E13" s="747" t="s">
        <v>3078</v>
      </c>
      <c r="F13" s="665" t="s">
        <v>3065</v>
      </c>
      <c r="G13" s="665" t="s">
        <v>3108</v>
      </c>
      <c r="H13" s="665" t="s">
        <v>557</v>
      </c>
      <c r="I13" s="665" t="s">
        <v>1825</v>
      </c>
      <c r="J13" s="665" t="s">
        <v>3109</v>
      </c>
      <c r="K13" s="665" t="s">
        <v>3110</v>
      </c>
      <c r="L13" s="666">
        <v>132.97999999999999</v>
      </c>
      <c r="M13" s="666">
        <v>664.89999999999986</v>
      </c>
      <c r="N13" s="665">
        <v>5</v>
      </c>
      <c r="O13" s="748">
        <v>3.5</v>
      </c>
      <c r="P13" s="666">
        <v>398.93999999999994</v>
      </c>
      <c r="Q13" s="681">
        <v>0.60000000000000009</v>
      </c>
      <c r="R13" s="665">
        <v>3</v>
      </c>
      <c r="S13" s="681">
        <v>0.6</v>
      </c>
      <c r="T13" s="748">
        <v>3</v>
      </c>
      <c r="U13" s="704">
        <v>0.8571428571428571</v>
      </c>
    </row>
    <row r="14" spans="1:21" ht="14.4" customHeight="1" x14ac:dyDescent="0.3">
      <c r="A14" s="664">
        <v>31</v>
      </c>
      <c r="B14" s="665" t="s">
        <v>556</v>
      </c>
      <c r="C14" s="665" t="s">
        <v>3068</v>
      </c>
      <c r="D14" s="746" t="s">
        <v>4305</v>
      </c>
      <c r="E14" s="747" t="s">
        <v>3078</v>
      </c>
      <c r="F14" s="665" t="s">
        <v>3065</v>
      </c>
      <c r="G14" s="665" t="s">
        <v>3111</v>
      </c>
      <c r="H14" s="665" t="s">
        <v>557</v>
      </c>
      <c r="I14" s="665" t="s">
        <v>3112</v>
      </c>
      <c r="J14" s="665" t="s">
        <v>3113</v>
      </c>
      <c r="K14" s="665" t="s">
        <v>2927</v>
      </c>
      <c r="L14" s="666">
        <v>0</v>
      </c>
      <c r="M14" s="666">
        <v>0</v>
      </c>
      <c r="N14" s="665">
        <v>2</v>
      </c>
      <c r="O14" s="748">
        <v>0.5</v>
      </c>
      <c r="P14" s="666"/>
      <c r="Q14" s="681"/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31</v>
      </c>
      <c r="B15" s="665" t="s">
        <v>556</v>
      </c>
      <c r="C15" s="665" t="s">
        <v>3068</v>
      </c>
      <c r="D15" s="746" t="s">
        <v>4305</v>
      </c>
      <c r="E15" s="747" t="s">
        <v>3078</v>
      </c>
      <c r="F15" s="665" t="s">
        <v>3065</v>
      </c>
      <c r="G15" s="665" t="s">
        <v>3114</v>
      </c>
      <c r="H15" s="665" t="s">
        <v>557</v>
      </c>
      <c r="I15" s="665" t="s">
        <v>3115</v>
      </c>
      <c r="J15" s="665" t="s">
        <v>3116</v>
      </c>
      <c r="K15" s="665" t="s">
        <v>3117</v>
      </c>
      <c r="L15" s="666">
        <v>0</v>
      </c>
      <c r="M15" s="666">
        <v>0</v>
      </c>
      <c r="N15" s="665">
        <v>2</v>
      </c>
      <c r="O15" s="748">
        <v>0.5</v>
      </c>
      <c r="P15" s="666">
        <v>0</v>
      </c>
      <c r="Q15" s="681"/>
      <c r="R15" s="665">
        <v>2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31</v>
      </c>
      <c r="B16" s="665" t="s">
        <v>556</v>
      </c>
      <c r="C16" s="665" t="s">
        <v>3068</v>
      </c>
      <c r="D16" s="746" t="s">
        <v>4305</v>
      </c>
      <c r="E16" s="747" t="s">
        <v>3078</v>
      </c>
      <c r="F16" s="665" t="s">
        <v>3065</v>
      </c>
      <c r="G16" s="665" t="s">
        <v>3118</v>
      </c>
      <c r="H16" s="665" t="s">
        <v>1543</v>
      </c>
      <c r="I16" s="665" t="s">
        <v>3119</v>
      </c>
      <c r="J16" s="665" t="s">
        <v>1565</v>
      </c>
      <c r="K16" s="665" t="s">
        <v>2809</v>
      </c>
      <c r="L16" s="666">
        <v>543.39</v>
      </c>
      <c r="M16" s="666">
        <v>3260.34</v>
      </c>
      <c r="N16" s="665">
        <v>6</v>
      </c>
      <c r="O16" s="748">
        <v>1.5</v>
      </c>
      <c r="P16" s="666">
        <v>3260.34</v>
      </c>
      <c r="Q16" s="681">
        <v>1</v>
      </c>
      <c r="R16" s="665">
        <v>6</v>
      </c>
      <c r="S16" s="681">
        <v>1</v>
      </c>
      <c r="T16" s="748">
        <v>1.5</v>
      </c>
      <c r="U16" s="704">
        <v>1</v>
      </c>
    </row>
    <row r="17" spans="1:21" ht="14.4" customHeight="1" x14ac:dyDescent="0.3">
      <c r="A17" s="664">
        <v>31</v>
      </c>
      <c r="B17" s="665" t="s">
        <v>556</v>
      </c>
      <c r="C17" s="665" t="s">
        <v>3068</v>
      </c>
      <c r="D17" s="746" t="s">
        <v>4305</v>
      </c>
      <c r="E17" s="747" t="s">
        <v>3078</v>
      </c>
      <c r="F17" s="665" t="s">
        <v>3065</v>
      </c>
      <c r="G17" s="665" t="s">
        <v>3118</v>
      </c>
      <c r="H17" s="665" t="s">
        <v>1543</v>
      </c>
      <c r="I17" s="665" t="s">
        <v>3119</v>
      </c>
      <c r="J17" s="665" t="s">
        <v>1565</v>
      </c>
      <c r="K17" s="665" t="s">
        <v>2809</v>
      </c>
      <c r="L17" s="666">
        <v>490.89</v>
      </c>
      <c r="M17" s="666">
        <v>15217.59</v>
      </c>
      <c r="N17" s="665">
        <v>31</v>
      </c>
      <c r="O17" s="748">
        <v>9</v>
      </c>
      <c r="P17" s="666">
        <v>13744.92</v>
      </c>
      <c r="Q17" s="681">
        <v>0.90322580645161288</v>
      </c>
      <c r="R17" s="665">
        <v>28</v>
      </c>
      <c r="S17" s="681">
        <v>0.90322580645161288</v>
      </c>
      <c r="T17" s="748">
        <v>7</v>
      </c>
      <c r="U17" s="704">
        <v>0.77777777777777779</v>
      </c>
    </row>
    <row r="18" spans="1:21" ht="14.4" customHeight="1" x14ac:dyDescent="0.3">
      <c r="A18" s="664">
        <v>31</v>
      </c>
      <c r="B18" s="665" t="s">
        <v>556</v>
      </c>
      <c r="C18" s="665" t="s">
        <v>3068</v>
      </c>
      <c r="D18" s="746" t="s">
        <v>4305</v>
      </c>
      <c r="E18" s="747" t="s">
        <v>3078</v>
      </c>
      <c r="F18" s="665" t="s">
        <v>3065</v>
      </c>
      <c r="G18" s="665" t="s">
        <v>3118</v>
      </c>
      <c r="H18" s="665" t="s">
        <v>1543</v>
      </c>
      <c r="I18" s="665" t="s">
        <v>3120</v>
      </c>
      <c r="J18" s="665" t="s">
        <v>1565</v>
      </c>
      <c r="K18" s="665" t="s">
        <v>2807</v>
      </c>
      <c r="L18" s="666">
        <v>736.33</v>
      </c>
      <c r="M18" s="666">
        <v>31662.190000000002</v>
      </c>
      <c r="N18" s="665">
        <v>43</v>
      </c>
      <c r="O18" s="748">
        <v>9</v>
      </c>
      <c r="P18" s="666">
        <v>19144.580000000002</v>
      </c>
      <c r="Q18" s="681">
        <v>0.60465116279069764</v>
      </c>
      <c r="R18" s="665">
        <v>26</v>
      </c>
      <c r="S18" s="681">
        <v>0.60465116279069764</v>
      </c>
      <c r="T18" s="748">
        <v>5</v>
      </c>
      <c r="U18" s="704">
        <v>0.55555555555555558</v>
      </c>
    </row>
    <row r="19" spans="1:21" ht="14.4" customHeight="1" x14ac:dyDescent="0.3">
      <c r="A19" s="664">
        <v>31</v>
      </c>
      <c r="B19" s="665" t="s">
        <v>556</v>
      </c>
      <c r="C19" s="665" t="s">
        <v>3068</v>
      </c>
      <c r="D19" s="746" t="s">
        <v>4305</v>
      </c>
      <c r="E19" s="747" t="s">
        <v>3078</v>
      </c>
      <c r="F19" s="665" t="s">
        <v>3065</v>
      </c>
      <c r="G19" s="665" t="s">
        <v>3118</v>
      </c>
      <c r="H19" s="665" t="s">
        <v>1543</v>
      </c>
      <c r="I19" s="665" t="s">
        <v>1564</v>
      </c>
      <c r="J19" s="665" t="s">
        <v>1565</v>
      </c>
      <c r="K19" s="665" t="s">
        <v>2810</v>
      </c>
      <c r="L19" s="666">
        <v>923.74</v>
      </c>
      <c r="M19" s="666">
        <v>2771.2200000000003</v>
      </c>
      <c r="N19" s="665">
        <v>3</v>
      </c>
      <c r="O19" s="748">
        <v>0.5</v>
      </c>
      <c r="P19" s="666">
        <v>2771.2200000000003</v>
      </c>
      <c r="Q19" s="681">
        <v>1</v>
      </c>
      <c r="R19" s="665">
        <v>3</v>
      </c>
      <c r="S19" s="681">
        <v>1</v>
      </c>
      <c r="T19" s="748">
        <v>0.5</v>
      </c>
      <c r="U19" s="704">
        <v>1</v>
      </c>
    </row>
    <row r="20" spans="1:21" ht="14.4" customHeight="1" x14ac:dyDescent="0.3">
      <c r="A20" s="664">
        <v>31</v>
      </c>
      <c r="B20" s="665" t="s">
        <v>556</v>
      </c>
      <c r="C20" s="665" t="s">
        <v>3068</v>
      </c>
      <c r="D20" s="746" t="s">
        <v>4305</v>
      </c>
      <c r="E20" s="747" t="s">
        <v>3078</v>
      </c>
      <c r="F20" s="665" t="s">
        <v>3065</v>
      </c>
      <c r="G20" s="665" t="s">
        <v>3121</v>
      </c>
      <c r="H20" s="665" t="s">
        <v>557</v>
      </c>
      <c r="I20" s="665" t="s">
        <v>3122</v>
      </c>
      <c r="J20" s="665" t="s">
        <v>3123</v>
      </c>
      <c r="K20" s="665" t="s">
        <v>3124</v>
      </c>
      <c r="L20" s="666">
        <v>173.31</v>
      </c>
      <c r="M20" s="666">
        <v>173.31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31</v>
      </c>
      <c r="B21" s="665" t="s">
        <v>556</v>
      </c>
      <c r="C21" s="665" t="s">
        <v>3068</v>
      </c>
      <c r="D21" s="746" t="s">
        <v>4305</v>
      </c>
      <c r="E21" s="747" t="s">
        <v>3078</v>
      </c>
      <c r="F21" s="665" t="s">
        <v>3065</v>
      </c>
      <c r="G21" s="665" t="s">
        <v>3125</v>
      </c>
      <c r="H21" s="665" t="s">
        <v>557</v>
      </c>
      <c r="I21" s="665" t="s">
        <v>796</v>
      </c>
      <c r="J21" s="665" t="s">
        <v>3126</v>
      </c>
      <c r="K21" s="665" t="s">
        <v>3127</v>
      </c>
      <c r="L21" s="666">
        <v>0</v>
      </c>
      <c r="M21" s="666">
        <v>0</v>
      </c>
      <c r="N21" s="665">
        <v>96</v>
      </c>
      <c r="O21" s="748">
        <v>59.5</v>
      </c>
      <c r="P21" s="666">
        <v>0</v>
      </c>
      <c r="Q21" s="681"/>
      <c r="R21" s="665">
        <v>53</v>
      </c>
      <c r="S21" s="681">
        <v>0.55208333333333337</v>
      </c>
      <c r="T21" s="748">
        <v>28</v>
      </c>
      <c r="U21" s="704">
        <v>0.47058823529411764</v>
      </c>
    </row>
    <row r="22" spans="1:21" ht="14.4" customHeight="1" x14ac:dyDescent="0.3">
      <c r="A22" s="664">
        <v>31</v>
      </c>
      <c r="B22" s="665" t="s">
        <v>556</v>
      </c>
      <c r="C22" s="665" t="s">
        <v>3068</v>
      </c>
      <c r="D22" s="746" t="s">
        <v>4305</v>
      </c>
      <c r="E22" s="747" t="s">
        <v>3078</v>
      </c>
      <c r="F22" s="665" t="s">
        <v>3065</v>
      </c>
      <c r="G22" s="665" t="s">
        <v>3128</v>
      </c>
      <c r="H22" s="665" t="s">
        <v>557</v>
      </c>
      <c r="I22" s="665" t="s">
        <v>1488</v>
      </c>
      <c r="J22" s="665" t="s">
        <v>1489</v>
      </c>
      <c r="K22" s="665" t="s">
        <v>3129</v>
      </c>
      <c r="L22" s="666">
        <v>59.56</v>
      </c>
      <c r="M22" s="666">
        <v>119.12</v>
      </c>
      <c r="N22" s="665">
        <v>2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31</v>
      </c>
      <c r="B23" s="665" t="s">
        <v>556</v>
      </c>
      <c r="C23" s="665" t="s">
        <v>3068</v>
      </c>
      <c r="D23" s="746" t="s">
        <v>4305</v>
      </c>
      <c r="E23" s="747" t="s">
        <v>3078</v>
      </c>
      <c r="F23" s="665" t="s">
        <v>3065</v>
      </c>
      <c r="G23" s="665" t="s">
        <v>3130</v>
      </c>
      <c r="H23" s="665" t="s">
        <v>557</v>
      </c>
      <c r="I23" s="665" t="s">
        <v>1802</v>
      </c>
      <c r="J23" s="665" t="s">
        <v>1799</v>
      </c>
      <c r="K23" s="665" t="s">
        <v>3131</v>
      </c>
      <c r="L23" s="666">
        <v>186.27</v>
      </c>
      <c r="M23" s="666">
        <v>1862.7000000000003</v>
      </c>
      <c r="N23" s="665">
        <v>10</v>
      </c>
      <c r="O23" s="748">
        <v>4.5</v>
      </c>
      <c r="P23" s="666">
        <v>931.35000000000014</v>
      </c>
      <c r="Q23" s="681">
        <v>0.5</v>
      </c>
      <c r="R23" s="665">
        <v>5</v>
      </c>
      <c r="S23" s="681">
        <v>0.5</v>
      </c>
      <c r="T23" s="748">
        <v>1.5</v>
      </c>
      <c r="U23" s="704">
        <v>0.33333333333333331</v>
      </c>
    </row>
    <row r="24" spans="1:21" ht="14.4" customHeight="1" x14ac:dyDescent="0.3">
      <c r="A24" s="664">
        <v>31</v>
      </c>
      <c r="B24" s="665" t="s">
        <v>556</v>
      </c>
      <c r="C24" s="665" t="s">
        <v>3068</v>
      </c>
      <c r="D24" s="746" t="s">
        <v>4305</v>
      </c>
      <c r="E24" s="747" t="s">
        <v>3078</v>
      </c>
      <c r="F24" s="665" t="s">
        <v>3065</v>
      </c>
      <c r="G24" s="665" t="s">
        <v>3132</v>
      </c>
      <c r="H24" s="665" t="s">
        <v>557</v>
      </c>
      <c r="I24" s="665" t="s">
        <v>819</v>
      </c>
      <c r="J24" s="665" t="s">
        <v>820</v>
      </c>
      <c r="K24" s="665" t="s">
        <v>2938</v>
      </c>
      <c r="L24" s="666">
        <v>31.32</v>
      </c>
      <c r="M24" s="666">
        <v>31.32</v>
      </c>
      <c r="N24" s="665">
        <v>1</v>
      </c>
      <c r="O24" s="748">
        <v>1</v>
      </c>
      <c r="P24" s="666">
        <v>31.32</v>
      </c>
      <c r="Q24" s="681">
        <v>1</v>
      </c>
      <c r="R24" s="665">
        <v>1</v>
      </c>
      <c r="S24" s="681">
        <v>1</v>
      </c>
      <c r="T24" s="748">
        <v>1</v>
      </c>
      <c r="U24" s="704">
        <v>1</v>
      </c>
    </row>
    <row r="25" spans="1:21" ht="14.4" customHeight="1" x14ac:dyDescent="0.3">
      <c r="A25" s="664">
        <v>31</v>
      </c>
      <c r="B25" s="665" t="s">
        <v>556</v>
      </c>
      <c r="C25" s="665" t="s">
        <v>3068</v>
      </c>
      <c r="D25" s="746" t="s">
        <v>4305</v>
      </c>
      <c r="E25" s="747" t="s">
        <v>3078</v>
      </c>
      <c r="F25" s="665" t="s">
        <v>3065</v>
      </c>
      <c r="G25" s="665" t="s">
        <v>3132</v>
      </c>
      <c r="H25" s="665" t="s">
        <v>557</v>
      </c>
      <c r="I25" s="665" t="s">
        <v>3133</v>
      </c>
      <c r="J25" s="665" t="s">
        <v>3134</v>
      </c>
      <c r="K25" s="665" t="s">
        <v>2938</v>
      </c>
      <c r="L25" s="666">
        <v>31.32</v>
      </c>
      <c r="M25" s="666">
        <v>93.960000000000008</v>
      </c>
      <c r="N25" s="665">
        <v>3</v>
      </c>
      <c r="O25" s="748">
        <v>1.5</v>
      </c>
      <c r="P25" s="666">
        <v>62.64</v>
      </c>
      <c r="Q25" s="681">
        <v>0.66666666666666663</v>
      </c>
      <c r="R25" s="665">
        <v>2</v>
      </c>
      <c r="S25" s="681">
        <v>0.66666666666666663</v>
      </c>
      <c r="T25" s="748">
        <v>1</v>
      </c>
      <c r="U25" s="704">
        <v>0.66666666666666663</v>
      </c>
    </row>
    <row r="26" spans="1:21" ht="14.4" customHeight="1" x14ac:dyDescent="0.3">
      <c r="A26" s="664">
        <v>31</v>
      </c>
      <c r="B26" s="665" t="s">
        <v>556</v>
      </c>
      <c r="C26" s="665" t="s">
        <v>3068</v>
      </c>
      <c r="D26" s="746" t="s">
        <v>4305</v>
      </c>
      <c r="E26" s="747" t="s">
        <v>3078</v>
      </c>
      <c r="F26" s="665" t="s">
        <v>3067</v>
      </c>
      <c r="G26" s="665" t="s">
        <v>3135</v>
      </c>
      <c r="H26" s="665" t="s">
        <v>557</v>
      </c>
      <c r="I26" s="665" t="s">
        <v>3136</v>
      </c>
      <c r="J26" s="665" t="s">
        <v>3137</v>
      </c>
      <c r="K26" s="665" t="s">
        <v>3138</v>
      </c>
      <c r="L26" s="666">
        <v>35.130000000000003</v>
      </c>
      <c r="M26" s="666">
        <v>6744.9600000000146</v>
      </c>
      <c r="N26" s="665">
        <v>192</v>
      </c>
      <c r="O26" s="748">
        <v>92</v>
      </c>
      <c r="P26" s="666">
        <v>6674.7000000000144</v>
      </c>
      <c r="Q26" s="681">
        <v>0.98958333333333337</v>
      </c>
      <c r="R26" s="665">
        <v>190</v>
      </c>
      <c r="S26" s="681">
        <v>0.98958333333333337</v>
      </c>
      <c r="T26" s="748">
        <v>91</v>
      </c>
      <c r="U26" s="704">
        <v>0.98913043478260865</v>
      </c>
    </row>
    <row r="27" spans="1:21" ht="14.4" customHeight="1" x14ac:dyDescent="0.3">
      <c r="A27" s="664">
        <v>31</v>
      </c>
      <c r="B27" s="665" t="s">
        <v>556</v>
      </c>
      <c r="C27" s="665" t="s">
        <v>3068</v>
      </c>
      <c r="D27" s="746" t="s">
        <v>4305</v>
      </c>
      <c r="E27" s="747" t="s">
        <v>3078</v>
      </c>
      <c r="F27" s="665" t="s">
        <v>3067</v>
      </c>
      <c r="G27" s="665" t="s">
        <v>3139</v>
      </c>
      <c r="H27" s="665" t="s">
        <v>557</v>
      </c>
      <c r="I27" s="665" t="s">
        <v>3140</v>
      </c>
      <c r="J27" s="665" t="s">
        <v>3141</v>
      </c>
      <c r="K27" s="665" t="s">
        <v>3142</v>
      </c>
      <c r="L27" s="666">
        <v>410</v>
      </c>
      <c r="M27" s="666">
        <v>9020</v>
      </c>
      <c r="N27" s="665">
        <v>22</v>
      </c>
      <c r="O27" s="748">
        <v>21</v>
      </c>
      <c r="P27" s="666">
        <v>8200</v>
      </c>
      <c r="Q27" s="681">
        <v>0.90909090909090906</v>
      </c>
      <c r="R27" s="665">
        <v>20</v>
      </c>
      <c r="S27" s="681">
        <v>0.90909090909090906</v>
      </c>
      <c r="T27" s="748">
        <v>19</v>
      </c>
      <c r="U27" s="704">
        <v>0.90476190476190477</v>
      </c>
    </row>
    <row r="28" spans="1:21" ht="14.4" customHeight="1" x14ac:dyDescent="0.3">
      <c r="A28" s="664">
        <v>31</v>
      </c>
      <c r="B28" s="665" t="s">
        <v>556</v>
      </c>
      <c r="C28" s="665" t="s">
        <v>3068</v>
      </c>
      <c r="D28" s="746" t="s">
        <v>4305</v>
      </c>
      <c r="E28" s="747" t="s">
        <v>3078</v>
      </c>
      <c r="F28" s="665" t="s">
        <v>3067</v>
      </c>
      <c r="G28" s="665" t="s">
        <v>3143</v>
      </c>
      <c r="H28" s="665" t="s">
        <v>557</v>
      </c>
      <c r="I28" s="665" t="s">
        <v>3144</v>
      </c>
      <c r="J28" s="665" t="s">
        <v>3145</v>
      </c>
      <c r="K28" s="665" t="s">
        <v>3146</v>
      </c>
      <c r="L28" s="666">
        <v>199.5</v>
      </c>
      <c r="M28" s="666">
        <v>598.5</v>
      </c>
      <c r="N28" s="665">
        <v>3</v>
      </c>
      <c r="O28" s="748">
        <v>3</v>
      </c>
      <c r="P28" s="666">
        <v>598.5</v>
      </c>
      <c r="Q28" s="681">
        <v>1</v>
      </c>
      <c r="R28" s="665">
        <v>3</v>
      </c>
      <c r="S28" s="681">
        <v>1</v>
      </c>
      <c r="T28" s="748">
        <v>3</v>
      </c>
      <c r="U28" s="704">
        <v>1</v>
      </c>
    </row>
    <row r="29" spans="1:21" ht="14.4" customHeight="1" x14ac:dyDescent="0.3">
      <c r="A29" s="664">
        <v>31</v>
      </c>
      <c r="B29" s="665" t="s">
        <v>556</v>
      </c>
      <c r="C29" s="665" t="s">
        <v>3068</v>
      </c>
      <c r="D29" s="746" t="s">
        <v>4305</v>
      </c>
      <c r="E29" s="747" t="s">
        <v>3078</v>
      </c>
      <c r="F29" s="665" t="s">
        <v>3067</v>
      </c>
      <c r="G29" s="665" t="s">
        <v>3143</v>
      </c>
      <c r="H29" s="665" t="s">
        <v>557</v>
      </c>
      <c r="I29" s="665" t="s">
        <v>3147</v>
      </c>
      <c r="J29" s="665" t="s">
        <v>3148</v>
      </c>
      <c r="K29" s="665" t="s">
        <v>3149</v>
      </c>
      <c r="L29" s="666">
        <v>492.18</v>
      </c>
      <c r="M29" s="666">
        <v>5906.1600000000008</v>
      </c>
      <c r="N29" s="665">
        <v>12</v>
      </c>
      <c r="O29" s="748">
        <v>12</v>
      </c>
      <c r="P29" s="666">
        <v>5906.1600000000008</v>
      </c>
      <c r="Q29" s="681">
        <v>1</v>
      </c>
      <c r="R29" s="665">
        <v>12</v>
      </c>
      <c r="S29" s="681">
        <v>1</v>
      </c>
      <c r="T29" s="748">
        <v>12</v>
      </c>
      <c r="U29" s="704">
        <v>1</v>
      </c>
    </row>
    <row r="30" spans="1:21" ht="14.4" customHeight="1" x14ac:dyDescent="0.3">
      <c r="A30" s="664">
        <v>31</v>
      </c>
      <c r="B30" s="665" t="s">
        <v>556</v>
      </c>
      <c r="C30" s="665" t="s">
        <v>3068</v>
      </c>
      <c r="D30" s="746" t="s">
        <v>4305</v>
      </c>
      <c r="E30" s="747" t="s">
        <v>3078</v>
      </c>
      <c r="F30" s="665" t="s">
        <v>3067</v>
      </c>
      <c r="G30" s="665" t="s">
        <v>3143</v>
      </c>
      <c r="H30" s="665" t="s">
        <v>557</v>
      </c>
      <c r="I30" s="665" t="s">
        <v>3150</v>
      </c>
      <c r="J30" s="665" t="s">
        <v>3151</v>
      </c>
      <c r="K30" s="665" t="s">
        <v>3152</v>
      </c>
      <c r="L30" s="666">
        <v>2202.1999999999998</v>
      </c>
      <c r="M30" s="666">
        <v>2202.1999999999998</v>
      </c>
      <c r="N30" s="665">
        <v>1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31</v>
      </c>
      <c r="B31" s="665" t="s">
        <v>556</v>
      </c>
      <c r="C31" s="665" t="s">
        <v>3068</v>
      </c>
      <c r="D31" s="746" t="s">
        <v>4305</v>
      </c>
      <c r="E31" s="747" t="s">
        <v>3078</v>
      </c>
      <c r="F31" s="665" t="s">
        <v>3067</v>
      </c>
      <c r="G31" s="665" t="s">
        <v>3143</v>
      </c>
      <c r="H31" s="665" t="s">
        <v>557</v>
      </c>
      <c r="I31" s="665" t="s">
        <v>3153</v>
      </c>
      <c r="J31" s="665" t="s">
        <v>3154</v>
      </c>
      <c r="K31" s="665" t="s">
        <v>3155</v>
      </c>
      <c r="L31" s="666">
        <v>58.5</v>
      </c>
      <c r="M31" s="666">
        <v>58.5</v>
      </c>
      <c r="N31" s="665">
        <v>1</v>
      </c>
      <c r="O31" s="748">
        <v>1</v>
      </c>
      <c r="P31" s="666">
        <v>58.5</v>
      </c>
      <c r="Q31" s="681">
        <v>1</v>
      </c>
      <c r="R31" s="665">
        <v>1</v>
      </c>
      <c r="S31" s="681">
        <v>1</v>
      </c>
      <c r="T31" s="748">
        <v>1</v>
      </c>
      <c r="U31" s="704">
        <v>1</v>
      </c>
    </row>
    <row r="32" spans="1:21" ht="14.4" customHeight="1" x14ac:dyDescent="0.3">
      <c r="A32" s="664">
        <v>31</v>
      </c>
      <c r="B32" s="665" t="s">
        <v>556</v>
      </c>
      <c r="C32" s="665" t="s">
        <v>3068</v>
      </c>
      <c r="D32" s="746" t="s">
        <v>4305</v>
      </c>
      <c r="E32" s="747" t="s">
        <v>3078</v>
      </c>
      <c r="F32" s="665" t="s">
        <v>3067</v>
      </c>
      <c r="G32" s="665" t="s">
        <v>3143</v>
      </c>
      <c r="H32" s="665" t="s">
        <v>557</v>
      </c>
      <c r="I32" s="665" t="s">
        <v>3156</v>
      </c>
      <c r="J32" s="665" t="s">
        <v>3157</v>
      </c>
      <c r="K32" s="665" t="s">
        <v>3158</v>
      </c>
      <c r="L32" s="666">
        <v>971.25</v>
      </c>
      <c r="M32" s="666">
        <v>10683.75</v>
      </c>
      <c r="N32" s="665">
        <v>11</v>
      </c>
      <c r="O32" s="748">
        <v>10</v>
      </c>
      <c r="P32" s="666">
        <v>10683.75</v>
      </c>
      <c r="Q32" s="681">
        <v>1</v>
      </c>
      <c r="R32" s="665">
        <v>11</v>
      </c>
      <c r="S32" s="681">
        <v>1</v>
      </c>
      <c r="T32" s="748">
        <v>10</v>
      </c>
      <c r="U32" s="704">
        <v>1</v>
      </c>
    </row>
    <row r="33" spans="1:21" ht="14.4" customHeight="1" x14ac:dyDescent="0.3">
      <c r="A33" s="664">
        <v>31</v>
      </c>
      <c r="B33" s="665" t="s">
        <v>556</v>
      </c>
      <c r="C33" s="665" t="s">
        <v>3068</v>
      </c>
      <c r="D33" s="746" t="s">
        <v>4305</v>
      </c>
      <c r="E33" s="747" t="s">
        <v>3078</v>
      </c>
      <c r="F33" s="665" t="s">
        <v>3067</v>
      </c>
      <c r="G33" s="665" t="s">
        <v>3143</v>
      </c>
      <c r="H33" s="665" t="s">
        <v>557</v>
      </c>
      <c r="I33" s="665" t="s">
        <v>3159</v>
      </c>
      <c r="J33" s="665" t="s">
        <v>3160</v>
      </c>
      <c r="K33" s="665" t="s">
        <v>3161</v>
      </c>
      <c r="L33" s="666">
        <v>1978.94</v>
      </c>
      <c r="M33" s="666">
        <v>3957.88</v>
      </c>
      <c r="N33" s="665">
        <v>2</v>
      </c>
      <c r="O33" s="748">
        <v>2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31</v>
      </c>
      <c r="B34" s="665" t="s">
        <v>556</v>
      </c>
      <c r="C34" s="665" t="s">
        <v>3068</v>
      </c>
      <c r="D34" s="746" t="s">
        <v>4305</v>
      </c>
      <c r="E34" s="747" t="s">
        <v>3078</v>
      </c>
      <c r="F34" s="665" t="s">
        <v>3067</v>
      </c>
      <c r="G34" s="665" t="s">
        <v>3143</v>
      </c>
      <c r="H34" s="665" t="s">
        <v>557</v>
      </c>
      <c r="I34" s="665" t="s">
        <v>3162</v>
      </c>
      <c r="J34" s="665" t="s">
        <v>3163</v>
      </c>
      <c r="K34" s="665" t="s">
        <v>3164</v>
      </c>
      <c r="L34" s="666">
        <v>350</v>
      </c>
      <c r="M34" s="666">
        <v>700</v>
      </c>
      <c r="N34" s="665">
        <v>2</v>
      </c>
      <c r="O34" s="748">
        <v>2</v>
      </c>
      <c r="P34" s="666">
        <v>350</v>
      </c>
      <c r="Q34" s="681">
        <v>0.5</v>
      </c>
      <c r="R34" s="665">
        <v>1</v>
      </c>
      <c r="S34" s="681">
        <v>0.5</v>
      </c>
      <c r="T34" s="748">
        <v>1</v>
      </c>
      <c r="U34" s="704">
        <v>0.5</v>
      </c>
    </row>
    <row r="35" spans="1:21" ht="14.4" customHeight="1" x14ac:dyDescent="0.3">
      <c r="A35" s="664">
        <v>31</v>
      </c>
      <c r="B35" s="665" t="s">
        <v>556</v>
      </c>
      <c r="C35" s="665" t="s">
        <v>3068</v>
      </c>
      <c r="D35" s="746" t="s">
        <v>4305</v>
      </c>
      <c r="E35" s="747" t="s">
        <v>3078</v>
      </c>
      <c r="F35" s="665" t="s">
        <v>3067</v>
      </c>
      <c r="G35" s="665" t="s">
        <v>3143</v>
      </c>
      <c r="H35" s="665" t="s">
        <v>557</v>
      </c>
      <c r="I35" s="665" t="s">
        <v>3165</v>
      </c>
      <c r="J35" s="665" t="s">
        <v>3154</v>
      </c>
      <c r="K35" s="665" t="s">
        <v>3166</v>
      </c>
      <c r="L35" s="666">
        <v>58.5</v>
      </c>
      <c r="M35" s="666">
        <v>175.5</v>
      </c>
      <c r="N35" s="665">
        <v>3</v>
      </c>
      <c r="O35" s="748">
        <v>3</v>
      </c>
      <c r="P35" s="666">
        <v>58.5</v>
      </c>
      <c r="Q35" s="681">
        <v>0.33333333333333331</v>
      </c>
      <c r="R35" s="665">
        <v>1</v>
      </c>
      <c r="S35" s="681">
        <v>0.33333333333333331</v>
      </c>
      <c r="T35" s="748">
        <v>1</v>
      </c>
      <c r="U35" s="704">
        <v>0.33333333333333331</v>
      </c>
    </row>
    <row r="36" spans="1:21" ht="14.4" customHeight="1" x14ac:dyDescent="0.3">
      <c r="A36" s="664">
        <v>31</v>
      </c>
      <c r="B36" s="665" t="s">
        <v>556</v>
      </c>
      <c r="C36" s="665" t="s">
        <v>3068</v>
      </c>
      <c r="D36" s="746" t="s">
        <v>4305</v>
      </c>
      <c r="E36" s="747" t="s">
        <v>3078</v>
      </c>
      <c r="F36" s="665" t="s">
        <v>3067</v>
      </c>
      <c r="G36" s="665" t="s">
        <v>3143</v>
      </c>
      <c r="H36" s="665" t="s">
        <v>557</v>
      </c>
      <c r="I36" s="665" t="s">
        <v>3167</v>
      </c>
      <c r="J36" s="665" t="s">
        <v>3168</v>
      </c>
      <c r="K36" s="665" t="s">
        <v>3169</v>
      </c>
      <c r="L36" s="666">
        <v>336.5</v>
      </c>
      <c r="M36" s="666">
        <v>336.5</v>
      </c>
      <c r="N36" s="665">
        <v>1</v>
      </c>
      <c r="O36" s="748">
        <v>1</v>
      </c>
      <c r="P36" s="666">
        <v>336.5</v>
      </c>
      <c r="Q36" s="681">
        <v>1</v>
      </c>
      <c r="R36" s="665">
        <v>1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31</v>
      </c>
      <c r="B37" s="665" t="s">
        <v>556</v>
      </c>
      <c r="C37" s="665" t="s">
        <v>3068</v>
      </c>
      <c r="D37" s="746" t="s">
        <v>4305</v>
      </c>
      <c r="E37" s="747" t="s">
        <v>3078</v>
      </c>
      <c r="F37" s="665" t="s">
        <v>3067</v>
      </c>
      <c r="G37" s="665" t="s">
        <v>3143</v>
      </c>
      <c r="H37" s="665" t="s">
        <v>557</v>
      </c>
      <c r="I37" s="665" t="s">
        <v>3170</v>
      </c>
      <c r="J37" s="665" t="s">
        <v>3171</v>
      </c>
      <c r="K37" s="665" t="s">
        <v>3172</v>
      </c>
      <c r="L37" s="666">
        <v>1000</v>
      </c>
      <c r="M37" s="666">
        <v>3000</v>
      </c>
      <c r="N37" s="665">
        <v>3</v>
      </c>
      <c r="O37" s="748">
        <v>2</v>
      </c>
      <c r="P37" s="666">
        <v>3000</v>
      </c>
      <c r="Q37" s="681">
        <v>1</v>
      </c>
      <c r="R37" s="665">
        <v>3</v>
      </c>
      <c r="S37" s="681">
        <v>1</v>
      </c>
      <c r="T37" s="748">
        <v>2</v>
      </c>
      <c r="U37" s="704">
        <v>1</v>
      </c>
    </row>
    <row r="38" spans="1:21" ht="14.4" customHeight="1" x14ac:dyDescent="0.3">
      <c r="A38" s="664">
        <v>31</v>
      </c>
      <c r="B38" s="665" t="s">
        <v>556</v>
      </c>
      <c r="C38" s="665" t="s">
        <v>3068</v>
      </c>
      <c r="D38" s="746" t="s">
        <v>4305</v>
      </c>
      <c r="E38" s="747" t="s">
        <v>3078</v>
      </c>
      <c r="F38" s="665" t="s">
        <v>3067</v>
      </c>
      <c r="G38" s="665" t="s">
        <v>3143</v>
      </c>
      <c r="H38" s="665" t="s">
        <v>557</v>
      </c>
      <c r="I38" s="665" t="s">
        <v>3173</v>
      </c>
      <c r="J38" s="665" t="s">
        <v>3174</v>
      </c>
      <c r="K38" s="665" t="s">
        <v>3175</v>
      </c>
      <c r="L38" s="666">
        <v>1000</v>
      </c>
      <c r="M38" s="666">
        <v>2000</v>
      </c>
      <c r="N38" s="665">
        <v>2</v>
      </c>
      <c r="O38" s="748">
        <v>2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31</v>
      </c>
      <c r="B39" s="665" t="s">
        <v>556</v>
      </c>
      <c r="C39" s="665" t="s">
        <v>3068</v>
      </c>
      <c r="D39" s="746" t="s">
        <v>4305</v>
      </c>
      <c r="E39" s="747" t="s">
        <v>3078</v>
      </c>
      <c r="F39" s="665" t="s">
        <v>3067</v>
      </c>
      <c r="G39" s="665" t="s">
        <v>3176</v>
      </c>
      <c r="H39" s="665" t="s">
        <v>557</v>
      </c>
      <c r="I39" s="665" t="s">
        <v>3177</v>
      </c>
      <c r="J39" s="665" t="s">
        <v>3178</v>
      </c>
      <c r="K39" s="665" t="s">
        <v>3179</v>
      </c>
      <c r="L39" s="666">
        <v>260</v>
      </c>
      <c r="M39" s="666">
        <v>2080</v>
      </c>
      <c r="N39" s="665">
        <v>8</v>
      </c>
      <c r="O39" s="748">
        <v>4</v>
      </c>
      <c r="P39" s="666">
        <v>2080</v>
      </c>
      <c r="Q39" s="681">
        <v>1</v>
      </c>
      <c r="R39" s="665">
        <v>8</v>
      </c>
      <c r="S39" s="681">
        <v>1</v>
      </c>
      <c r="T39" s="748">
        <v>4</v>
      </c>
      <c r="U39" s="704">
        <v>1</v>
      </c>
    </row>
    <row r="40" spans="1:21" ht="14.4" customHeight="1" x14ac:dyDescent="0.3">
      <c r="A40" s="664">
        <v>31</v>
      </c>
      <c r="B40" s="665" t="s">
        <v>556</v>
      </c>
      <c r="C40" s="665" t="s">
        <v>3068</v>
      </c>
      <c r="D40" s="746" t="s">
        <v>4305</v>
      </c>
      <c r="E40" s="747" t="s">
        <v>3078</v>
      </c>
      <c r="F40" s="665" t="s">
        <v>3067</v>
      </c>
      <c r="G40" s="665" t="s">
        <v>3176</v>
      </c>
      <c r="H40" s="665" t="s">
        <v>557</v>
      </c>
      <c r="I40" s="665" t="s">
        <v>3180</v>
      </c>
      <c r="J40" s="665" t="s">
        <v>3181</v>
      </c>
      <c r="K40" s="665" t="s">
        <v>3182</v>
      </c>
      <c r="L40" s="666">
        <v>200</v>
      </c>
      <c r="M40" s="666">
        <v>13400</v>
      </c>
      <c r="N40" s="665">
        <v>67</v>
      </c>
      <c r="O40" s="748">
        <v>34</v>
      </c>
      <c r="P40" s="666">
        <v>12600</v>
      </c>
      <c r="Q40" s="681">
        <v>0.94029850746268662</v>
      </c>
      <c r="R40" s="665">
        <v>63</v>
      </c>
      <c r="S40" s="681">
        <v>0.94029850746268662</v>
      </c>
      <c r="T40" s="748">
        <v>32</v>
      </c>
      <c r="U40" s="704">
        <v>0.94117647058823528</v>
      </c>
    </row>
    <row r="41" spans="1:21" ht="14.4" customHeight="1" x14ac:dyDescent="0.3">
      <c r="A41" s="664">
        <v>31</v>
      </c>
      <c r="B41" s="665" t="s">
        <v>556</v>
      </c>
      <c r="C41" s="665" t="s">
        <v>3068</v>
      </c>
      <c r="D41" s="746" t="s">
        <v>4305</v>
      </c>
      <c r="E41" s="747" t="s">
        <v>3078</v>
      </c>
      <c r="F41" s="665" t="s">
        <v>3067</v>
      </c>
      <c r="G41" s="665" t="s">
        <v>3176</v>
      </c>
      <c r="H41" s="665" t="s">
        <v>557</v>
      </c>
      <c r="I41" s="665" t="s">
        <v>3183</v>
      </c>
      <c r="J41" s="665" t="s">
        <v>3184</v>
      </c>
      <c r="K41" s="665" t="s">
        <v>3185</v>
      </c>
      <c r="L41" s="666">
        <v>1200</v>
      </c>
      <c r="M41" s="666">
        <v>1200</v>
      </c>
      <c r="N41" s="665">
        <v>1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31</v>
      </c>
      <c r="B42" s="665" t="s">
        <v>556</v>
      </c>
      <c r="C42" s="665" t="s">
        <v>3068</v>
      </c>
      <c r="D42" s="746" t="s">
        <v>4305</v>
      </c>
      <c r="E42" s="747" t="s">
        <v>3078</v>
      </c>
      <c r="F42" s="665" t="s">
        <v>3067</v>
      </c>
      <c r="G42" s="665" t="s">
        <v>3176</v>
      </c>
      <c r="H42" s="665" t="s">
        <v>557</v>
      </c>
      <c r="I42" s="665" t="s">
        <v>3186</v>
      </c>
      <c r="J42" s="665" t="s">
        <v>3187</v>
      </c>
      <c r="K42" s="665" t="s">
        <v>3188</v>
      </c>
      <c r="L42" s="666">
        <v>890</v>
      </c>
      <c r="M42" s="666">
        <v>890</v>
      </c>
      <c r="N42" s="665">
        <v>1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31</v>
      </c>
      <c r="B43" s="665" t="s">
        <v>556</v>
      </c>
      <c r="C43" s="665" t="s">
        <v>3068</v>
      </c>
      <c r="D43" s="746" t="s">
        <v>4305</v>
      </c>
      <c r="E43" s="747" t="s">
        <v>3079</v>
      </c>
      <c r="F43" s="665" t="s">
        <v>3065</v>
      </c>
      <c r="G43" s="665" t="s">
        <v>3189</v>
      </c>
      <c r="H43" s="665" t="s">
        <v>557</v>
      </c>
      <c r="I43" s="665" t="s">
        <v>589</v>
      </c>
      <c r="J43" s="665" t="s">
        <v>590</v>
      </c>
      <c r="K43" s="665" t="s">
        <v>2970</v>
      </c>
      <c r="L43" s="666">
        <v>0</v>
      </c>
      <c r="M43" s="666">
        <v>0</v>
      </c>
      <c r="N43" s="665">
        <v>6</v>
      </c>
      <c r="O43" s="748">
        <v>3</v>
      </c>
      <c r="P43" s="666">
        <v>0</v>
      </c>
      <c r="Q43" s="681"/>
      <c r="R43" s="665">
        <v>2</v>
      </c>
      <c r="S43" s="681">
        <v>0.33333333333333331</v>
      </c>
      <c r="T43" s="748">
        <v>1</v>
      </c>
      <c r="U43" s="704">
        <v>0.33333333333333331</v>
      </c>
    </row>
    <row r="44" spans="1:21" ht="14.4" customHeight="1" x14ac:dyDescent="0.3">
      <c r="A44" s="664">
        <v>31</v>
      </c>
      <c r="B44" s="665" t="s">
        <v>556</v>
      </c>
      <c r="C44" s="665" t="s">
        <v>3068</v>
      </c>
      <c r="D44" s="746" t="s">
        <v>4305</v>
      </c>
      <c r="E44" s="747" t="s">
        <v>3079</v>
      </c>
      <c r="F44" s="665" t="s">
        <v>3065</v>
      </c>
      <c r="G44" s="665" t="s">
        <v>3190</v>
      </c>
      <c r="H44" s="665" t="s">
        <v>557</v>
      </c>
      <c r="I44" s="665" t="s">
        <v>3191</v>
      </c>
      <c r="J44" s="665" t="s">
        <v>978</v>
      </c>
      <c r="K44" s="665" t="s">
        <v>2999</v>
      </c>
      <c r="L44" s="666">
        <v>0</v>
      </c>
      <c r="M44" s="666">
        <v>0</v>
      </c>
      <c r="N44" s="665">
        <v>3</v>
      </c>
      <c r="O44" s="748">
        <v>1</v>
      </c>
      <c r="P44" s="666">
        <v>0</v>
      </c>
      <c r="Q44" s="681"/>
      <c r="R44" s="665">
        <v>1</v>
      </c>
      <c r="S44" s="681">
        <v>0.33333333333333331</v>
      </c>
      <c r="T44" s="748">
        <v>0.5</v>
      </c>
      <c r="U44" s="704">
        <v>0.5</v>
      </c>
    </row>
    <row r="45" spans="1:21" ht="14.4" customHeight="1" x14ac:dyDescent="0.3">
      <c r="A45" s="664">
        <v>31</v>
      </c>
      <c r="B45" s="665" t="s">
        <v>556</v>
      </c>
      <c r="C45" s="665" t="s">
        <v>3068</v>
      </c>
      <c r="D45" s="746" t="s">
        <v>4305</v>
      </c>
      <c r="E45" s="747" t="s">
        <v>3079</v>
      </c>
      <c r="F45" s="665" t="s">
        <v>3065</v>
      </c>
      <c r="G45" s="665" t="s">
        <v>3096</v>
      </c>
      <c r="H45" s="665" t="s">
        <v>557</v>
      </c>
      <c r="I45" s="665" t="s">
        <v>3192</v>
      </c>
      <c r="J45" s="665" t="s">
        <v>1735</v>
      </c>
      <c r="K45" s="665" t="s">
        <v>3193</v>
      </c>
      <c r="L45" s="666">
        <v>0</v>
      </c>
      <c r="M45" s="666">
        <v>0</v>
      </c>
      <c r="N45" s="665">
        <v>1</v>
      </c>
      <c r="O45" s="748">
        <v>1</v>
      </c>
      <c r="P45" s="666">
        <v>0</v>
      </c>
      <c r="Q45" s="681"/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31</v>
      </c>
      <c r="B46" s="665" t="s">
        <v>556</v>
      </c>
      <c r="C46" s="665" t="s">
        <v>3068</v>
      </c>
      <c r="D46" s="746" t="s">
        <v>4305</v>
      </c>
      <c r="E46" s="747" t="s">
        <v>3079</v>
      </c>
      <c r="F46" s="665" t="s">
        <v>3065</v>
      </c>
      <c r="G46" s="665" t="s">
        <v>3096</v>
      </c>
      <c r="H46" s="665" t="s">
        <v>1543</v>
      </c>
      <c r="I46" s="665" t="s">
        <v>1906</v>
      </c>
      <c r="J46" s="665" t="s">
        <v>1735</v>
      </c>
      <c r="K46" s="665" t="s">
        <v>2878</v>
      </c>
      <c r="L46" s="666">
        <v>154.36000000000001</v>
      </c>
      <c r="M46" s="666">
        <v>463.08000000000004</v>
      </c>
      <c r="N46" s="665">
        <v>3</v>
      </c>
      <c r="O46" s="748">
        <v>2</v>
      </c>
      <c r="P46" s="666">
        <v>308.72000000000003</v>
      </c>
      <c r="Q46" s="681">
        <v>0.66666666666666663</v>
      </c>
      <c r="R46" s="665">
        <v>2</v>
      </c>
      <c r="S46" s="681">
        <v>0.66666666666666663</v>
      </c>
      <c r="T46" s="748">
        <v>1.5</v>
      </c>
      <c r="U46" s="704">
        <v>0.75</v>
      </c>
    </row>
    <row r="47" spans="1:21" ht="14.4" customHeight="1" x14ac:dyDescent="0.3">
      <c r="A47" s="664">
        <v>31</v>
      </c>
      <c r="B47" s="665" t="s">
        <v>556</v>
      </c>
      <c r="C47" s="665" t="s">
        <v>3068</v>
      </c>
      <c r="D47" s="746" t="s">
        <v>4305</v>
      </c>
      <c r="E47" s="747" t="s">
        <v>3079</v>
      </c>
      <c r="F47" s="665" t="s">
        <v>3065</v>
      </c>
      <c r="G47" s="665" t="s">
        <v>3096</v>
      </c>
      <c r="H47" s="665" t="s">
        <v>1543</v>
      </c>
      <c r="I47" s="665" t="s">
        <v>1910</v>
      </c>
      <c r="J47" s="665" t="s">
        <v>2881</v>
      </c>
      <c r="K47" s="665" t="s">
        <v>2882</v>
      </c>
      <c r="L47" s="666">
        <v>149.52000000000001</v>
      </c>
      <c r="M47" s="666">
        <v>149.52000000000001</v>
      </c>
      <c r="N47" s="665">
        <v>1</v>
      </c>
      <c r="O47" s="748">
        <v>0.5</v>
      </c>
      <c r="P47" s="666">
        <v>149.52000000000001</v>
      </c>
      <c r="Q47" s="681">
        <v>1</v>
      </c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31</v>
      </c>
      <c r="B48" s="665" t="s">
        <v>556</v>
      </c>
      <c r="C48" s="665" t="s">
        <v>3068</v>
      </c>
      <c r="D48" s="746" t="s">
        <v>4305</v>
      </c>
      <c r="E48" s="747" t="s">
        <v>3079</v>
      </c>
      <c r="F48" s="665" t="s">
        <v>3065</v>
      </c>
      <c r="G48" s="665" t="s">
        <v>3096</v>
      </c>
      <c r="H48" s="665" t="s">
        <v>1543</v>
      </c>
      <c r="I48" s="665" t="s">
        <v>1734</v>
      </c>
      <c r="J48" s="665" t="s">
        <v>1735</v>
      </c>
      <c r="K48" s="665" t="s">
        <v>2877</v>
      </c>
      <c r="L48" s="666">
        <v>225.06</v>
      </c>
      <c r="M48" s="666">
        <v>225.06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31</v>
      </c>
      <c r="B49" s="665" t="s">
        <v>556</v>
      </c>
      <c r="C49" s="665" t="s">
        <v>3068</v>
      </c>
      <c r="D49" s="746" t="s">
        <v>4305</v>
      </c>
      <c r="E49" s="747" t="s">
        <v>3079</v>
      </c>
      <c r="F49" s="665" t="s">
        <v>3065</v>
      </c>
      <c r="G49" s="665" t="s">
        <v>3194</v>
      </c>
      <c r="H49" s="665" t="s">
        <v>557</v>
      </c>
      <c r="I49" s="665" t="s">
        <v>3195</v>
      </c>
      <c r="J49" s="665" t="s">
        <v>2960</v>
      </c>
      <c r="K49" s="665" t="s">
        <v>3196</v>
      </c>
      <c r="L49" s="666">
        <v>0</v>
      </c>
      <c r="M49" s="666">
        <v>0</v>
      </c>
      <c r="N49" s="665">
        <v>1</v>
      </c>
      <c r="O49" s="748">
        <v>0.5</v>
      </c>
      <c r="P49" s="666">
        <v>0</v>
      </c>
      <c r="Q49" s="681"/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31</v>
      </c>
      <c r="B50" s="665" t="s">
        <v>556</v>
      </c>
      <c r="C50" s="665" t="s">
        <v>3068</v>
      </c>
      <c r="D50" s="746" t="s">
        <v>4305</v>
      </c>
      <c r="E50" s="747" t="s">
        <v>3079</v>
      </c>
      <c r="F50" s="665" t="s">
        <v>3065</v>
      </c>
      <c r="G50" s="665" t="s">
        <v>3197</v>
      </c>
      <c r="H50" s="665" t="s">
        <v>1543</v>
      </c>
      <c r="I50" s="665" t="s">
        <v>1572</v>
      </c>
      <c r="J50" s="665" t="s">
        <v>1573</v>
      </c>
      <c r="K50" s="665" t="s">
        <v>2829</v>
      </c>
      <c r="L50" s="666">
        <v>35.11</v>
      </c>
      <c r="M50" s="666">
        <v>70.22</v>
      </c>
      <c r="N50" s="665">
        <v>2</v>
      </c>
      <c r="O50" s="748">
        <v>0.5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31</v>
      </c>
      <c r="B51" s="665" t="s">
        <v>556</v>
      </c>
      <c r="C51" s="665" t="s">
        <v>3068</v>
      </c>
      <c r="D51" s="746" t="s">
        <v>4305</v>
      </c>
      <c r="E51" s="747" t="s">
        <v>3079</v>
      </c>
      <c r="F51" s="665" t="s">
        <v>3065</v>
      </c>
      <c r="G51" s="665" t="s">
        <v>3198</v>
      </c>
      <c r="H51" s="665" t="s">
        <v>557</v>
      </c>
      <c r="I51" s="665" t="s">
        <v>3199</v>
      </c>
      <c r="J51" s="665" t="s">
        <v>3200</v>
      </c>
      <c r="K51" s="665" t="s">
        <v>2896</v>
      </c>
      <c r="L51" s="666">
        <v>0</v>
      </c>
      <c r="M51" s="666">
        <v>0</v>
      </c>
      <c r="N51" s="665">
        <v>2</v>
      </c>
      <c r="O51" s="748">
        <v>1</v>
      </c>
      <c r="P51" s="666">
        <v>0</v>
      </c>
      <c r="Q51" s="681"/>
      <c r="R51" s="665">
        <v>2</v>
      </c>
      <c r="S51" s="681">
        <v>1</v>
      </c>
      <c r="T51" s="748">
        <v>1</v>
      </c>
      <c r="U51" s="704">
        <v>1</v>
      </c>
    </row>
    <row r="52" spans="1:21" ht="14.4" customHeight="1" x14ac:dyDescent="0.3">
      <c r="A52" s="664">
        <v>31</v>
      </c>
      <c r="B52" s="665" t="s">
        <v>556</v>
      </c>
      <c r="C52" s="665" t="s">
        <v>3068</v>
      </c>
      <c r="D52" s="746" t="s">
        <v>4305</v>
      </c>
      <c r="E52" s="747" t="s">
        <v>3079</v>
      </c>
      <c r="F52" s="665" t="s">
        <v>3065</v>
      </c>
      <c r="G52" s="665" t="s">
        <v>3097</v>
      </c>
      <c r="H52" s="665" t="s">
        <v>557</v>
      </c>
      <c r="I52" s="665" t="s">
        <v>3099</v>
      </c>
      <c r="J52" s="665" t="s">
        <v>1896</v>
      </c>
      <c r="K52" s="665" t="s">
        <v>3100</v>
      </c>
      <c r="L52" s="666">
        <v>391.67</v>
      </c>
      <c r="M52" s="666">
        <v>391.67</v>
      </c>
      <c r="N52" s="665">
        <v>1</v>
      </c>
      <c r="O52" s="748">
        <v>0.5</v>
      </c>
      <c r="P52" s="666">
        <v>391.67</v>
      </c>
      <c r="Q52" s="681">
        <v>1</v>
      </c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31</v>
      </c>
      <c r="B53" s="665" t="s">
        <v>556</v>
      </c>
      <c r="C53" s="665" t="s">
        <v>3068</v>
      </c>
      <c r="D53" s="746" t="s">
        <v>4305</v>
      </c>
      <c r="E53" s="747" t="s">
        <v>3079</v>
      </c>
      <c r="F53" s="665" t="s">
        <v>3065</v>
      </c>
      <c r="G53" s="665" t="s">
        <v>3201</v>
      </c>
      <c r="H53" s="665" t="s">
        <v>557</v>
      </c>
      <c r="I53" s="665" t="s">
        <v>1118</v>
      </c>
      <c r="J53" s="665" t="s">
        <v>3202</v>
      </c>
      <c r="K53" s="665" t="s">
        <v>3203</v>
      </c>
      <c r="L53" s="666">
        <v>54.81</v>
      </c>
      <c r="M53" s="666">
        <v>164.43</v>
      </c>
      <c r="N53" s="665">
        <v>3</v>
      </c>
      <c r="O53" s="748">
        <v>2.5</v>
      </c>
      <c r="P53" s="666">
        <v>164.43</v>
      </c>
      <c r="Q53" s="681">
        <v>1</v>
      </c>
      <c r="R53" s="665">
        <v>3</v>
      </c>
      <c r="S53" s="681">
        <v>1</v>
      </c>
      <c r="T53" s="748">
        <v>2.5</v>
      </c>
      <c r="U53" s="704">
        <v>1</v>
      </c>
    </row>
    <row r="54" spans="1:21" ht="14.4" customHeight="1" x14ac:dyDescent="0.3">
      <c r="A54" s="664">
        <v>31</v>
      </c>
      <c r="B54" s="665" t="s">
        <v>556</v>
      </c>
      <c r="C54" s="665" t="s">
        <v>3068</v>
      </c>
      <c r="D54" s="746" t="s">
        <v>4305</v>
      </c>
      <c r="E54" s="747" t="s">
        <v>3079</v>
      </c>
      <c r="F54" s="665" t="s">
        <v>3065</v>
      </c>
      <c r="G54" s="665" t="s">
        <v>3201</v>
      </c>
      <c r="H54" s="665" t="s">
        <v>557</v>
      </c>
      <c r="I54" s="665" t="s">
        <v>3204</v>
      </c>
      <c r="J54" s="665" t="s">
        <v>3202</v>
      </c>
      <c r="K54" s="665" t="s">
        <v>3205</v>
      </c>
      <c r="L54" s="666">
        <v>0</v>
      </c>
      <c r="M54" s="666">
        <v>0</v>
      </c>
      <c r="N54" s="665">
        <v>2</v>
      </c>
      <c r="O54" s="748">
        <v>2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31</v>
      </c>
      <c r="B55" s="665" t="s">
        <v>556</v>
      </c>
      <c r="C55" s="665" t="s">
        <v>3068</v>
      </c>
      <c r="D55" s="746" t="s">
        <v>4305</v>
      </c>
      <c r="E55" s="747" t="s">
        <v>3079</v>
      </c>
      <c r="F55" s="665" t="s">
        <v>3065</v>
      </c>
      <c r="G55" s="665" t="s">
        <v>3206</v>
      </c>
      <c r="H55" s="665" t="s">
        <v>557</v>
      </c>
      <c r="I55" s="665" t="s">
        <v>3207</v>
      </c>
      <c r="J55" s="665" t="s">
        <v>3208</v>
      </c>
      <c r="K55" s="665" t="s">
        <v>3209</v>
      </c>
      <c r="L55" s="666">
        <v>0</v>
      </c>
      <c r="M55" s="666">
        <v>0</v>
      </c>
      <c r="N55" s="665">
        <v>1</v>
      </c>
      <c r="O55" s="748">
        <v>0.5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31</v>
      </c>
      <c r="B56" s="665" t="s">
        <v>556</v>
      </c>
      <c r="C56" s="665" t="s">
        <v>3068</v>
      </c>
      <c r="D56" s="746" t="s">
        <v>4305</v>
      </c>
      <c r="E56" s="747" t="s">
        <v>3079</v>
      </c>
      <c r="F56" s="665" t="s">
        <v>3065</v>
      </c>
      <c r="G56" s="665" t="s">
        <v>3210</v>
      </c>
      <c r="H56" s="665" t="s">
        <v>1543</v>
      </c>
      <c r="I56" s="665" t="s">
        <v>1686</v>
      </c>
      <c r="J56" s="665" t="s">
        <v>2956</v>
      </c>
      <c r="K56" s="665" t="s">
        <v>2830</v>
      </c>
      <c r="L56" s="666">
        <v>132</v>
      </c>
      <c r="M56" s="666">
        <v>132</v>
      </c>
      <c r="N56" s="665">
        <v>1</v>
      </c>
      <c r="O56" s="748">
        <v>0.5</v>
      </c>
      <c r="P56" s="666">
        <v>132</v>
      </c>
      <c r="Q56" s="681">
        <v>1</v>
      </c>
      <c r="R56" s="665">
        <v>1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31</v>
      </c>
      <c r="B57" s="665" t="s">
        <v>556</v>
      </c>
      <c r="C57" s="665" t="s">
        <v>3068</v>
      </c>
      <c r="D57" s="746" t="s">
        <v>4305</v>
      </c>
      <c r="E57" s="747" t="s">
        <v>3079</v>
      </c>
      <c r="F57" s="665" t="s">
        <v>3065</v>
      </c>
      <c r="G57" s="665" t="s">
        <v>3211</v>
      </c>
      <c r="H57" s="665" t="s">
        <v>557</v>
      </c>
      <c r="I57" s="665" t="s">
        <v>1202</v>
      </c>
      <c r="J57" s="665" t="s">
        <v>1203</v>
      </c>
      <c r="K57" s="665" t="s">
        <v>3212</v>
      </c>
      <c r="L57" s="666">
        <v>0</v>
      </c>
      <c r="M57" s="666">
        <v>0</v>
      </c>
      <c r="N57" s="665">
        <v>4</v>
      </c>
      <c r="O57" s="748">
        <v>1.5</v>
      </c>
      <c r="P57" s="666">
        <v>0</v>
      </c>
      <c r="Q57" s="681"/>
      <c r="R57" s="665">
        <v>4</v>
      </c>
      <c r="S57" s="681">
        <v>1</v>
      </c>
      <c r="T57" s="748">
        <v>1.5</v>
      </c>
      <c r="U57" s="704">
        <v>1</v>
      </c>
    </row>
    <row r="58" spans="1:21" ht="14.4" customHeight="1" x14ac:dyDescent="0.3">
      <c r="A58" s="664">
        <v>31</v>
      </c>
      <c r="B58" s="665" t="s">
        <v>556</v>
      </c>
      <c r="C58" s="665" t="s">
        <v>3068</v>
      </c>
      <c r="D58" s="746" t="s">
        <v>4305</v>
      </c>
      <c r="E58" s="747" t="s">
        <v>3079</v>
      </c>
      <c r="F58" s="665" t="s">
        <v>3065</v>
      </c>
      <c r="G58" s="665" t="s">
        <v>3101</v>
      </c>
      <c r="H58" s="665" t="s">
        <v>557</v>
      </c>
      <c r="I58" s="665" t="s">
        <v>1266</v>
      </c>
      <c r="J58" s="665" t="s">
        <v>3102</v>
      </c>
      <c r="K58" s="665" t="s">
        <v>3103</v>
      </c>
      <c r="L58" s="666">
        <v>0</v>
      </c>
      <c r="M58" s="666">
        <v>0</v>
      </c>
      <c r="N58" s="665">
        <v>2</v>
      </c>
      <c r="O58" s="748">
        <v>1.5</v>
      </c>
      <c r="P58" s="666">
        <v>0</v>
      </c>
      <c r="Q58" s="681"/>
      <c r="R58" s="665">
        <v>1</v>
      </c>
      <c r="S58" s="681">
        <v>0.5</v>
      </c>
      <c r="T58" s="748">
        <v>0.5</v>
      </c>
      <c r="U58" s="704">
        <v>0.33333333333333331</v>
      </c>
    </row>
    <row r="59" spans="1:21" ht="14.4" customHeight="1" x14ac:dyDescent="0.3">
      <c r="A59" s="664">
        <v>31</v>
      </c>
      <c r="B59" s="665" t="s">
        <v>556</v>
      </c>
      <c r="C59" s="665" t="s">
        <v>3068</v>
      </c>
      <c r="D59" s="746" t="s">
        <v>4305</v>
      </c>
      <c r="E59" s="747" t="s">
        <v>3079</v>
      </c>
      <c r="F59" s="665" t="s">
        <v>3065</v>
      </c>
      <c r="G59" s="665" t="s">
        <v>3106</v>
      </c>
      <c r="H59" s="665" t="s">
        <v>557</v>
      </c>
      <c r="I59" s="665" t="s">
        <v>954</v>
      </c>
      <c r="J59" s="665" t="s">
        <v>955</v>
      </c>
      <c r="K59" s="665" t="s">
        <v>3107</v>
      </c>
      <c r="L59" s="666">
        <v>0</v>
      </c>
      <c r="M59" s="666">
        <v>0</v>
      </c>
      <c r="N59" s="665">
        <v>14</v>
      </c>
      <c r="O59" s="748">
        <v>8.5</v>
      </c>
      <c r="P59" s="666">
        <v>0</v>
      </c>
      <c r="Q59" s="681"/>
      <c r="R59" s="665">
        <v>11</v>
      </c>
      <c r="S59" s="681">
        <v>0.7857142857142857</v>
      </c>
      <c r="T59" s="748">
        <v>6.5</v>
      </c>
      <c r="U59" s="704">
        <v>0.76470588235294112</v>
      </c>
    </row>
    <row r="60" spans="1:21" ht="14.4" customHeight="1" x14ac:dyDescent="0.3">
      <c r="A60" s="664">
        <v>31</v>
      </c>
      <c r="B60" s="665" t="s">
        <v>556</v>
      </c>
      <c r="C60" s="665" t="s">
        <v>3068</v>
      </c>
      <c r="D60" s="746" t="s">
        <v>4305</v>
      </c>
      <c r="E60" s="747" t="s">
        <v>3079</v>
      </c>
      <c r="F60" s="665" t="s">
        <v>3065</v>
      </c>
      <c r="G60" s="665" t="s">
        <v>3108</v>
      </c>
      <c r="H60" s="665" t="s">
        <v>557</v>
      </c>
      <c r="I60" s="665" t="s">
        <v>1825</v>
      </c>
      <c r="J60" s="665" t="s">
        <v>3109</v>
      </c>
      <c r="K60" s="665" t="s">
        <v>3110</v>
      </c>
      <c r="L60" s="666">
        <v>132.97999999999999</v>
      </c>
      <c r="M60" s="666">
        <v>531.91999999999996</v>
      </c>
      <c r="N60" s="665">
        <v>4</v>
      </c>
      <c r="O60" s="748">
        <v>2</v>
      </c>
      <c r="P60" s="666">
        <v>398.93999999999994</v>
      </c>
      <c r="Q60" s="681">
        <v>0.75</v>
      </c>
      <c r="R60" s="665">
        <v>3</v>
      </c>
      <c r="S60" s="681">
        <v>0.75</v>
      </c>
      <c r="T60" s="748">
        <v>1.5</v>
      </c>
      <c r="U60" s="704">
        <v>0.75</v>
      </c>
    </row>
    <row r="61" spans="1:21" ht="14.4" customHeight="1" x14ac:dyDescent="0.3">
      <c r="A61" s="664">
        <v>31</v>
      </c>
      <c r="B61" s="665" t="s">
        <v>556</v>
      </c>
      <c r="C61" s="665" t="s">
        <v>3068</v>
      </c>
      <c r="D61" s="746" t="s">
        <v>4305</v>
      </c>
      <c r="E61" s="747" t="s">
        <v>3079</v>
      </c>
      <c r="F61" s="665" t="s">
        <v>3065</v>
      </c>
      <c r="G61" s="665" t="s">
        <v>3213</v>
      </c>
      <c r="H61" s="665" t="s">
        <v>557</v>
      </c>
      <c r="I61" s="665" t="s">
        <v>3214</v>
      </c>
      <c r="J61" s="665" t="s">
        <v>3215</v>
      </c>
      <c r="K61" s="665" t="s">
        <v>3216</v>
      </c>
      <c r="L61" s="666">
        <v>0</v>
      </c>
      <c r="M61" s="666">
        <v>0</v>
      </c>
      <c r="N61" s="665">
        <v>8</v>
      </c>
      <c r="O61" s="748">
        <v>0.5</v>
      </c>
      <c r="P61" s="666">
        <v>0</v>
      </c>
      <c r="Q61" s="681"/>
      <c r="R61" s="665">
        <v>8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31</v>
      </c>
      <c r="B62" s="665" t="s">
        <v>556</v>
      </c>
      <c r="C62" s="665" t="s">
        <v>3068</v>
      </c>
      <c r="D62" s="746" t="s">
        <v>4305</v>
      </c>
      <c r="E62" s="747" t="s">
        <v>3079</v>
      </c>
      <c r="F62" s="665" t="s">
        <v>3065</v>
      </c>
      <c r="G62" s="665" t="s">
        <v>3118</v>
      </c>
      <c r="H62" s="665" t="s">
        <v>1543</v>
      </c>
      <c r="I62" s="665" t="s">
        <v>3119</v>
      </c>
      <c r="J62" s="665" t="s">
        <v>1565</v>
      </c>
      <c r="K62" s="665" t="s">
        <v>2809</v>
      </c>
      <c r="L62" s="666">
        <v>543.39</v>
      </c>
      <c r="M62" s="666">
        <v>29886.44999999999</v>
      </c>
      <c r="N62" s="665">
        <v>55</v>
      </c>
      <c r="O62" s="748">
        <v>17</v>
      </c>
      <c r="P62" s="666">
        <v>28799.669999999991</v>
      </c>
      <c r="Q62" s="681">
        <v>0.96363636363636362</v>
      </c>
      <c r="R62" s="665">
        <v>53</v>
      </c>
      <c r="S62" s="681">
        <v>0.96363636363636362</v>
      </c>
      <c r="T62" s="748">
        <v>15.5</v>
      </c>
      <c r="U62" s="704">
        <v>0.91176470588235292</v>
      </c>
    </row>
    <row r="63" spans="1:21" ht="14.4" customHeight="1" x14ac:dyDescent="0.3">
      <c r="A63" s="664">
        <v>31</v>
      </c>
      <c r="B63" s="665" t="s">
        <v>556</v>
      </c>
      <c r="C63" s="665" t="s">
        <v>3068</v>
      </c>
      <c r="D63" s="746" t="s">
        <v>4305</v>
      </c>
      <c r="E63" s="747" t="s">
        <v>3079</v>
      </c>
      <c r="F63" s="665" t="s">
        <v>3065</v>
      </c>
      <c r="G63" s="665" t="s">
        <v>3118</v>
      </c>
      <c r="H63" s="665" t="s">
        <v>1543</v>
      </c>
      <c r="I63" s="665" t="s">
        <v>3119</v>
      </c>
      <c r="J63" s="665" t="s">
        <v>1565</v>
      </c>
      <c r="K63" s="665" t="s">
        <v>2809</v>
      </c>
      <c r="L63" s="666">
        <v>490.89</v>
      </c>
      <c r="M63" s="666">
        <v>8345.130000000001</v>
      </c>
      <c r="N63" s="665">
        <v>17</v>
      </c>
      <c r="O63" s="748">
        <v>2</v>
      </c>
      <c r="P63" s="666">
        <v>5399.79</v>
      </c>
      <c r="Q63" s="681">
        <v>0.64705882352941169</v>
      </c>
      <c r="R63" s="665">
        <v>11</v>
      </c>
      <c r="S63" s="681">
        <v>0.6470588235294118</v>
      </c>
      <c r="T63" s="748">
        <v>1.5</v>
      </c>
      <c r="U63" s="704">
        <v>0.75</v>
      </c>
    </row>
    <row r="64" spans="1:21" ht="14.4" customHeight="1" x14ac:dyDescent="0.3">
      <c r="A64" s="664">
        <v>31</v>
      </c>
      <c r="B64" s="665" t="s">
        <v>556</v>
      </c>
      <c r="C64" s="665" t="s">
        <v>3068</v>
      </c>
      <c r="D64" s="746" t="s">
        <v>4305</v>
      </c>
      <c r="E64" s="747" t="s">
        <v>3079</v>
      </c>
      <c r="F64" s="665" t="s">
        <v>3065</v>
      </c>
      <c r="G64" s="665" t="s">
        <v>3118</v>
      </c>
      <c r="H64" s="665" t="s">
        <v>1543</v>
      </c>
      <c r="I64" s="665" t="s">
        <v>3120</v>
      </c>
      <c r="J64" s="665" t="s">
        <v>1565</v>
      </c>
      <c r="K64" s="665" t="s">
        <v>2807</v>
      </c>
      <c r="L64" s="666">
        <v>815.1</v>
      </c>
      <c r="M64" s="666">
        <v>11411.400000000001</v>
      </c>
      <c r="N64" s="665">
        <v>14</v>
      </c>
      <c r="O64" s="748">
        <v>5</v>
      </c>
      <c r="P64" s="666">
        <v>11411.400000000001</v>
      </c>
      <c r="Q64" s="681">
        <v>1</v>
      </c>
      <c r="R64" s="665">
        <v>14</v>
      </c>
      <c r="S64" s="681">
        <v>1</v>
      </c>
      <c r="T64" s="748">
        <v>5</v>
      </c>
      <c r="U64" s="704">
        <v>1</v>
      </c>
    </row>
    <row r="65" spans="1:21" ht="14.4" customHeight="1" x14ac:dyDescent="0.3">
      <c r="A65" s="664">
        <v>31</v>
      </c>
      <c r="B65" s="665" t="s">
        <v>556</v>
      </c>
      <c r="C65" s="665" t="s">
        <v>3068</v>
      </c>
      <c r="D65" s="746" t="s">
        <v>4305</v>
      </c>
      <c r="E65" s="747" t="s">
        <v>3079</v>
      </c>
      <c r="F65" s="665" t="s">
        <v>3065</v>
      </c>
      <c r="G65" s="665" t="s">
        <v>3118</v>
      </c>
      <c r="H65" s="665" t="s">
        <v>1543</v>
      </c>
      <c r="I65" s="665" t="s">
        <v>3120</v>
      </c>
      <c r="J65" s="665" t="s">
        <v>1565</v>
      </c>
      <c r="K65" s="665" t="s">
        <v>2807</v>
      </c>
      <c r="L65" s="666">
        <v>736.33</v>
      </c>
      <c r="M65" s="666">
        <v>15462.93</v>
      </c>
      <c r="N65" s="665">
        <v>21</v>
      </c>
      <c r="O65" s="748">
        <v>3.833333333333333</v>
      </c>
      <c r="P65" s="666">
        <v>13253.94</v>
      </c>
      <c r="Q65" s="681">
        <v>0.85714285714285721</v>
      </c>
      <c r="R65" s="665">
        <v>18</v>
      </c>
      <c r="S65" s="681">
        <v>0.8571428571428571</v>
      </c>
      <c r="T65" s="748">
        <v>3.583333333333333</v>
      </c>
      <c r="U65" s="704">
        <v>0.93478260869565222</v>
      </c>
    </row>
    <row r="66" spans="1:21" ht="14.4" customHeight="1" x14ac:dyDescent="0.3">
      <c r="A66" s="664">
        <v>31</v>
      </c>
      <c r="B66" s="665" t="s">
        <v>556</v>
      </c>
      <c r="C66" s="665" t="s">
        <v>3068</v>
      </c>
      <c r="D66" s="746" t="s">
        <v>4305</v>
      </c>
      <c r="E66" s="747" t="s">
        <v>3079</v>
      </c>
      <c r="F66" s="665" t="s">
        <v>3065</v>
      </c>
      <c r="G66" s="665" t="s">
        <v>3118</v>
      </c>
      <c r="H66" s="665" t="s">
        <v>1543</v>
      </c>
      <c r="I66" s="665" t="s">
        <v>1564</v>
      </c>
      <c r="J66" s="665" t="s">
        <v>1565</v>
      </c>
      <c r="K66" s="665" t="s">
        <v>2810</v>
      </c>
      <c r="L66" s="666">
        <v>923.74</v>
      </c>
      <c r="M66" s="666">
        <v>923.74</v>
      </c>
      <c r="N66" s="665">
        <v>1</v>
      </c>
      <c r="O66" s="748">
        <v>0.5</v>
      </c>
      <c r="P66" s="666">
        <v>923.74</v>
      </c>
      <c r="Q66" s="681">
        <v>1</v>
      </c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31</v>
      </c>
      <c r="B67" s="665" t="s">
        <v>556</v>
      </c>
      <c r="C67" s="665" t="s">
        <v>3068</v>
      </c>
      <c r="D67" s="746" t="s">
        <v>4305</v>
      </c>
      <c r="E67" s="747" t="s">
        <v>3079</v>
      </c>
      <c r="F67" s="665" t="s">
        <v>3065</v>
      </c>
      <c r="G67" s="665" t="s">
        <v>3118</v>
      </c>
      <c r="H67" s="665" t="s">
        <v>1543</v>
      </c>
      <c r="I67" s="665" t="s">
        <v>1744</v>
      </c>
      <c r="J67" s="665" t="s">
        <v>1565</v>
      </c>
      <c r="K67" s="665" t="s">
        <v>2809</v>
      </c>
      <c r="L67" s="666">
        <v>543.39</v>
      </c>
      <c r="M67" s="666">
        <v>1630.17</v>
      </c>
      <c r="N67" s="665">
        <v>3</v>
      </c>
      <c r="O67" s="748">
        <v>0.5</v>
      </c>
      <c r="P67" s="666">
        <v>1630.17</v>
      </c>
      <c r="Q67" s="681">
        <v>1</v>
      </c>
      <c r="R67" s="665">
        <v>3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31</v>
      </c>
      <c r="B68" s="665" t="s">
        <v>556</v>
      </c>
      <c r="C68" s="665" t="s">
        <v>3068</v>
      </c>
      <c r="D68" s="746" t="s">
        <v>4305</v>
      </c>
      <c r="E68" s="747" t="s">
        <v>3079</v>
      </c>
      <c r="F68" s="665" t="s">
        <v>3065</v>
      </c>
      <c r="G68" s="665" t="s">
        <v>3217</v>
      </c>
      <c r="H68" s="665" t="s">
        <v>1543</v>
      </c>
      <c r="I68" s="665" t="s">
        <v>1649</v>
      </c>
      <c r="J68" s="665" t="s">
        <v>600</v>
      </c>
      <c r="K68" s="665" t="s">
        <v>2926</v>
      </c>
      <c r="L68" s="666">
        <v>18.260000000000002</v>
      </c>
      <c r="M68" s="666">
        <v>36.520000000000003</v>
      </c>
      <c r="N68" s="665">
        <v>2</v>
      </c>
      <c r="O68" s="748">
        <v>1</v>
      </c>
      <c r="P68" s="666">
        <v>36.520000000000003</v>
      </c>
      <c r="Q68" s="681">
        <v>1</v>
      </c>
      <c r="R68" s="665">
        <v>2</v>
      </c>
      <c r="S68" s="681">
        <v>1</v>
      </c>
      <c r="T68" s="748">
        <v>1</v>
      </c>
      <c r="U68" s="704">
        <v>1</v>
      </c>
    </row>
    <row r="69" spans="1:21" ht="14.4" customHeight="1" x14ac:dyDescent="0.3">
      <c r="A69" s="664">
        <v>31</v>
      </c>
      <c r="B69" s="665" t="s">
        <v>556</v>
      </c>
      <c r="C69" s="665" t="s">
        <v>3068</v>
      </c>
      <c r="D69" s="746" t="s">
        <v>4305</v>
      </c>
      <c r="E69" s="747" t="s">
        <v>3079</v>
      </c>
      <c r="F69" s="665" t="s">
        <v>3065</v>
      </c>
      <c r="G69" s="665" t="s">
        <v>3217</v>
      </c>
      <c r="H69" s="665" t="s">
        <v>1543</v>
      </c>
      <c r="I69" s="665" t="s">
        <v>1555</v>
      </c>
      <c r="J69" s="665" t="s">
        <v>600</v>
      </c>
      <c r="K69" s="665" t="s">
        <v>2927</v>
      </c>
      <c r="L69" s="666">
        <v>36.54</v>
      </c>
      <c r="M69" s="666">
        <v>511.56000000000006</v>
      </c>
      <c r="N69" s="665">
        <v>14</v>
      </c>
      <c r="O69" s="748">
        <v>8.5</v>
      </c>
      <c r="P69" s="666">
        <v>438.48000000000008</v>
      </c>
      <c r="Q69" s="681">
        <v>0.85714285714285721</v>
      </c>
      <c r="R69" s="665">
        <v>12</v>
      </c>
      <c r="S69" s="681">
        <v>0.8571428571428571</v>
      </c>
      <c r="T69" s="748">
        <v>6.5</v>
      </c>
      <c r="U69" s="704">
        <v>0.76470588235294112</v>
      </c>
    </row>
    <row r="70" spans="1:21" ht="14.4" customHeight="1" x14ac:dyDescent="0.3">
      <c r="A70" s="664">
        <v>31</v>
      </c>
      <c r="B70" s="665" t="s">
        <v>556</v>
      </c>
      <c r="C70" s="665" t="s">
        <v>3068</v>
      </c>
      <c r="D70" s="746" t="s">
        <v>4305</v>
      </c>
      <c r="E70" s="747" t="s">
        <v>3079</v>
      </c>
      <c r="F70" s="665" t="s">
        <v>3065</v>
      </c>
      <c r="G70" s="665" t="s">
        <v>3217</v>
      </c>
      <c r="H70" s="665" t="s">
        <v>557</v>
      </c>
      <c r="I70" s="665" t="s">
        <v>3218</v>
      </c>
      <c r="J70" s="665" t="s">
        <v>600</v>
      </c>
      <c r="K70" s="665" t="s">
        <v>3219</v>
      </c>
      <c r="L70" s="666">
        <v>36.54</v>
      </c>
      <c r="M70" s="666">
        <v>73.08</v>
      </c>
      <c r="N70" s="665">
        <v>2</v>
      </c>
      <c r="O70" s="748">
        <v>2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31</v>
      </c>
      <c r="B71" s="665" t="s">
        <v>556</v>
      </c>
      <c r="C71" s="665" t="s">
        <v>3068</v>
      </c>
      <c r="D71" s="746" t="s">
        <v>4305</v>
      </c>
      <c r="E71" s="747" t="s">
        <v>3079</v>
      </c>
      <c r="F71" s="665" t="s">
        <v>3065</v>
      </c>
      <c r="G71" s="665" t="s">
        <v>3220</v>
      </c>
      <c r="H71" s="665" t="s">
        <v>557</v>
      </c>
      <c r="I71" s="665" t="s">
        <v>3221</v>
      </c>
      <c r="J71" s="665" t="s">
        <v>751</v>
      </c>
      <c r="K71" s="665" t="s">
        <v>3222</v>
      </c>
      <c r="L71" s="666">
        <v>57.64</v>
      </c>
      <c r="M71" s="666">
        <v>57.64</v>
      </c>
      <c r="N71" s="665">
        <v>1</v>
      </c>
      <c r="O71" s="748">
        <v>1</v>
      </c>
      <c r="P71" s="666">
        <v>57.64</v>
      </c>
      <c r="Q71" s="681">
        <v>1</v>
      </c>
      <c r="R71" s="665">
        <v>1</v>
      </c>
      <c r="S71" s="681">
        <v>1</v>
      </c>
      <c r="T71" s="748">
        <v>1</v>
      </c>
      <c r="U71" s="704">
        <v>1</v>
      </c>
    </row>
    <row r="72" spans="1:21" ht="14.4" customHeight="1" x14ac:dyDescent="0.3">
      <c r="A72" s="664">
        <v>31</v>
      </c>
      <c r="B72" s="665" t="s">
        <v>556</v>
      </c>
      <c r="C72" s="665" t="s">
        <v>3068</v>
      </c>
      <c r="D72" s="746" t="s">
        <v>4305</v>
      </c>
      <c r="E72" s="747" t="s">
        <v>3079</v>
      </c>
      <c r="F72" s="665" t="s">
        <v>3065</v>
      </c>
      <c r="G72" s="665" t="s">
        <v>3121</v>
      </c>
      <c r="H72" s="665" t="s">
        <v>557</v>
      </c>
      <c r="I72" s="665" t="s">
        <v>3223</v>
      </c>
      <c r="J72" s="665" t="s">
        <v>3123</v>
      </c>
      <c r="K72" s="665" t="s">
        <v>3224</v>
      </c>
      <c r="L72" s="666">
        <v>0</v>
      </c>
      <c r="M72" s="666">
        <v>0</v>
      </c>
      <c r="N72" s="665">
        <v>1</v>
      </c>
      <c r="O72" s="748">
        <v>0.5</v>
      </c>
      <c r="P72" s="666">
        <v>0</v>
      </c>
      <c r="Q72" s="681"/>
      <c r="R72" s="665">
        <v>1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31</v>
      </c>
      <c r="B73" s="665" t="s">
        <v>556</v>
      </c>
      <c r="C73" s="665" t="s">
        <v>3068</v>
      </c>
      <c r="D73" s="746" t="s">
        <v>4305</v>
      </c>
      <c r="E73" s="747" t="s">
        <v>3079</v>
      </c>
      <c r="F73" s="665" t="s">
        <v>3065</v>
      </c>
      <c r="G73" s="665" t="s">
        <v>3225</v>
      </c>
      <c r="H73" s="665" t="s">
        <v>557</v>
      </c>
      <c r="I73" s="665" t="s">
        <v>3226</v>
      </c>
      <c r="J73" s="665" t="s">
        <v>3227</v>
      </c>
      <c r="K73" s="665" t="s">
        <v>2840</v>
      </c>
      <c r="L73" s="666">
        <v>48.27</v>
      </c>
      <c r="M73" s="666">
        <v>96.54</v>
      </c>
      <c r="N73" s="665">
        <v>2</v>
      </c>
      <c r="O73" s="748">
        <v>0.5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31</v>
      </c>
      <c r="B74" s="665" t="s">
        <v>556</v>
      </c>
      <c r="C74" s="665" t="s">
        <v>3068</v>
      </c>
      <c r="D74" s="746" t="s">
        <v>4305</v>
      </c>
      <c r="E74" s="747" t="s">
        <v>3079</v>
      </c>
      <c r="F74" s="665" t="s">
        <v>3065</v>
      </c>
      <c r="G74" s="665" t="s">
        <v>3225</v>
      </c>
      <c r="H74" s="665" t="s">
        <v>557</v>
      </c>
      <c r="I74" s="665" t="s">
        <v>3228</v>
      </c>
      <c r="J74" s="665" t="s">
        <v>1632</v>
      </c>
      <c r="K74" s="665" t="s">
        <v>3229</v>
      </c>
      <c r="L74" s="666">
        <v>0</v>
      </c>
      <c r="M74" s="666">
        <v>0</v>
      </c>
      <c r="N74" s="665">
        <v>1</v>
      </c>
      <c r="O74" s="748">
        <v>0.5</v>
      </c>
      <c r="P74" s="666">
        <v>0</v>
      </c>
      <c r="Q74" s="681"/>
      <c r="R74" s="665">
        <v>1</v>
      </c>
      <c r="S74" s="681">
        <v>1</v>
      </c>
      <c r="T74" s="748">
        <v>0.5</v>
      </c>
      <c r="U74" s="704">
        <v>1</v>
      </c>
    </row>
    <row r="75" spans="1:21" ht="14.4" customHeight="1" x14ac:dyDescent="0.3">
      <c r="A75" s="664">
        <v>31</v>
      </c>
      <c r="B75" s="665" t="s">
        <v>556</v>
      </c>
      <c r="C75" s="665" t="s">
        <v>3068</v>
      </c>
      <c r="D75" s="746" t="s">
        <v>4305</v>
      </c>
      <c r="E75" s="747" t="s">
        <v>3079</v>
      </c>
      <c r="F75" s="665" t="s">
        <v>3065</v>
      </c>
      <c r="G75" s="665" t="s">
        <v>3230</v>
      </c>
      <c r="H75" s="665" t="s">
        <v>557</v>
      </c>
      <c r="I75" s="665" t="s">
        <v>1160</v>
      </c>
      <c r="J75" s="665" t="s">
        <v>3231</v>
      </c>
      <c r="K75" s="665" t="s">
        <v>3232</v>
      </c>
      <c r="L75" s="666">
        <v>99.11</v>
      </c>
      <c r="M75" s="666">
        <v>99.11</v>
      </c>
      <c r="N75" s="665">
        <v>1</v>
      </c>
      <c r="O75" s="748">
        <v>0.5</v>
      </c>
      <c r="P75" s="666">
        <v>99.11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31</v>
      </c>
      <c r="B76" s="665" t="s">
        <v>556</v>
      </c>
      <c r="C76" s="665" t="s">
        <v>3068</v>
      </c>
      <c r="D76" s="746" t="s">
        <v>4305</v>
      </c>
      <c r="E76" s="747" t="s">
        <v>3079</v>
      </c>
      <c r="F76" s="665" t="s">
        <v>3065</v>
      </c>
      <c r="G76" s="665" t="s">
        <v>3233</v>
      </c>
      <c r="H76" s="665" t="s">
        <v>557</v>
      </c>
      <c r="I76" s="665" t="s">
        <v>2124</v>
      </c>
      <c r="J76" s="665" t="s">
        <v>974</v>
      </c>
      <c r="K76" s="665" t="s">
        <v>3234</v>
      </c>
      <c r="L76" s="666">
        <v>90.53</v>
      </c>
      <c r="M76" s="666">
        <v>90.53</v>
      </c>
      <c r="N76" s="665">
        <v>1</v>
      </c>
      <c r="O76" s="748">
        <v>0.5</v>
      </c>
      <c r="P76" s="666">
        <v>90.53</v>
      </c>
      <c r="Q76" s="681">
        <v>1</v>
      </c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31</v>
      </c>
      <c r="B77" s="665" t="s">
        <v>556</v>
      </c>
      <c r="C77" s="665" t="s">
        <v>3068</v>
      </c>
      <c r="D77" s="746" t="s">
        <v>4305</v>
      </c>
      <c r="E77" s="747" t="s">
        <v>3079</v>
      </c>
      <c r="F77" s="665" t="s">
        <v>3065</v>
      </c>
      <c r="G77" s="665" t="s">
        <v>3125</v>
      </c>
      <c r="H77" s="665" t="s">
        <v>557</v>
      </c>
      <c r="I77" s="665" t="s">
        <v>796</v>
      </c>
      <c r="J77" s="665" t="s">
        <v>3126</v>
      </c>
      <c r="K77" s="665" t="s">
        <v>3127</v>
      </c>
      <c r="L77" s="666">
        <v>0</v>
      </c>
      <c r="M77" s="666">
        <v>0</v>
      </c>
      <c r="N77" s="665">
        <v>107</v>
      </c>
      <c r="O77" s="748">
        <v>69.166666666666671</v>
      </c>
      <c r="P77" s="666">
        <v>0</v>
      </c>
      <c r="Q77" s="681"/>
      <c r="R77" s="665">
        <v>64</v>
      </c>
      <c r="S77" s="681">
        <v>0.59813084112149528</v>
      </c>
      <c r="T77" s="748">
        <v>38.416666666666671</v>
      </c>
      <c r="U77" s="704">
        <v>0.555421686746988</v>
      </c>
    </row>
    <row r="78" spans="1:21" ht="14.4" customHeight="1" x14ac:dyDescent="0.3">
      <c r="A78" s="664">
        <v>31</v>
      </c>
      <c r="B78" s="665" t="s">
        <v>556</v>
      </c>
      <c r="C78" s="665" t="s">
        <v>3068</v>
      </c>
      <c r="D78" s="746" t="s">
        <v>4305</v>
      </c>
      <c r="E78" s="747" t="s">
        <v>3079</v>
      </c>
      <c r="F78" s="665" t="s">
        <v>3065</v>
      </c>
      <c r="G78" s="665" t="s">
        <v>3130</v>
      </c>
      <c r="H78" s="665" t="s">
        <v>557</v>
      </c>
      <c r="I78" s="665" t="s">
        <v>1802</v>
      </c>
      <c r="J78" s="665" t="s">
        <v>1799</v>
      </c>
      <c r="K78" s="665" t="s">
        <v>3131</v>
      </c>
      <c r="L78" s="666">
        <v>186.27</v>
      </c>
      <c r="M78" s="666">
        <v>2980.32</v>
      </c>
      <c r="N78" s="665">
        <v>16</v>
      </c>
      <c r="O78" s="748">
        <v>7.5</v>
      </c>
      <c r="P78" s="666">
        <v>1676.43</v>
      </c>
      <c r="Q78" s="681">
        <v>0.5625</v>
      </c>
      <c r="R78" s="665">
        <v>9</v>
      </c>
      <c r="S78" s="681">
        <v>0.5625</v>
      </c>
      <c r="T78" s="748">
        <v>4</v>
      </c>
      <c r="U78" s="704">
        <v>0.53333333333333333</v>
      </c>
    </row>
    <row r="79" spans="1:21" ht="14.4" customHeight="1" x14ac:dyDescent="0.3">
      <c r="A79" s="664">
        <v>31</v>
      </c>
      <c r="B79" s="665" t="s">
        <v>556</v>
      </c>
      <c r="C79" s="665" t="s">
        <v>3068</v>
      </c>
      <c r="D79" s="746" t="s">
        <v>4305</v>
      </c>
      <c r="E79" s="747" t="s">
        <v>3079</v>
      </c>
      <c r="F79" s="665" t="s">
        <v>3065</v>
      </c>
      <c r="G79" s="665" t="s">
        <v>3235</v>
      </c>
      <c r="H79" s="665" t="s">
        <v>557</v>
      </c>
      <c r="I79" s="665" t="s">
        <v>3236</v>
      </c>
      <c r="J79" s="665" t="s">
        <v>1854</v>
      </c>
      <c r="K79" s="665" t="s">
        <v>3237</v>
      </c>
      <c r="L79" s="666">
        <v>61.97</v>
      </c>
      <c r="M79" s="666">
        <v>61.97</v>
      </c>
      <c r="N79" s="665">
        <v>1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31</v>
      </c>
      <c r="B80" s="665" t="s">
        <v>556</v>
      </c>
      <c r="C80" s="665" t="s">
        <v>3068</v>
      </c>
      <c r="D80" s="746" t="s">
        <v>4305</v>
      </c>
      <c r="E80" s="747" t="s">
        <v>3079</v>
      </c>
      <c r="F80" s="665" t="s">
        <v>3065</v>
      </c>
      <c r="G80" s="665" t="s">
        <v>3132</v>
      </c>
      <c r="H80" s="665" t="s">
        <v>557</v>
      </c>
      <c r="I80" s="665" t="s">
        <v>3238</v>
      </c>
      <c r="J80" s="665" t="s">
        <v>762</v>
      </c>
      <c r="K80" s="665" t="s">
        <v>3239</v>
      </c>
      <c r="L80" s="666">
        <v>0</v>
      </c>
      <c r="M80" s="666">
        <v>0</v>
      </c>
      <c r="N80" s="665">
        <v>1</v>
      </c>
      <c r="O80" s="748">
        <v>0.5</v>
      </c>
      <c r="P80" s="666">
        <v>0</v>
      </c>
      <c r="Q80" s="681"/>
      <c r="R80" s="665">
        <v>1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31</v>
      </c>
      <c r="B81" s="665" t="s">
        <v>556</v>
      </c>
      <c r="C81" s="665" t="s">
        <v>3068</v>
      </c>
      <c r="D81" s="746" t="s">
        <v>4305</v>
      </c>
      <c r="E81" s="747" t="s">
        <v>3079</v>
      </c>
      <c r="F81" s="665" t="s">
        <v>3065</v>
      </c>
      <c r="G81" s="665" t="s">
        <v>3132</v>
      </c>
      <c r="H81" s="665" t="s">
        <v>557</v>
      </c>
      <c r="I81" s="665" t="s">
        <v>823</v>
      </c>
      <c r="J81" s="665" t="s">
        <v>820</v>
      </c>
      <c r="K81" s="665" t="s">
        <v>3032</v>
      </c>
      <c r="L81" s="666">
        <v>93.96</v>
      </c>
      <c r="M81" s="666">
        <v>281.88</v>
      </c>
      <c r="N81" s="665">
        <v>3</v>
      </c>
      <c r="O81" s="748">
        <v>2</v>
      </c>
      <c r="P81" s="666">
        <v>93.96</v>
      </c>
      <c r="Q81" s="681">
        <v>0.33333333333333331</v>
      </c>
      <c r="R81" s="665">
        <v>1</v>
      </c>
      <c r="S81" s="681">
        <v>0.33333333333333331</v>
      </c>
      <c r="T81" s="748">
        <v>1</v>
      </c>
      <c r="U81" s="704">
        <v>0.5</v>
      </c>
    </row>
    <row r="82" spans="1:21" ht="14.4" customHeight="1" x14ac:dyDescent="0.3">
      <c r="A82" s="664">
        <v>31</v>
      </c>
      <c r="B82" s="665" t="s">
        <v>556</v>
      </c>
      <c r="C82" s="665" t="s">
        <v>3068</v>
      </c>
      <c r="D82" s="746" t="s">
        <v>4305</v>
      </c>
      <c r="E82" s="747" t="s">
        <v>3079</v>
      </c>
      <c r="F82" s="665" t="s">
        <v>3065</v>
      </c>
      <c r="G82" s="665" t="s">
        <v>3132</v>
      </c>
      <c r="H82" s="665" t="s">
        <v>557</v>
      </c>
      <c r="I82" s="665" t="s">
        <v>3133</v>
      </c>
      <c r="J82" s="665" t="s">
        <v>3134</v>
      </c>
      <c r="K82" s="665" t="s">
        <v>2938</v>
      </c>
      <c r="L82" s="666">
        <v>31.32</v>
      </c>
      <c r="M82" s="666">
        <v>31.32</v>
      </c>
      <c r="N82" s="665">
        <v>1</v>
      </c>
      <c r="O82" s="748">
        <v>0.5</v>
      </c>
      <c r="P82" s="666">
        <v>31.32</v>
      </c>
      <c r="Q82" s="681">
        <v>1</v>
      </c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31</v>
      </c>
      <c r="B83" s="665" t="s">
        <v>556</v>
      </c>
      <c r="C83" s="665" t="s">
        <v>3068</v>
      </c>
      <c r="D83" s="746" t="s">
        <v>4305</v>
      </c>
      <c r="E83" s="747" t="s">
        <v>3079</v>
      </c>
      <c r="F83" s="665" t="s">
        <v>3065</v>
      </c>
      <c r="G83" s="665" t="s">
        <v>3240</v>
      </c>
      <c r="H83" s="665" t="s">
        <v>557</v>
      </c>
      <c r="I83" s="665" t="s">
        <v>3241</v>
      </c>
      <c r="J83" s="665" t="s">
        <v>3242</v>
      </c>
      <c r="K83" s="665" t="s">
        <v>3243</v>
      </c>
      <c r="L83" s="666">
        <v>33.549999999999997</v>
      </c>
      <c r="M83" s="666">
        <v>33.549999999999997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31</v>
      </c>
      <c r="B84" s="665" t="s">
        <v>556</v>
      </c>
      <c r="C84" s="665" t="s">
        <v>3068</v>
      </c>
      <c r="D84" s="746" t="s">
        <v>4305</v>
      </c>
      <c r="E84" s="747" t="s">
        <v>3079</v>
      </c>
      <c r="F84" s="665" t="s">
        <v>3065</v>
      </c>
      <c r="G84" s="665" t="s">
        <v>3240</v>
      </c>
      <c r="H84" s="665" t="s">
        <v>557</v>
      </c>
      <c r="I84" s="665" t="s">
        <v>1126</v>
      </c>
      <c r="J84" s="665" t="s">
        <v>3242</v>
      </c>
      <c r="K84" s="665" t="s">
        <v>3244</v>
      </c>
      <c r="L84" s="666">
        <v>50.32</v>
      </c>
      <c r="M84" s="666">
        <v>100.64</v>
      </c>
      <c r="N84" s="665">
        <v>2</v>
      </c>
      <c r="O84" s="748">
        <v>1.5</v>
      </c>
      <c r="P84" s="666">
        <v>100.64</v>
      </c>
      <c r="Q84" s="681">
        <v>1</v>
      </c>
      <c r="R84" s="665">
        <v>2</v>
      </c>
      <c r="S84" s="681">
        <v>1</v>
      </c>
      <c r="T84" s="748">
        <v>1.5</v>
      </c>
      <c r="U84" s="704">
        <v>1</v>
      </c>
    </row>
    <row r="85" spans="1:21" ht="14.4" customHeight="1" x14ac:dyDescent="0.3">
      <c r="A85" s="664">
        <v>31</v>
      </c>
      <c r="B85" s="665" t="s">
        <v>556</v>
      </c>
      <c r="C85" s="665" t="s">
        <v>3068</v>
      </c>
      <c r="D85" s="746" t="s">
        <v>4305</v>
      </c>
      <c r="E85" s="747" t="s">
        <v>3079</v>
      </c>
      <c r="F85" s="665" t="s">
        <v>3065</v>
      </c>
      <c r="G85" s="665" t="s">
        <v>3240</v>
      </c>
      <c r="H85" s="665" t="s">
        <v>557</v>
      </c>
      <c r="I85" s="665" t="s">
        <v>1427</v>
      </c>
      <c r="J85" s="665" t="s">
        <v>3242</v>
      </c>
      <c r="K85" s="665" t="s">
        <v>3245</v>
      </c>
      <c r="L85" s="666">
        <v>99.94</v>
      </c>
      <c r="M85" s="666">
        <v>99.94</v>
      </c>
      <c r="N85" s="665">
        <v>1</v>
      </c>
      <c r="O85" s="748">
        <v>0.5</v>
      </c>
      <c r="P85" s="666">
        <v>99.94</v>
      </c>
      <c r="Q85" s="681">
        <v>1</v>
      </c>
      <c r="R85" s="665">
        <v>1</v>
      </c>
      <c r="S85" s="681">
        <v>1</v>
      </c>
      <c r="T85" s="748">
        <v>0.5</v>
      </c>
      <c r="U85" s="704">
        <v>1</v>
      </c>
    </row>
    <row r="86" spans="1:21" ht="14.4" customHeight="1" x14ac:dyDescent="0.3">
      <c r="A86" s="664">
        <v>31</v>
      </c>
      <c r="B86" s="665" t="s">
        <v>556</v>
      </c>
      <c r="C86" s="665" t="s">
        <v>3068</v>
      </c>
      <c r="D86" s="746" t="s">
        <v>4305</v>
      </c>
      <c r="E86" s="747" t="s">
        <v>3079</v>
      </c>
      <c r="F86" s="665" t="s">
        <v>3067</v>
      </c>
      <c r="G86" s="665" t="s">
        <v>3135</v>
      </c>
      <c r="H86" s="665" t="s">
        <v>557</v>
      </c>
      <c r="I86" s="665" t="s">
        <v>3136</v>
      </c>
      <c r="J86" s="665" t="s">
        <v>3137</v>
      </c>
      <c r="K86" s="665" t="s">
        <v>3138</v>
      </c>
      <c r="L86" s="666">
        <v>35.130000000000003</v>
      </c>
      <c r="M86" s="666">
        <v>7447.5600000000168</v>
      </c>
      <c r="N86" s="665">
        <v>212</v>
      </c>
      <c r="O86" s="748">
        <v>103</v>
      </c>
      <c r="P86" s="666">
        <v>7447.5600000000168</v>
      </c>
      <c r="Q86" s="681">
        <v>1</v>
      </c>
      <c r="R86" s="665">
        <v>212</v>
      </c>
      <c r="S86" s="681">
        <v>1</v>
      </c>
      <c r="T86" s="748">
        <v>103</v>
      </c>
      <c r="U86" s="704">
        <v>1</v>
      </c>
    </row>
    <row r="87" spans="1:21" ht="14.4" customHeight="1" x14ac:dyDescent="0.3">
      <c r="A87" s="664">
        <v>31</v>
      </c>
      <c r="B87" s="665" t="s">
        <v>556</v>
      </c>
      <c r="C87" s="665" t="s">
        <v>3068</v>
      </c>
      <c r="D87" s="746" t="s">
        <v>4305</v>
      </c>
      <c r="E87" s="747" t="s">
        <v>3079</v>
      </c>
      <c r="F87" s="665" t="s">
        <v>3067</v>
      </c>
      <c r="G87" s="665" t="s">
        <v>3139</v>
      </c>
      <c r="H87" s="665" t="s">
        <v>557</v>
      </c>
      <c r="I87" s="665" t="s">
        <v>3140</v>
      </c>
      <c r="J87" s="665" t="s">
        <v>3141</v>
      </c>
      <c r="K87" s="665" t="s">
        <v>3142</v>
      </c>
      <c r="L87" s="666">
        <v>410</v>
      </c>
      <c r="M87" s="666">
        <v>15990</v>
      </c>
      <c r="N87" s="665">
        <v>39</v>
      </c>
      <c r="O87" s="748">
        <v>34</v>
      </c>
      <c r="P87" s="666">
        <v>15170</v>
      </c>
      <c r="Q87" s="681">
        <v>0.94871794871794868</v>
      </c>
      <c r="R87" s="665">
        <v>37</v>
      </c>
      <c r="S87" s="681">
        <v>0.94871794871794868</v>
      </c>
      <c r="T87" s="748">
        <v>32</v>
      </c>
      <c r="U87" s="704">
        <v>0.94117647058823528</v>
      </c>
    </row>
    <row r="88" spans="1:21" ht="14.4" customHeight="1" x14ac:dyDescent="0.3">
      <c r="A88" s="664">
        <v>31</v>
      </c>
      <c r="B88" s="665" t="s">
        <v>556</v>
      </c>
      <c r="C88" s="665" t="s">
        <v>3068</v>
      </c>
      <c r="D88" s="746" t="s">
        <v>4305</v>
      </c>
      <c r="E88" s="747" t="s">
        <v>3079</v>
      </c>
      <c r="F88" s="665" t="s">
        <v>3067</v>
      </c>
      <c r="G88" s="665" t="s">
        <v>3143</v>
      </c>
      <c r="H88" s="665" t="s">
        <v>557</v>
      </c>
      <c r="I88" s="665" t="s">
        <v>3144</v>
      </c>
      <c r="J88" s="665" t="s">
        <v>3145</v>
      </c>
      <c r="K88" s="665" t="s">
        <v>3146</v>
      </c>
      <c r="L88" s="666">
        <v>199.5</v>
      </c>
      <c r="M88" s="666">
        <v>598.5</v>
      </c>
      <c r="N88" s="665">
        <v>3</v>
      </c>
      <c r="O88" s="748">
        <v>3</v>
      </c>
      <c r="P88" s="666">
        <v>598.5</v>
      </c>
      <c r="Q88" s="681">
        <v>1</v>
      </c>
      <c r="R88" s="665">
        <v>3</v>
      </c>
      <c r="S88" s="681">
        <v>1</v>
      </c>
      <c r="T88" s="748">
        <v>3</v>
      </c>
      <c r="U88" s="704">
        <v>1</v>
      </c>
    </row>
    <row r="89" spans="1:21" ht="14.4" customHeight="1" x14ac:dyDescent="0.3">
      <c r="A89" s="664">
        <v>31</v>
      </c>
      <c r="B89" s="665" t="s">
        <v>556</v>
      </c>
      <c r="C89" s="665" t="s">
        <v>3068</v>
      </c>
      <c r="D89" s="746" t="s">
        <v>4305</v>
      </c>
      <c r="E89" s="747" t="s">
        <v>3079</v>
      </c>
      <c r="F89" s="665" t="s">
        <v>3067</v>
      </c>
      <c r="G89" s="665" t="s">
        <v>3143</v>
      </c>
      <c r="H89" s="665" t="s">
        <v>557</v>
      </c>
      <c r="I89" s="665" t="s">
        <v>3147</v>
      </c>
      <c r="J89" s="665" t="s">
        <v>3148</v>
      </c>
      <c r="K89" s="665" t="s">
        <v>3149</v>
      </c>
      <c r="L89" s="666">
        <v>492.18</v>
      </c>
      <c r="M89" s="666">
        <v>4921.8</v>
      </c>
      <c r="N89" s="665">
        <v>10</v>
      </c>
      <c r="O89" s="748">
        <v>9</v>
      </c>
      <c r="P89" s="666">
        <v>4921.8</v>
      </c>
      <c r="Q89" s="681">
        <v>1</v>
      </c>
      <c r="R89" s="665">
        <v>10</v>
      </c>
      <c r="S89" s="681">
        <v>1</v>
      </c>
      <c r="T89" s="748">
        <v>9</v>
      </c>
      <c r="U89" s="704">
        <v>1</v>
      </c>
    </row>
    <row r="90" spans="1:21" ht="14.4" customHeight="1" x14ac:dyDescent="0.3">
      <c r="A90" s="664">
        <v>31</v>
      </c>
      <c r="B90" s="665" t="s">
        <v>556</v>
      </c>
      <c r="C90" s="665" t="s">
        <v>3068</v>
      </c>
      <c r="D90" s="746" t="s">
        <v>4305</v>
      </c>
      <c r="E90" s="747" t="s">
        <v>3079</v>
      </c>
      <c r="F90" s="665" t="s">
        <v>3067</v>
      </c>
      <c r="G90" s="665" t="s">
        <v>3143</v>
      </c>
      <c r="H90" s="665" t="s">
        <v>557</v>
      </c>
      <c r="I90" s="665" t="s">
        <v>3246</v>
      </c>
      <c r="J90" s="665" t="s">
        <v>3247</v>
      </c>
      <c r="K90" s="665" t="s">
        <v>3248</v>
      </c>
      <c r="L90" s="666">
        <v>320.25</v>
      </c>
      <c r="M90" s="666">
        <v>640.5</v>
      </c>
      <c r="N90" s="665">
        <v>2</v>
      </c>
      <c r="O90" s="748">
        <v>2</v>
      </c>
      <c r="P90" s="666">
        <v>640.5</v>
      </c>
      <c r="Q90" s="681">
        <v>1</v>
      </c>
      <c r="R90" s="665">
        <v>2</v>
      </c>
      <c r="S90" s="681">
        <v>1</v>
      </c>
      <c r="T90" s="748">
        <v>2</v>
      </c>
      <c r="U90" s="704">
        <v>1</v>
      </c>
    </row>
    <row r="91" spans="1:21" ht="14.4" customHeight="1" x14ac:dyDescent="0.3">
      <c r="A91" s="664">
        <v>31</v>
      </c>
      <c r="B91" s="665" t="s">
        <v>556</v>
      </c>
      <c r="C91" s="665" t="s">
        <v>3068</v>
      </c>
      <c r="D91" s="746" t="s">
        <v>4305</v>
      </c>
      <c r="E91" s="747" t="s">
        <v>3079</v>
      </c>
      <c r="F91" s="665" t="s">
        <v>3067</v>
      </c>
      <c r="G91" s="665" t="s">
        <v>3143</v>
      </c>
      <c r="H91" s="665" t="s">
        <v>557</v>
      </c>
      <c r="I91" s="665" t="s">
        <v>3249</v>
      </c>
      <c r="J91" s="665" t="s">
        <v>3250</v>
      </c>
      <c r="K91" s="665" t="s">
        <v>3251</v>
      </c>
      <c r="L91" s="666">
        <v>245.43</v>
      </c>
      <c r="M91" s="666">
        <v>245.43</v>
      </c>
      <c r="N91" s="665">
        <v>1</v>
      </c>
      <c r="O91" s="748">
        <v>1</v>
      </c>
      <c r="P91" s="666">
        <v>245.43</v>
      </c>
      <c r="Q91" s="681">
        <v>1</v>
      </c>
      <c r="R91" s="665">
        <v>1</v>
      </c>
      <c r="S91" s="681">
        <v>1</v>
      </c>
      <c r="T91" s="748">
        <v>1</v>
      </c>
      <c r="U91" s="704">
        <v>1</v>
      </c>
    </row>
    <row r="92" spans="1:21" ht="14.4" customHeight="1" x14ac:dyDescent="0.3">
      <c r="A92" s="664">
        <v>31</v>
      </c>
      <c r="B92" s="665" t="s">
        <v>556</v>
      </c>
      <c r="C92" s="665" t="s">
        <v>3068</v>
      </c>
      <c r="D92" s="746" t="s">
        <v>4305</v>
      </c>
      <c r="E92" s="747" t="s">
        <v>3079</v>
      </c>
      <c r="F92" s="665" t="s">
        <v>3067</v>
      </c>
      <c r="G92" s="665" t="s">
        <v>3143</v>
      </c>
      <c r="H92" s="665" t="s">
        <v>557</v>
      </c>
      <c r="I92" s="665" t="s">
        <v>3153</v>
      </c>
      <c r="J92" s="665" t="s">
        <v>3154</v>
      </c>
      <c r="K92" s="665" t="s">
        <v>3155</v>
      </c>
      <c r="L92" s="666">
        <v>58.5</v>
      </c>
      <c r="M92" s="666">
        <v>58.5</v>
      </c>
      <c r="N92" s="665">
        <v>1</v>
      </c>
      <c r="O92" s="748">
        <v>1</v>
      </c>
      <c r="P92" s="666">
        <v>58.5</v>
      </c>
      <c r="Q92" s="681">
        <v>1</v>
      </c>
      <c r="R92" s="665">
        <v>1</v>
      </c>
      <c r="S92" s="681">
        <v>1</v>
      </c>
      <c r="T92" s="748">
        <v>1</v>
      </c>
      <c r="U92" s="704">
        <v>1</v>
      </c>
    </row>
    <row r="93" spans="1:21" ht="14.4" customHeight="1" x14ac:dyDescent="0.3">
      <c r="A93" s="664">
        <v>31</v>
      </c>
      <c r="B93" s="665" t="s">
        <v>556</v>
      </c>
      <c r="C93" s="665" t="s">
        <v>3068</v>
      </c>
      <c r="D93" s="746" t="s">
        <v>4305</v>
      </c>
      <c r="E93" s="747" t="s">
        <v>3079</v>
      </c>
      <c r="F93" s="665" t="s">
        <v>3067</v>
      </c>
      <c r="G93" s="665" t="s">
        <v>3143</v>
      </c>
      <c r="H93" s="665" t="s">
        <v>557</v>
      </c>
      <c r="I93" s="665" t="s">
        <v>3156</v>
      </c>
      <c r="J93" s="665" t="s">
        <v>3157</v>
      </c>
      <c r="K93" s="665" t="s">
        <v>3158</v>
      </c>
      <c r="L93" s="666">
        <v>971.25</v>
      </c>
      <c r="M93" s="666">
        <v>6798.75</v>
      </c>
      <c r="N93" s="665">
        <v>7</v>
      </c>
      <c r="O93" s="748">
        <v>6</v>
      </c>
      <c r="P93" s="666">
        <v>4856.25</v>
      </c>
      <c r="Q93" s="681">
        <v>0.7142857142857143</v>
      </c>
      <c r="R93" s="665">
        <v>5</v>
      </c>
      <c r="S93" s="681">
        <v>0.7142857142857143</v>
      </c>
      <c r="T93" s="748">
        <v>4</v>
      </c>
      <c r="U93" s="704">
        <v>0.66666666666666663</v>
      </c>
    </row>
    <row r="94" spans="1:21" ht="14.4" customHeight="1" x14ac:dyDescent="0.3">
      <c r="A94" s="664">
        <v>31</v>
      </c>
      <c r="B94" s="665" t="s">
        <v>556</v>
      </c>
      <c r="C94" s="665" t="s">
        <v>3068</v>
      </c>
      <c r="D94" s="746" t="s">
        <v>4305</v>
      </c>
      <c r="E94" s="747" t="s">
        <v>3079</v>
      </c>
      <c r="F94" s="665" t="s">
        <v>3067</v>
      </c>
      <c r="G94" s="665" t="s">
        <v>3143</v>
      </c>
      <c r="H94" s="665" t="s">
        <v>557</v>
      </c>
      <c r="I94" s="665" t="s">
        <v>3162</v>
      </c>
      <c r="J94" s="665" t="s">
        <v>3163</v>
      </c>
      <c r="K94" s="665" t="s">
        <v>3164</v>
      </c>
      <c r="L94" s="666">
        <v>350</v>
      </c>
      <c r="M94" s="666">
        <v>350</v>
      </c>
      <c r="N94" s="665">
        <v>1</v>
      </c>
      <c r="O94" s="748">
        <v>1</v>
      </c>
      <c r="P94" s="666">
        <v>350</v>
      </c>
      <c r="Q94" s="681">
        <v>1</v>
      </c>
      <c r="R94" s="665">
        <v>1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31</v>
      </c>
      <c r="B95" s="665" t="s">
        <v>556</v>
      </c>
      <c r="C95" s="665" t="s">
        <v>3068</v>
      </c>
      <c r="D95" s="746" t="s">
        <v>4305</v>
      </c>
      <c r="E95" s="747" t="s">
        <v>3079</v>
      </c>
      <c r="F95" s="665" t="s">
        <v>3067</v>
      </c>
      <c r="G95" s="665" t="s">
        <v>3143</v>
      </c>
      <c r="H95" s="665" t="s">
        <v>557</v>
      </c>
      <c r="I95" s="665" t="s">
        <v>3165</v>
      </c>
      <c r="J95" s="665" t="s">
        <v>3154</v>
      </c>
      <c r="K95" s="665" t="s">
        <v>3166</v>
      </c>
      <c r="L95" s="666">
        <v>58.5</v>
      </c>
      <c r="M95" s="666">
        <v>58.5</v>
      </c>
      <c r="N95" s="665">
        <v>1</v>
      </c>
      <c r="O95" s="748">
        <v>1</v>
      </c>
      <c r="P95" s="666">
        <v>58.5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31</v>
      </c>
      <c r="B96" s="665" t="s">
        <v>556</v>
      </c>
      <c r="C96" s="665" t="s">
        <v>3068</v>
      </c>
      <c r="D96" s="746" t="s">
        <v>4305</v>
      </c>
      <c r="E96" s="747" t="s">
        <v>3079</v>
      </c>
      <c r="F96" s="665" t="s">
        <v>3067</v>
      </c>
      <c r="G96" s="665" t="s">
        <v>3143</v>
      </c>
      <c r="H96" s="665" t="s">
        <v>557</v>
      </c>
      <c r="I96" s="665" t="s">
        <v>3167</v>
      </c>
      <c r="J96" s="665" t="s">
        <v>3168</v>
      </c>
      <c r="K96" s="665" t="s">
        <v>3169</v>
      </c>
      <c r="L96" s="666">
        <v>336.5</v>
      </c>
      <c r="M96" s="666">
        <v>336.5</v>
      </c>
      <c r="N96" s="665">
        <v>1</v>
      </c>
      <c r="O96" s="748">
        <v>1</v>
      </c>
      <c r="P96" s="666">
        <v>336.5</v>
      </c>
      <c r="Q96" s="681">
        <v>1</v>
      </c>
      <c r="R96" s="665">
        <v>1</v>
      </c>
      <c r="S96" s="681">
        <v>1</v>
      </c>
      <c r="T96" s="748">
        <v>1</v>
      </c>
      <c r="U96" s="704">
        <v>1</v>
      </c>
    </row>
    <row r="97" spans="1:21" ht="14.4" customHeight="1" x14ac:dyDescent="0.3">
      <c r="A97" s="664">
        <v>31</v>
      </c>
      <c r="B97" s="665" t="s">
        <v>556</v>
      </c>
      <c r="C97" s="665" t="s">
        <v>3068</v>
      </c>
      <c r="D97" s="746" t="s">
        <v>4305</v>
      </c>
      <c r="E97" s="747" t="s">
        <v>3079</v>
      </c>
      <c r="F97" s="665" t="s">
        <v>3067</v>
      </c>
      <c r="G97" s="665" t="s">
        <v>3143</v>
      </c>
      <c r="H97" s="665" t="s">
        <v>557</v>
      </c>
      <c r="I97" s="665" t="s">
        <v>3170</v>
      </c>
      <c r="J97" s="665" t="s">
        <v>3171</v>
      </c>
      <c r="K97" s="665" t="s">
        <v>3172</v>
      </c>
      <c r="L97" s="666">
        <v>1000</v>
      </c>
      <c r="M97" s="666">
        <v>3000</v>
      </c>
      <c r="N97" s="665">
        <v>3</v>
      </c>
      <c r="O97" s="748">
        <v>3</v>
      </c>
      <c r="P97" s="666">
        <v>3000</v>
      </c>
      <c r="Q97" s="681">
        <v>1</v>
      </c>
      <c r="R97" s="665">
        <v>3</v>
      </c>
      <c r="S97" s="681">
        <v>1</v>
      </c>
      <c r="T97" s="748">
        <v>3</v>
      </c>
      <c r="U97" s="704">
        <v>1</v>
      </c>
    </row>
    <row r="98" spans="1:21" ht="14.4" customHeight="1" x14ac:dyDescent="0.3">
      <c r="A98" s="664">
        <v>31</v>
      </c>
      <c r="B98" s="665" t="s">
        <v>556</v>
      </c>
      <c r="C98" s="665" t="s">
        <v>3068</v>
      </c>
      <c r="D98" s="746" t="s">
        <v>4305</v>
      </c>
      <c r="E98" s="747" t="s">
        <v>3079</v>
      </c>
      <c r="F98" s="665" t="s">
        <v>3067</v>
      </c>
      <c r="G98" s="665" t="s">
        <v>3143</v>
      </c>
      <c r="H98" s="665" t="s">
        <v>557</v>
      </c>
      <c r="I98" s="665" t="s">
        <v>3252</v>
      </c>
      <c r="J98" s="665" t="s">
        <v>3253</v>
      </c>
      <c r="K98" s="665" t="s">
        <v>3254</v>
      </c>
      <c r="L98" s="666">
        <v>3000</v>
      </c>
      <c r="M98" s="666">
        <v>3000</v>
      </c>
      <c r="N98" s="665">
        <v>1</v>
      </c>
      <c r="O98" s="748">
        <v>1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31</v>
      </c>
      <c r="B99" s="665" t="s">
        <v>556</v>
      </c>
      <c r="C99" s="665" t="s">
        <v>3068</v>
      </c>
      <c r="D99" s="746" t="s">
        <v>4305</v>
      </c>
      <c r="E99" s="747" t="s">
        <v>3079</v>
      </c>
      <c r="F99" s="665" t="s">
        <v>3067</v>
      </c>
      <c r="G99" s="665" t="s">
        <v>3143</v>
      </c>
      <c r="H99" s="665" t="s">
        <v>557</v>
      </c>
      <c r="I99" s="665" t="s">
        <v>3255</v>
      </c>
      <c r="J99" s="665" t="s">
        <v>3256</v>
      </c>
      <c r="K99" s="665" t="s">
        <v>3257</v>
      </c>
      <c r="L99" s="666">
        <v>1000</v>
      </c>
      <c r="M99" s="666">
        <v>1000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31</v>
      </c>
      <c r="B100" s="665" t="s">
        <v>556</v>
      </c>
      <c r="C100" s="665" t="s">
        <v>3068</v>
      </c>
      <c r="D100" s="746" t="s">
        <v>4305</v>
      </c>
      <c r="E100" s="747" t="s">
        <v>3079</v>
      </c>
      <c r="F100" s="665" t="s">
        <v>3067</v>
      </c>
      <c r="G100" s="665" t="s">
        <v>3176</v>
      </c>
      <c r="H100" s="665" t="s">
        <v>557</v>
      </c>
      <c r="I100" s="665" t="s">
        <v>3177</v>
      </c>
      <c r="J100" s="665" t="s">
        <v>3258</v>
      </c>
      <c r="K100" s="665" t="s">
        <v>3259</v>
      </c>
      <c r="L100" s="666">
        <v>260</v>
      </c>
      <c r="M100" s="666">
        <v>1300</v>
      </c>
      <c r="N100" s="665">
        <v>5</v>
      </c>
      <c r="O100" s="748">
        <v>3</v>
      </c>
      <c r="P100" s="666">
        <v>1300</v>
      </c>
      <c r="Q100" s="681">
        <v>1</v>
      </c>
      <c r="R100" s="665">
        <v>5</v>
      </c>
      <c r="S100" s="681">
        <v>1</v>
      </c>
      <c r="T100" s="748">
        <v>3</v>
      </c>
      <c r="U100" s="704">
        <v>1</v>
      </c>
    </row>
    <row r="101" spans="1:21" ht="14.4" customHeight="1" x14ac:dyDescent="0.3">
      <c r="A101" s="664">
        <v>31</v>
      </c>
      <c r="B101" s="665" t="s">
        <v>556</v>
      </c>
      <c r="C101" s="665" t="s">
        <v>3068</v>
      </c>
      <c r="D101" s="746" t="s">
        <v>4305</v>
      </c>
      <c r="E101" s="747" t="s">
        <v>3079</v>
      </c>
      <c r="F101" s="665" t="s">
        <v>3067</v>
      </c>
      <c r="G101" s="665" t="s">
        <v>3176</v>
      </c>
      <c r="H101" s="665" t="s">
        <v>557</v>
      </c>
      <c r="I101" s="665" t="s">
        <v>3180</v>
      </c>
      <c r="J101" s="665" t="s">
        <v>3181</v>
      </c>
      <c r="K101" s="665" t="s">
        <v>3182</v>
      </c>
      <c r="L101" s="666">
        <v>200</v>
      </c>
      <c r="M101" s="666">
        <v>10400</v>
      </c>
      <c r="N101" s="665">
        <v>52</v>
      </c>
      <c r="O101" s="748">
        <v>25</v>
      </c>
      <c r="P101" s="666">
        <v>9600</v>
      </c>
      <c r="Q101" s="681">
        <v>0.92307692307692313</v>
      </c>
      <c r="R101" s="665">
        <v>48</v>
      </c>
      <c r="S101" s="681">
        <v>0.92307692307692313</v>
      </c>
      <c r="T101" s="748">
        <v>23</v>
      </c>
      <c r="U101" s="704">
        <v>0.92</v>
      </c>
    </row>
    <row r="102" spans="1:21" ht="14.4" customHeight="1" x14ac:dyDescent="0.3">
      <c r="A102" s="664">
        <v>31</v>
      </c>
      <c r="B102" s="665" t="s">
        <v>556</v>
      </c>
      <c r="C102" s="665" t="s">
        <v>3068</v>
      </c>
      <c r="D102" s="746" t="s">
        <v>4305</v>
      </c>
      <c r="E102" s="747" t="s">
        <v>3079</v>
      </c>
      <c r="F102" s="665" t="s">
        <v>3067</v>
      </c>
      <c r="G102" s="665" t="s">
        <v>3176</v>
      </c>
      <c r="H102" s="665" t="s">
        <v>557</v>
      </c>
      <c r="I102" s="665" t="s">
        <v>3260</v>
      </c>
      <c r="J102" s="665" t="s">
        <v>3261</v>
      </c>
      <c r="K102" s="665" t="s">
        <v>3262</v>
      </c>
      <c r="L102" s="666">
        <v>190</v>
      </c>
      <c r="M102" s="666">
        <v>380</v>
      </c>
      <c r="N102" s="665">
        <v>2</v>
      </c>
      <c r="O102" s="748">
        <v>1</v>
      </c>
      <c r="P102" s="666">
        <v>380</v>
      </c>
      <c r="Q102" s="681">
        <v>1</v>
      </c>
      <c r="R102" s="665">
        <v>2</v>
      </c>
      <c r="S102" s="681">
        <v>1</v>
      </c>
      <c r="T102" s="748">
        <v>1</v>
      </c>
      <c r="U102" s="704">
        <v>1</v>
      </c>
    </row>
    <row r="103" spans="1:21" ht="14.4" customHeight="1" x14ac:dyDescent="0.3">
      <c r="A103" s="664">
        <v>31</v>
      </c>
      <c r="B103" s="665" t="s">
        <v>556</v>
      </c>
      <c r="C103" s="665" t="s">
        <v>3068</v>
      </c>
      <c r="D103" s="746" t="s">
        <v>4305</v>
      </c>
      <c r="E103" s="747" t="s">
        <v>3079</v>
      </c>
      <c r="F103" s="665" t="s">
        <v>3067</v>
      </c>
      <c r="G103" s="665" t="s">
        <v>3176</v>
      </c>
      <c r="H103" s="665" t="s">
        <v>557</v>
      </c>
      <c r="I103" s="665" t="s">
        <v>3183</v>
      </c>
      <c r="J103" s="665" t="s">
        <v>3184</v>
      </c>
      <c r="K103" s="665" t="s">
        <v>3185</v>
      </c>
      <c r="L103" s="666">
        <v>1200</v>
      </c>
      <c r="M103" s="666">
        <v>1200</v>
      </c>
      <c r="N103" s="665">
        <v>1</v>
      </c>
      <c r="O103" s="748">
        <v>1</v>
      </c>
      <c r="P103" s="666">
        <v>1200</v>
      </c>
      <c r="Q103" s="681">
        <v>1</v>
      </c>
      <c r="R103" s="665">
        <v>1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31</v>
      </c>
      <c r="B104" s="665" t="s">
        <v>556</v>
      </c>
      <c r="C104" s="665" t="s">
        <v>3068</v>
      </c>
      <c r="D104" s="746" t="s">
        <v>4305</v>
      </c>
      <c r="E104" s="747" t="s">
        <v>3079</v>
      </c>
      <c r="F104" s="665" t="s">
        <v>3067</v>
      </c>
      <c r="G104" s="665" t="s">
        <v>3263</v>
      </c>
      <c r="H104" s="665" t="s">
        <v>557</v>
      </c>
      <c r="I104" s="665" t="s">
        <v>3264</v>
      </c>
      <c r="J104" s="665" t="s">
        <v>3265</v>
      </c>
      <c r="K104" s="665" t="s">
        <v>3266</v>
      </c>
      <c r="L104" s="666">
        <v>0</v>
      </c>
      <c r="M104" s="666">
        <v>0</v>
      </c>
      <c r="N104" s="665">
        <v>1</v>
      </c>
      <c r="O104" s="748">
        <v>1</v>
      </c>
      <c r="P104" s="666">
        <v>0</v>
      </c>
      <c r="Q104" s="681"/>
      <c r="R104" s="665">
        <v>1</v>
      </c>
      <c r="S104" s="681">
        <v>1</v>
      </c>
      <c r="T104" s="748">
        <v>1</v>
      </c>
      <c r="U104" s="704">
        <v>1</v>
      </c>
    </row>
    <row r="105" spans="1:21" ht="14.4" customHeight="1" x14ac:dyDescent="0.3">
      <c r="A105" s="664">
        <v>31</v>
      </c>
      <c r="B105" s="665" t="s">
        <v>556</v>
      </c>
      <c r="C105" s="665" t="s">
        <v>3068</v>
      </c>
      <c r="D105" s="746" t="s">
        <v>4305</v>
      </c>
      <c r="E105" s="747" t="s">
        <v>3080</v>
      </c>
      <c r="F105" s="665" t="s">
        <v>3065</v>
      </c>
      <c r="G105" s="665" t="s">
        <v>3096</v>
      </c>
      <c r="H105" s="665" t="s">
        <v>1543</v>
      </c>
      <c r="I105" s="665" t="s">
        <v>1910</v>
      </c>
      <c r="J105" s="665" t="s">
        <v>2881</v>
      </c>
      <c r="K105" s="665" t="s">
        <v>2882</v>
      </c>
      <c r="L105" s="666">
        <v>149.52000000000001</v>
      </c>
      <c r="M105" s="666">
        <v>448.56000000000006</v>
      </c>
      <c r="N105" s="665">
        <v>3</v>
      </c>
      <c r="O105" s="748">
        <v>1</v>
      </c>
      <c r="P105" s="666">
        <v>299.04000000000002</v>
      </c>
      <c r="Q105" s="681">
        <v>0.66666666666666663</v>
      </c>
      <c r="R105" s="665">
        <v>2</v>
      </c>
      <c r="S105" s="681">
        <v>0.66666666666666663</v>
      </c>
      <c r="T105" s="748">
        <v>0.5</v>
      </c>
      <c r="U105" s="704">
        <v>0.5</v>
      </c>
    </row>
    <row r="106" spans="1:21" ht="14.4" customHeight="1" x14ac:dyDescent="0.3">
      <c r="A106" s="664">
        <v>31</v>
      </c>
      <c r="B106" s="665" t="s">
        <v>556</v>
      </c>
      <c r="C106" s="665" t="s">
        <v>3068</v>
      </c>
      <c r="D106" s="746" t="s">
        <v>4305</v>
      </c>
      <c r="E106" s="747" t="s">
        <v>3080</v>
      </c>
      <c r="F106" s="665" t="s">
        <v>3065</v>
      </c>
      <c r="G106" s="665" t="s">
        <v>3096</v>
      </c>
      <c r="H106" s="665" t="s">
        <v>557</v>
      </c>
      <c r="I106" s="665" t="s">
        <v>3267</v>
      </c>
      <c r="J106" s="665" t="s">
        <v>3268</v>
      </c>
      <c r="K106" s="665" t="s">
        <v>3269</v>
      </c>
      <c r="L106" s="666">
        <v>149.52000000000001</v>
      </c>
      <c r="M106" s="666">
        <v>299.04000000000002</v>
      </c>
      <c r="N106" s="665">
        <v>2</v>
      </c>
      <c r="O106" s="748">
        <v>1</v>
      </c>
      <c r="P106" s="666">
        <v>299.04000000000002</v>
      </c>
      <c r="Q106" s="681">
        <v>1</v>
      </c>
      <c r="R106" s="665">
        <v>2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31</v>
      </c>
      <c r="B107" s="665" t="s">
        <v>556</v>
      </c>
      <c r="C107" s="665" t="s">
        <v>3068</v>
      </c>
      <c r="D107" s="746" t="s">
        <v>4305</v>
      </c>
      <c r="E107" s="747" t="s">
        <v>3080</v>
      </c>
      <c r="F107" s="665" t="s">
        <v>3065</v>
      </c>
      <c r="G107" s="665" t="s">
        <v>3096</v>
      </c>
      <c r="H107" s="665" t="s">
        <v>1543</v>
      </c>
      <c r="I107" s="665" t="s">
        <v>1734</v>
      </c>
      <c r="J107" s="665" t="s">
        <v>1735</v>
      </c>
      <c r="K107" s="665" t="s">
        <v>2877</v>
      </c>
      <c r="L107" s="666">
        <v>225.06</v>
      </c>
      <c r="M107" s="666">
        <v>450.12</v>
      </c>
      <c r="N107" s="665">
        <v>2</v>
      </c>
      <c r="O107" s="748">
        <v>1.5</v>
      </c>
      <c r="P107" s="666">
        <v>225.06</v>
      </c>
      <c r="Q107" s="681">
        <v>0.5</v>
      </c>
      <c r="R107" s="665">
        <v>1</v>
      </c>
      <c r="S107" s="681">
        <v>0.5</v>
      </c>
      <c r="T107" s="748">
        <v>1</v>
      </c>
      <c r="U107" s="704">
        <v>0.66666666666666663</v>
      </c>
    </row>
    <row r="108" spans="1:21" ht="14.4" customHeight="1" x14ac:dyDescent="0.3">
      <c r="A108" s="664">
        <v>31</v>
      </c>
      <c r="B108" s="665" t="s">
        <v>556</v>
      </c>
      <c r="C108" s="665" t="s">
        <v>3068</v>
      </c>
      <c r="D108" s="746" t="s">
        <v>4305</v>
      </c>
      <c r="E108" s="747" t="s">
        <v>3080</v>
      </c>
      <c r="F108" s="665" t="s">
        <v>3065</v>
      </c>
      <c r="G108" s="665" t="s">
        <v>3096</v>
      </c>
      <c r="H108" s="665" t="s">
        <v>557</v>
      </c>
      <c r="I108" s="665" t="s">
        <v>3270</v>
      </c>
      <c r="J108" s="665" t="s">
        <v>3271</v>
      </c>
      <c r="K108" s="665" t="s">
        <v>2878</v>
      </c>
      <c r="L108" s="666">
        <v>154.36000000000001</v>
      </c>
      <c r="M108" s="666">
        <v>308.72000000000003</v>
      </c>
      <c r="N108" s="665">
        <v>2</v>
      </c>
      <c r="O108" s="748">
        <v>1</v>
      </c>
      <c r="P108" s="666">
        <v>308.72000000000003</v>
      </c>
      <c r="Q108" s="681">
        <v>1</v>
      </c>
      <c r="R108" s="665">
        <v>2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31</v>
      </c>
      <c r="B109" s="665" t="s">
        <v>556</v>
      </c>
      <c r="C109" s="665" t="s">
        <v>3068</v>
      </c>
      <c r="D109" s="746" t="s">
        <v>4305</v>
      </c>
      <c r="E109" s="747" t="s">
        <v>3080</v>
      </c>
      <c r="F109" s="665" t="s">
        <v>3065</v>
      </c>
      <c r="G109" s="665" t="s">
        <v>3096</v>
      </c>
      <c r="H109" s="665" t="s">
        <v>557</v>
      </c>
      <c r="I109" s="665" t="s">
        <v>3272</v>
      </c>
      <c r="J109" s="665" t="s">
        <v>3268</v>
      </c>
      <c r="K109" s="665" t="s">
        <v>3273</v>
      </c>
      <c r="L109" s="666">
        <v>0</v>
      </c>
      <c r="M109" s="666">
        <v>0</v>
      </c>
      <c r="N109" s="665">
        <v>2</v>
      </c>
      <c r="O109" s="748">
        <v>0.5</v>
      </c>
      <c r="P109" s="666">
        <v>0</v>
      </c>
      <c r="Q109" s="681"/>
      <c r="R109" s="665">
        <v>2</v>
      </c>
      <c r="S109" s="681">
        <v>1</v>
      </c>
      <c r="T109" s="748">
        <v>0.5</v>
      </c>
      <c r="U109" s="704">
        <v>1</v>
      </c>
    </row>
    <row r="110" spans="1:21" ht="14.4" customHeight="1" x14ac:dyDescent="0.3">
      <c r="A110" s="664">
        <v>31</v>
      </c>
      <c r="B110" s="665" t="s">
        <v>556</v>
      </c>
      <c r="C110" s="665" t="s">
        <v>3068</v>
      </c>
      <c r="D110" s="746" t="s">
        <v>4305</v>
      </c>
      <c r="E110" s="747" t="s">
        <v>3080</v>
      </c>
      <c r="F110" s="665" t="s">
        <v>3065</v>
      </c>
      <c r="G110" s="665" t="s">
        <v>3211</v>
      </c>
      <c r="H110" s="665" t="s">
        <v>557</v>
      </c>
      <c r="I110" s="665" t="s">
        <v>1202</v>
      </c>
      <c r="J110" s="665" t="s">
        <v>1203</v>
      </c>
      <c r="K110" s="665" t="s">
        <v>3212</v>
      </c>
      <c r="L110" s="666">
        <v>0</v>
      </c>
      <c r="M110" s="666">
        <v>0</v>
      </c>
      <c r="N110" s="665">
        <v>1</v>
      </c>
      <c r="O110" s="748">
        <v>0.5</v>
      </c>
      <c r="P110" s="666">
        <v>0</v>
      </c>
      <c r="Q110" s="681"/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31</v>
      </c>
      <c r="B111" s="665" t="s">
        <v>556</v>
      </c>
      <c r="C111" s="665" t="s">
        <v>3068</v>
      </c>
      <c r="D111" s="746" t="s">
        <v>4305</v>
      </c>
      <c r="E111" s="747" t="s">
        <v>3080</v>
      </c>
      <c r="F111" s="665" t="s">
        <v>3065</v>
      </c>
      <c r="G111" s="665" t="s">
        <v>3274</v>
      </c>
      <c r="H111" s="665" t="s">
        <v>557</v>
      </c>
      <c r="I111" s="665" t="s">
        <v>3275</v>
      </c>
      <c r="J111" s="665" t="s">
        <v>3276</v>
      </c>
      <c r="K111" s="665" t="s">
        <v>3277</v>
      </c>
      <c r="L111" s="666">
        <v>140.72</v>
      </c>
      <c r="M111" s="666">
        <v>140.72</v>
      </c>
      <c r="N111" s="665">
        <v>1</v>
      </c>
      <c r="O111" s="748">
        <v>1</v>
      </c>
      <c r="P111" s="666">
        <v>140.72</v>
      </c>
      <c r="Q111" s="681">
        <v>1</v>
      </c>
      <c r="R111" s="665">
        <v>1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31</v>
      </c>
      <c r="B112" s="665" t="s">
        <v>556</v>
      </c>
      <c r="C112" s="665" t="s">
        <v>3068</v>
      </c>
      <c r="D112" s="746" t="s">
        <v>4305</v>
      </c>
      <c r="E112" s="747" t="s">
        <v>3080</v>
      </c>
      <c r="F112" s="665" t="s">
        <v>3065</v>
      </c>
      <c r="G112" s="665" t="s">
        <v>3106</v>
      </c>
      <c r="H112" s="665" t="s">
        <v>557</v>
      </c>
      <c r="I112" s="665" t="s">
        <v>1429</v>
      </c>
      <c r="J112" s="665" t="s">
        <v>955</v>
      </c>
      <c r="K112" s="665" t="s">
        <v>3278</v>
      </c>
      <c r="L112" s="666">
        <v>0</v>
      </c>
      <c r="M112" s="666">
        <v>0</v>
      </c>
      <c r="N112" s="665">
        <v>3</v>
      </c>
      <c r="O112" s="748">
        <v>1.5</v>
      </c>
      <c r="P112" s="666">
        <v>0</v>
      </c>
      <c r="Q112" s="681"/>
      <c r="R112" s="665">
        <v>3</v>
      </c>
      <c r="S112" s="681">
        <v>1</v>
      </c>
      <c r="T112" s="748">
        <v>1.5</v>
      </c>
      <c r="U112" s="704">
        <v>1</v>
      </c>
    </row>
    <row r="113" spans="1:21" ht="14.4" customHeight="1" x14ac:dyDescent="0.3">
      <c r="A113" s="664">
        <v>31</v>
      </c>
      <c r="B113" s="665" t="s">
        <v>556</v>
      </c>
      <c r="C113" s="665" t="s">
        <v>3068</v>
      </c>
      <c r="D113" s="746" t="s">
        <v>4305</v>
      </c>
      <c r="E113" s="747" t="s">
        <v>3080</v>
      </c>
      <c r="F113" s="665" t="s">
        <v>3065</v>
      </c>
      <c r="G113" s="665" t="s">
        <v>3108</v>
      </c>
      <c r="H113" s="665" t="s">
        <v>557</v>
      </c>
      <c r="I113" s="665" t="s">
        <v>1825</v>
      </c>
      <c r="J113" s="665" t="s">
        <v>3109</v>
      </c>
      <c r="K113" s="665" t="s">
        <v>3110</v>
      </c>
      <c r="L113" s="666">
        <v>132.97999999999999</v>
      </c>
      <c r="M113" s="666">
        <v>797.87999999999988</v>
      </c>
      <c r="N113" s="665">
        <v>6</v>
      </c>
      <c r="O113" s="748">
        <v>2</v>
      </c>
      <c r="P113" s="666">
        <v>265.95999999999998</v>
      </c>
      <c r="Q113" s="681">
        <v>0.33333333333333337</v>
      </c>
      <c r="R113" s="665">
        <v>2</v>
      </c>
      <c r="S113" s="681">
        <v>0.33333333333333331</v>
      </c>
      <c r="T113" s="748">
        <v>1</v>
      </c>
      <c r="U113" s="704">
        <v>0.5</v>
      </c>
    </row>
    <row r="114" spans="1:21" ht="14.4" customHeight="1" x14ac:dyDescent="0.3">
      <c r="A114" s="664">
        <v>31</v>
      </c>
      <c r="B114" s="665" t="s">
        <v>556</v>
      </c>
      <c r="C114" s="665" t="s">
        <v>3068</v>
      </c>
      <c r="D114" s="746" t="s">
        <v>4305</v>
      </c>
      <c r="E114" s="747" t="s">
        <v>3080</v>
      </c>
      <c r="F114" s="665" t="s">
        <v>3065</v>
      </c>
      <c r="G114" s="665" t="s">
        <v>3111</v>
      </c>
      <c r="H114" s="665" t="s">
        <v>557</v>
      </c>
      <c r="I114" s="665" t="s">
        <v>2155</v>
      </c>
      <c r="J114" s="665" t="s">
        <v>2156</v>
      </c>
      <c r="K114" s="665" t="s">
        <v>3279</v>
      </c>
      <c r="L114" s="666">
        <v>10.55</v>
      </c>
      <c r="M114" s="666">
        <v>10.55</v>
      </c>
      <c r="N114" s="665">
        <v>1</v>
      </c>
      <c r="O114" s="748">
        <v>0.5</v>
      </c>
      <c r="P114" s="666">
        <v>10.55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31</v>
      </c>
      <c r="B115" s="665" t="s">
        <v>556</v>
      </c>
      <c r="C115" s="665" t="s">
        <v>3068</v>
      </c>
      <c r="D115" s="746" t="s">
        <v>4305</v>
      </c>
      <c r="E115" s="747" t="s">
        <v>3080</v>
      </c>
      <c r="F115" s="665" t="s">
        <v>3065</v>
      </c>
      <c r="G115" s="665" t="s">
        <v>3118</v>
      </c>
      <c r="H115" s="665" t="s">
        <v>1543</v>
      </c>
      <c r="I115" s="665" t="s">
        <v>3119</v>
      </c>
      <c r="J115" s="665" t="s">
        <v>1565</v>
      </c>
      <c r="K115" s="665" t="s">
        <v>2809</v>
      </c>
      <c r="L115" s="666">
        <v>543.39</v>
      </c>
      <c r="M115" s="666">
        <v>14128.14</v>
      </c>
      <c r="N115" s="665">
        <v>26</v>
      </c>
      <c r="O115" s="748">
        <v>9.5</v>
      </c>
      <c r="P115" s="666">
        <v>13584.75</v>
      </c>
      <c r="Q115" s="681">
        <v>0.96153846153846156</v>
      </c>
      <c r="R115" s="665">
        <v>25</v>
      </c>
      <c r="S115" s="681">
        <v>0.96153846153846156</v>
      </c>
      <c r="T115" s="748">
        <v>9</v>
      </c>
      <c r="U115" s="704">
        <v>0.94736842105263153</v>
      </c>
    </row>
    <row r="116" spans="1:21" ht="14.4" customHeight="1" x14ac:dyDescent="0.3">
      <c r="A116" s="664">
        <v>31</v>
      </c>
      <c r="B116" s="665" t="s">
        <v>556</v>
      </c>
      <c r="C116" s="665" t="s">
        <v>3068</v>
      </c>
      <c r="D116" s="746" t="s">
        <v>4305</v>
      </c>
      <c r="E116" s="747" t="s">
        <v>3080</v>
      </c>
      <c r="F116" s="665" t="s">
        <v>3065</v>
      </c>
      <c r="G116" s="665" t="s">
        <v>3118</v>
      </c>
      <c r="H116" s="665" t="s">
        <v>1543</v>
      </c>
      <c r="I116" s="665" t="s">
        <v>3119</v>
      </c>
      <c r="J116" s="665" t="s">
        <v>1565</v>
      </c>
      <c r="K116" s="665" t="s">
        <v>2809</v>
      </c>
      <c r="L116" s="666">
        <v>490.89</v>
      </c>
      <c r="M116" s="666">
        <v>2945.34</v>
      </c>
      <c r="N116" s="665">
        <v>6</v>
      </c>
      <c r="O116" s="748">
        <v>1</v>
      </c>
      <c r="P116" s="666">
        <v>2945.34</v>
      </c>
      <c r="Q116" s="681">
        <v>1</v>
      </c>
      <c r="R116" s="665">
        <v>6</v>
      </c>
      <c r="S116" s="681">
        <v>1</v>
      </c>
      <c r="T116" s="748">
        <v>1</v>
      </c>
      <c r="U116" s="704">
        <v>1</v>
      </c>
    </row>
    <row r="117" spans="1:21" ht="14.4" customHeight="1" x14ac:dyDescent="0.3">
      <c r="A117" s="664">
        <v>31</v>
      </c>
      <c r="B117" s="665" t="s">
        <v>556</v>
      </c>
      <c r="C117" s="665" t="s">
        <v>3068</v>
      </c>
      <c r="D117" s="746" t="s">
        <v>4305</v>
      </c>
      <c r="E117" s="747" t="s">
        <v>3080</v>
      </c>
      <c r="F117" s="665" t="s">
        <v>3065</v>
      </c>
      <c r="G117" s="665" t="s">
        <v>3118</v>
      </c>
      <c r="H117" s="665" t="s">
        <v>1543</v>
      </c>
      <c r="I117" s="665" t="s">
        <v>3120</v>
      </c>
      <c r="J117" s="665" t="s">
        <v>1565</v>
      </c>
      <c r="K117" s="665" t="s">
        <v>2807</v>
      </c>
      <c r="L117" s="666">
        <v>815.1</v>
      </c>
      <c r="M117" s="666">
        <v>66023.099999999962</v>
      </c>
      <c r="N117" s="665">
        <v>81</v>
      </c>
      <c r="O117" s="748">
        <v>26.5</v>
      </c>
      <c r="P117" s="666">
        <v>65207.999999999964</v>
      </c>
      <c r="Q117" s="681">
        <v>0.98765432098765438</v>
      </c>
      <c r="R117" s="665">
        <v>80</v>
      </c>
      <c r="S117" s="681">
        <v>0.98765432098765427</v>
      </c>
      <c r="T117" s="748">
        <v>26</v>
      </c>
      <c r="U117" s="704">
        <v>0.98113207547169812</v>
      </c>
    </row>
    <row r="118" spans="1:21" ht="14.4" customHeight="1" x14ac:dyDescent="0.3">
      <c r="A118" s="664">
        <v>31</v>
      </c>
      <c r="B118" s="665" t="s">
        <v>556</v>
      </c>
      <c r="C118" s="665" t="s">
        <v>3068</v>
      </c>
      <c r="D118" s="746" t="s">
        <v>4305</v>
      </c>
      <c r="E118" s="747" t="s">
        <v>3080</v>
      </c>
      <c r="F118" s="665" t="s">
        <v>3065</v>
      </c>
      <c r="G118" s="665" t="s">
        <v>3118</v>
      </c>
      <c r="H118" s="665" t="s">
        <v>1543</v>
      </c>
      <c r="I118" s="665" t="s">
        <v>1564</v>
      </c>
      <c r="J118" s="665" t="s">
        <v>1565</v>
      </c>
      <c r="K118" s="665" t="s">
        <v>2810</v>
      </c>
      <c r="L118" s="666">
        <v>923.74</v>
      </c>
      <c r="M118" s="666">
        <v>923.74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31</v>
      </c>
      <c r="B119" s="665" t="s">
        <v>556</v>
      </c>
      <c r="C119" s="665" t="s">
        <v>3068</v>
      </c>
      <c r="D119" s="746" t="s">
        <v>4305</v>
      </c>
      <c r="E119" s="747" t="s">
        <v>3080</v>
      </c>
      <c r="F119" s="665" t="s">
        <v>3065</v>
      </c>
      <c r="G119" s="665" t="s">
        <v>3118</v>
      </c>
      <c r="H119" s="665" t="s">
        <v>1543</v>
      </c>
      <c r="I119" s="665" t="s">
        <v>3280</v>
      </c>
      <c r="J119" s="665" t="s">
        <v>1565</v>
      </c>
      <c r="K119" s="665" t="s">
        <v>2808</v>
      </c>
      <c r="L119" s="666">
        <v>1154.68</v>
      </c>
      <c r="M119" s="666">
        <v>1154.68</v>
      </c>
      <c r="N119" s="665">
        <v>1</v>
      </c>
      <c r="O119" s="748">
        <v>0.5</v>
      </c>
      <c r="P119" s="666">
        <v>1154.68</v>
      </c>
      <c r="Q119" s="681">
        <v>1</v>
      </c>
      <c r="R119" s="665">
        <v>1</v>
      </c>
      <c r="S119" s="681">
        <v>1</v>
      </c>
      <c r="T119" s="748">
        <v>0.5</v>
      </c>
      <c r="U119" s="704">
        <v>1</v>
      </c>
    </row>
    <row r="120" spans="1:21" ht="14.4" customHeight="1" x14ac:dyDescent="0.3">
      <c r="A120" s="664">
        <v>31</v>
      </c>
      <c r="B120" s="665" t="s">
        <v>556</v>
      </c>
      <c r="C120" s="665" t="s">
        <v>3068</v>
      </c>
      <c r="D120" s="746" t="s">
        <v>4305</v>
      </c>
      <c r="E120" s="747" t="s">
        <v>3080</v>
      </c>
      <c r="F120" s="665" t="s">
        <v>3065</v>
      </c>
      <c r="G120" s="665" t="s">
        <v>3217</v>
      </c>
      <c r="H120" s="665" t="s">
        <v>1543</v>
      </c>
      <c r="I120" s="665" t="s">
        <v>1649</v>
      </c>
      <c r="J120" s="665" t="s">
        <v>600</v>
      </c>
      <c r="K120" s="665" t="s">
        <v>2926</v>
      </c>
      <c r="L120" s="666">
        <v>18.260000000000002</v>
      </c>
      <c r="M120" s="666">
        <v>18.260000000000002</v>
      </c>
      <c r="N120" s="665">
        <v>1</v>
      </c>
      <c r="O120" s="748">
        <v>1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31</v>
      </c>
      <c r="B121" s="665" t="s">
        <v>556</v>
      </c>
      <c r="C121" s="665" t="s">
        <v>3068</v>
      </c>
      <c r="D121" s="746" t="s">
        <v>4305</v>
      </c>
      <c r="E121" s="747" t="s">
        <v>3080</v>
      </c>
      <c r="F121" s="665" t="s">
        <v>3065</v>
      </c>
      <c r="G121" s="665" t="s">
        <v>3217</v>
      </c>
      <c r="H121" s="665" t="s">
        <v>1543</v>
      </c>
      <c r="I121" s="665" t="s">
        <v>1555</v>
      </c>
      <c r="J121" s="665" t="s">
        <v>600</v>
      </c>
      <c r="K121" s="665" t="s">
        <v>2927</v>
      </c>
      <c r="L121" s="666">
        <v>36.54</v>
      </c>
      <c r="M121" s="666">
        <v>36.54</v>
      </c>
      <c r="N121" s="665">
        <v>1</v>
      </c>
      <c r="O121" s="748">
        <v>1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31</v>
      </c>
      <c r="B122" s="665" t="s">
        <v>556</v>
      </c>
      <c r="C122" s="665" t="s">
        <v>3068</v>
      </c>
      <c r="D122" s="746" t="s">
        <v>4305</v>
      </c>
      <c r="E122" s="747" t="s">
        <v>3080</v>
      </c>
      <c r="F122" s="665" t="s">
        <v>3065</v>
      </c>
      <c r="G122" s="665" t="s">
        <v>3125</v>
      </c>
      <c r="H122" s="665" t="s">
        <v>557</v>
      </c>
      <c r="I122" s="665" t="s">
        <v>796</v>
      </c>
      <c r="J122" s="665" t="s">
        <v>3126</v>
      </c>
      <c r="K122" s="665" t="s">
        <v>3127</v>
      </c>
      <c r="L122" s="666">
        <v>0</v>
      </c>
      <c r="M122" s="666">
        <v>0</v>
      </c>
      <c r="N122" s="665">
        <v>171</v>
      </c>
      <c r="O122" s="748">
        <v>105</v>
      </c>
      <c r="P122" s="666">
        <v>0</v>
      </c>
      <c r="Q122" s="681"/>
      <c r="R122" s="665">
        <v>121</v>
      </c>
      <c r="S122" s="681">
        <v>0.70760233918128657</v>
      </c>
      <c r="T122" s="748">
        <v>64.5</v>
      </c>
      <c r="U122" s="704">
        <v>0.61428571428571432</v>
      </c>
    </row>
    <row r="123" spans="1:21" ht="14.4" customHeight="1" x14ac:dyDescent="0.3">
      <c r="A123" s="664">
        <v>31</v>
      </c>
      <c r="B123" s="665" t="s">
        <v>556</v>
      </c>
      <c r="C123" s="665" t="s">
        <v>3068</v>
      </c>
      <c r="D123" s="746" t="s">
        <v>4305</v>
      </c>
      <c r="E123" s="747" t="s">
        <v>3080</v>
      </c>
      <c r="F123" s="665" t="s">
        <v>3065</v>
      </c>
      <c r="G123" s="665" t="s">
        <v>3281</v>
      </c>
      <c r="H123" s="665" t="s">
        <v>557</v>
      </c>
      <c r="I123" s="665" t="s">
        <v>912</v>
      </c>
      <c r="J123" s="665" t="s">
        <v>913</v>
      </c>
      <c r="K123" s="665" t="s">
        <v>3282</v>
      </c>
      <c r="L123" s="666">
        <v>657.67</v>
      </c>
      <c r="M123" s="666">
        <v>657.67</v>
      </c>
      <c r="N123" s="665">
        <v>1</v>
      </c>
      <c r="O123" s="748">
        <v>1</v>
      </c>
      <c r="P123" s="666">
        <v>657.67</v>
      </c>
      <c r="Q123" s="681">
        <v>1</v>
      </c>
      <c r="R123" s="665">
        <v>1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31</v>
      </c>
      <c r="B124" s="665" t="s">
        <v>556</v>
      </c>
      <c r="C124" s="665" t="s">
        <v>3068</v>
      </c>
      <c r="D124" s="746" t="s">
        <v>4305</v>
      </c>
      <c r="E124" s="747" t="s">
        <v>3080</v>
      </c>
      <c r="F124" s="665" t="s">
        <v>3065</v>
      </c>
      <c r="G124" s="665" t="s">
        <v>3130</v>
      </c>
      <c r="H124" s="665" t="s">
        <v>557</v>
      </c>
      <c r="I124" s="665" t="s">
        <v>1802</v>
      </c>
      <c r="J124" s="665" t="s">
        <v>1799</v>
      </c>
      <c r="K124" s="665" t="s">
        <v>3131</v>
      </c>
      <c r="L124" s="666">
        <v>186.27</v>
      </c>
      <c r="M124" s="666">
        <v>558.81000000000006</v>
      </c>
      <c r="N124" s="665">
        <v>3</v>
      </c>
      <c r="O124" s="748">
        <v>1</v>
      </c>
      <c r="P124" s="666">
        <v>558.81000000000006</v>
      </c>
      <c r="Q124" s="681">
        <v>1</v>
      </c>
      <c r="R124" s="665">
        <v>3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31</v>
      </c>
      <c r="B125" s="665" t="s">
        <v>556</v>
      </c>
      <c r="C125" s="665" t="s">
        <v>3068</v>
      </c>
      <c r="D125" s="746" t="s">
        <v>4305</v>
      </c>
      <c r="E125" s="747" t="s">
        <v>3080</v>
      </c>
      <c r="F125" s="665" t="s">
        <v>3065</v>
      </c>
      <c r="G125" s="665" t="s">
        <v>3240</v>
      </c>
      <c r="H125" s="665" t="s">
        <v>557</v>
      </c>
      <c r="I125" s="665" t="s">
        <v>3283</v>
      </c>
      <c r="J125" s="665" t="s">
        <v>1383</v>
      </c>
      <c r="K125" s="665" t="s">
        <v>3284</v>
      </c>
      <c r="L125" s="666">
        <v>33.549999999999997</v>
      </c>
      <c r="M125" s="666">
        <v>33.549999999999997</v>
      </c>
      <c r="N125" s="665">
        <v>1</v>
      </c>
      <c r="O125" s="748">
        <v>1</v>
      </c>
      <c r="P125" s="666">
        <v>33.549999999999997</v>
      </c>
      <c r="Q125" s="681">
        <v>1</v>
      </c>
      <c r="R125" s="665">
        <v>1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31</v>
      </c>
      <c r="B126" s="665" t="s">
        <v>556</v>
      </c>
      <c r="C126" s="665" t="s">
        <v>3068</v>
      </c>
      <c r="D126" s="746" t="s">
        <v>4305</v>
      </c>
      <c r="E126" s="747" t="s">
        <v>3080</v>
      </c>
      <c r="F126" s="665" t="s">
        <v>3067</v>
      </c>
      <c r="G126" s="665" t="s">
        <v>3135</v>
      </c>
      <c r="H126" s="665" t="s">
        <v>557</v>
      </c>
      <c r="I126" s="665" t="s">
        <v>3136</v>
      </c>
      <c r="J126" s="665" t="s">
        <v>3137</v>
      </c>
      <c r="K126" s="665" t="s">
        <v>3138</v>
      </c>
      <c r="L126" s="666">
        <v>35.130000000000003</v>
      </c>
      <c r="M126" s="666">
        <v>6674.7000000000144</v>
      </c>
      <c r="N126" s="665">
        <v>190</v>
      </c>
      <c r="O126" s="748">
        <v>95</v>
      </c>
      <c r="P126" s="666">
        <v>6674.7000000000144</v>
      </c>
      <c r="Q126" s="681">
        <v>1</v>
      </c>
      <c r="R126" s="665">
        <v>190</v>
      </c>
      <c r="S126" s="681">
        <v>1</v>
      </c>
      <c r="T126" s="748">
        <v>95</v>
      </c>
      <c r="U126" s="704">
        <v>1</v>
      </c>
    </row>
    <row r="127" spans="1:21" ht="14.4" customHeight="1" x14ac:dyDescent="0.3">
      <c r="A127" s="664">
        <v>31</v>
      </c>
      <c r="B127" s="665" t="s">
        <v>556</v>
      </c>
      <c r="C127" s="665" t="s">
        <v>3068</v>
      </c>
      <c r="D127" s="746" t="s">
        <v>4305</v>
      </c>
      <c r="E127" s="747" t="s">
        <v>3080</v>
      </c>
      <c r="F127" s="665" t="s">
        <v>3067</v>
      </c>
      <c r="G127" s="665" t="s">
        <v>3139</v>
      </c>
      <c r="H127" s="665" t="s">
        <v>557</v>
      </c>
      <c r="I127" s="665" t="s">
        <v>3140</v>
      </c>
      <c r="J127" s="665" t="s">
        <v>3141</v>
      </c>
      <c r="K127" s="665" t="s">
        <v>3142</v>
      </c>
      <c r="L127" s="666">
        <v>410</v>
      </c>
      <c r="M127" s="666">
        <v>12710</v>
      </c>
      <c r="N127" s="665">
        <v>31</v>
      </c>
      <c r="O127" s="748">
        <v>31</v>
      </c>
      <c r="P127" s="666">
        <v>12710</v>
      </c>
      <c r="Q127" s="681">
        <v>1</v>
      </c>
      <c r="R127" s="665">
        <v>31</v>
      </c>
      <c r="S127" s="681">
        <v>1</v>
      </c>
      <c r="T127" s="748">
        <v>31</v>
      </c>
      <c r="U127" s="704">
        <v>1</v>
      </c>
    </row>
    <row r="128" spans="1:21" ht="14.4" customHeight="1" x14ac:dyDescent="0.3">
      <c r="A128" s="664">
        <v>31</v>
      </c>
      <c r="B128" s="665" t="s">
        <v>556</v>
      </c>
      <c r="C128" s="665" t="s">
        <v>3068</v>
      </c>
      <c r="D128" s="746" t="s">
        <v>4305</v>
      </c>
      <c r="E128" s="747" t="s">
        <v>3080</v>
      </c>
      <c r="F128" s="665" t="s">
        <v>3067</v>
      </c>
      <c r="G128" s="665" t="s">
        <v>3143</v>
      </c>
      <c r="H128" s="665" t="s">
        <v>557</v>
      </c>
      <c r="I128" s="665" t="s">
        <v>3285</v>
      </c>
      <c r="J128" s="665" t="s">
        <v>3286</v>
      </c>
      <c r="K128" s="665" t="s">
        <v>3287</v>
      </c>
      <c r="L128" s="666">
        <v>3000</v>
      </c>
      <c r="M128" s="666">
        <v>3000</v>
      </c>
      <c r="N128" s="665">
        <v>1</v>
      </c>
      <c r="O128" s="748">
        <v>1</v>
      </c>
      <c r="P128" s="666">
        <v>3000</v>
      </c>
      <c r="Q128" s="681">
        <v>1</v>
      </c>
      <c r="R128" s="665">
        <v>1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31</v>
      </c>
      <c r="B129" s="665" t="s">
        <v>556</v>
      </c>
      <c r="C129" s="665" t="s">
        <v>3068</v>
      </c>
      <c r="D129" s="746" t="s">
        <v>4305</v>
      </c>
      <c r="E129" s="747" t="s">
        <v>3080</v>
      </c>
      <c r="F129" s="665" t="s">
        <v>3067</v>
      </c>
      <c r="G129" s="665" t="s">
        <v>3143</v>
      </c>
      <c r="H129" s="665" t="s">
        <v>557</v>
      </c>
      <c r="I129" s="665" t="s">
        <v>3144</v>
      </c>
      <c r="J129" s="665" t="s">
        <v>3145</v>
      </c>
      <c r="K129" s="665" t="s">
        <v>3146</v>
      </c>
      <c r="L129" s="666">
        <v>199.5</v>
      </c>
      <c r="M129" s="666">
        <v>399</v>
      </c>
      <c r="N129" s="665">
        <v>2</v>
      </c>
      <c r="O129" s="748">
        <v>2</v>
      </c>
      <c r="P129" s="666">
        <v>399</v>
      </c>
      <c r="Q129" s="681">
        <v>1</v>
      </c>
      <c r="R129" s="665">
        <v>2</v>
      </c>
      <c r="S129" s="681">
        <v>1</v>
      </c>
      <c r="T129" s="748">
        <v>2</v>
      </c>
      <c r="U129" s="704">
        <v>1</v>
      </c>
    </row>
    <row r="130" spans="1:21" ht="14.4" customHeight="1" x14ac:dyDescent="0.3">
      <c r="A130" s="664">
        <v>31</v>
      </c>
      <c r="B130" s="665" t="s">
        <v>556</v>
      </c>
      <c r="C130" s="665" t="s">
        <v>3068</v>
      </c>
      <c r="D130" s="746" t="s">
        <v>4305</v>
      </c>
      <c r="E130" s="747" t="s">
        <v>3080</v>
      </c>
      <c r="F130" s="665" t="s">
        <v>3067</v>
      </c>
      <c r="G130" s="665" t="s">
        <v>3143</v>
      </c>
      <c r="H130" s="665" t="s">
        <v>557</v>
      </c>
      <c r="I130" s="665" t="s">
        <v>3147</v>
      </c>
      <c r="J130" s="665" t="s">
        <v>3148</v>
      </c>
      <c r="K130" s="665" t="s">
        <v>3149</v>
      </c>
      <c r="L130" s="666">
        <v>492.18</v>
      </c>
      <c r="M130" s="666">
        <v>5413.9800000000005</v>
      </c>
      <c r="N130" s="665">
        <v>11</v>
      </c>
      <c r="O130" s="748">
        <v>11</v>
      </c>
      <c r="P130" s="666">
        <v>5413.9800000000005</v>
      </c>
      <c r="Q130" s="681">
        <v>1</v>
      </c>
      <c r="R130" s="665">
        <v>11</v>
      </c>
      <c r="S130" s="681">
        <v>1</v>
      </c>
      <c r="T130" s="748">
        <v>11</v>
      </c>
      <c r="U130" s="704">
        <v>1</v>
      </c>
    </row>
    <row r="131" spans="1:21" ht="14.4" customHeight="1" x14ac:dyDescent="0.3">
      <c r="A131" s="664">
        <v>31</v>
      </c>
      <c r="B131" s="665" t="s">
        <v>556</v>
      </c>
      <c r="C131" s="665" t="s">
        <v>3068</v>
      </c>
      <c r="D131" s="746" t="s">
        <v>4305</v>
      </c>
      <c r="E131" s="747" t="s">
        <v>3080</v>
      </c>
      <c r="F131" s="665" t="s">
        <v>3067</v>
      </c>
      <c r="G131" s="665" t="s">
        <v>3143</v>
      </c>
      <c r="H131" s="665" t="s">
        <v>557</v>
      </c>
      <c r="I131" s="665" t="s">
        <v>3249</v>
      </c>
      <c r="J131" s="665" t="s">
        <v>3250</v>
      </c>
      <c r="K131" s="665" t="s">
        <v>3251</v>
      </c>
      <c r="L131" s="666">
        <v>245.43</v>
      </c>
      <c r="M131" s="666">
        <v>245.43</v>
      </c>
      <c r="N131" s="665">
        <v>1</v>
      </c>
      <c r="O131" s="748">
        <v>1</v>
      </c>
      <c r="P131" s="666">
        <v>245.43</v>
      </c>
      <c r="Q131" s="681">
        <v>1</v>
      </c>
      <c r="R131" s="665">
        <v>1</v>
      </c>
      <c r="S131" s="681">
        <v>1</v>
      </c>
      <c r="T131" s="748">
        <v>1</v>
      </c>
      <c r="U131" s="704">
        <v>1</v>
      </c>
    </row>
    <row r="132" spans="1:21" ht="14.4" customHeight="1" x14ac:dyDescent="0.3">
      <c r="A132" s="664">
        <v>31</v>
      </c>
      <c r="B132" s="665" t="s">
        <v>556</v>
      </c>
      <c r="C132" s="665" t="s">
        <v>3068</v>
      </c>
      <c r="D132" s="746" t="s">
        <v>4305</v>
      </c>
      <c r="E132" s="747" t="s">
        <v>3080</v>
      </c>
      <c r="F132" s="665" t="s">
        <v>3067</v>
      </c>
      <c r="G132" s="665" t="s">
        <v>3143</v>
      </c>
      <c r="H132" s="665" t="s">
        <v>557</v>
      </c>
      <c r="I132" s="665" t="s">
        <v>3156</v>
      </c>
      <c r="J132" s="665" t="s">
        <v>3157</v>
      </c>
      <c r="K132" s="665" t="s">
        <v>3158</v>
      </c>
      <c r="L132" s="666">
        <v>971.25</v>
      </c>
      <c r="M132" s="666">
        <v>4856.25</v>
      </c>
      <c r="N132" s="665">
        <v>5</v>
      </c>
      <c r="O132" s="748">
        <v>5</v>
      </c>
      <c r="P132" s="666">
        <v>4856.25</v>
      </c>
      <c r="Q132" s="681">
        <v>1</v>
      </c>
      <c r="R132" s="665">
        <v>5</v>
      </c>
      <c r="S132" s="681">
        <v>1</v>
      </c>
      <c r="T132" s="748">
        <v>5</v>
      </c>
      <c r="U132" s="704">
        <v>1</v>
      </c>
    </row>
    <row r="133" spans="1:21" ht="14.4" customHeight="1" x14ac:dyDescent="0.3">
      <c r="A133" s="664">
        <v>31</v>
      </c>
      <c r="B133" s="665" t="s">
        <v>556</v>
      </c>
      <c r="C133" s="665" t="s">
        <v>3068</v>
      </c>
      <c r="D133" s="746" t="s">
        <v>4305</v>
      </c>
      <c r="E133" s="747" t="s">
        <v>3080</v>
      </c>
      <c r="F133" s="665" t="s">
        <v>3067</v>
      </c>
      <c r="G133" s="665" t="s">
        <v>3143</v>
      </c>
      <c r="H133" s="665" t="s">
        <v>557</v>
      </c>
      <c r="I133" s="665" t="s">
        <v>3288</v>
      </c>
      <c r="J133" s="665" t="s">
        <v>3289</v>
      </c>
      <c r="K133" s="665" t="s">
        <v>3290</v>
      </c>
      <c r="L133" s="666">
        <v>349.12</v>
      </c>
      <c r="M133" s="666">
        <v>349.12</v>
      </c>
      <c r="N133" s="665">
        <v>1</v>
      </c>
      <c r="O133" s="748">
        <v>1</v>
      </c>
      <c r="P133" s="666">
        <v>349.12</v>
      </c>
      <c r="Q133" s="681">
        <v>1</v>
      </c>
      <c r="R133" s="665">
        <v>1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31</v>
      </c>
      <c r="B134" s="665" t="s">
        <v>556</v>
      </c>
      <c r="C134" s="665" t="s">
        <v>3068</v>
      </c>
      <c r="D134" s="746" t="s">
        <v>4305</v>
      </c>
      <c r="E134" s="747" t="s">
        <v>3080</v>
      </c>
      <c r="F134" s="665" t="s">
        <v>3067</v>
      </c>
      <c r="G134" s="665" t="s">
        <v>3143</v>
      </c>
      <c r="H134" s="665" t="s">
        <v>557</v>
      </c>
      <c r="I134" s="665" t="s">
        <v>3159</v>
      </c>
      <c r="J134" s="665" t="s">
        <v>3160</v>
      </c>
      <c r="K134" s="665" t="s">
        <v>3161</v>
      </c>
      <c r="L134" s="666">
        <v>1978.94</v>
      </c>
      <c r="M134" s="666">
        <v>3957.88</v>
      </c>
      <c r="N134" s="665">
        <v>2</v>
      </c>
      <c r="O134" s="748">
        <v>2</v>
      </c>
      <c r="P134" s="666">
        <v>3957.88</v>
      </c>
      <c r="Q134" s="681">
        <v>1</v>
      </c>
      <c r="R134" s="665">
        <v>2</v>
      </c>
      <c r="S134" s="681">
        <v>1</v>
      </c>
      <c r="T134" s="748">
        <v>2</v>
      </c>
      <c r="U134" s="704">
        <v>1</v>
      </c>
    </row>
    <row r="135" spans="1:21" ht="14.4" customHeight="1" x14ac:dyDescent="0.3">
      <c r="A135" s="664">
        <v>31</v>
      </c>
      <c r="B135" s="665" t="s">
        <v>556</v>
      </c>
      <c r="C135" s="665" t="s">
        <v>3068</v>
      </c>
      <c r="D135" s="746" t="s">
        <v>4305</v>
      </c>
      <c r="E135" s="747" t="s">
        <v>3080</v>
      </c>
      <c r="F135" s="665" t="s">
        <v>3067</v>
      </c>
      <c r="G135" s="665" t="s">
        <v>3143</v>
      </c>
      <c r="H135" s="665" t="s">
        <v>557</v>
      </c>
      <c r="I135" s="665" t="s">
        <v>3162</v>
      </c>
      <c r="J135" s="665" t="s">
        <v>3163</v>
      </c>
      <c r="K135" s="665" t="s">
        <v>3164</v>
      </c>
      <c r="L135" s="666">
        <v>350</v>
      </c>
      <c r="M135" s="666">
        <v>700</v>
      </c>
      <c r="N135" s="665">
        <v>2</v>
      </c>
      <c r="O135" s="748">
        <v>2</v>
      </c>
      <c r="P135" s="666">
        <v>700</v>
      </c>
      <c r="Q135" s="681">
        <v>1</v>
      </c>
      <c r="R135" s="665">
        <v>2</v>
      </c>
      <c r="S135" s="681">
        <v>1</v>
      </c>
      <c r="T135" s="748">
        <v>2</v>
      </c>
      <c r="U135" s="704">
        <v>1</v>
      </c>
    </row>
    <row r="136" spans="1:21" ht="14.4" customHeight="1" x14ac:dyDescent="0.3">
      <c r="A136" s="664">
        <v>31</v>
      </c>
      <c r="B136" s="665" t="s">
        <v>556</v>
      </c>
      <c r="C136" s="665" t="s">
        <v>3068</v>
      </c>
      <c r="D136" s="746" t="s">
        <v>4305</v>
      </c>
      <c r="E136" s="747" t="s">
        <v>3080</v>
      </c>
      <c r="F136" s="665" t="s">
        <v>3067</v>
      </c>
      <c r="G136" s="665" t="s">
        <v>3143</v>
      </c>
      <c r="H136" s="665" t="s">
        <v>557</v>
      </c>
      <c r="I136" s="665" t="s">
        <v>3170</v>
      </c>
      <c r="J136" s="665" t="s">
        <v>3171</v>
      </c>
      <c r="K136" s="665" t="s">
        <v>3172</v>
      </c>
      <c r="L136" s="666">
        <v>1000</v>
      </c>
      <c r="M136" s="666">
        <v>2000</v>
      </c>
      <c r="N136" s="665">
        <v>2</v>
      </c>
      <c r="O136" s="748">
        <v>2</v>
      </c>
      <c r="P136" s="666">
        <v>2000</v>
      </c>
      <c r="Q136" s="681">
        <v>1</v>
      </c>
      <c r="R136" s="665">
        <v>2</v>
      </c>
      <c r="S136" s="681">
        <v>1</v>
      </c>
      <c r="T136" s="748">
        <v>2</v>
      </c>
      <c r="U136" s="704">
        <v>1</v>
      </c>
    </row>
    <row r="137" spans="1:21" ht="14.4" customHeight="1" x14ac:dyDescent="0.3">
      <c r="A137" s="664">
        <v>31</v>
      </c>
      <c r="B137" s="665" t="s">
        <v>556</v>
      </c>
      <c r="C137" s="665" t="s">
        <v>3068</v>
      </c>
      <c r="D137" s="746" t="s">
        <v>4305</v>
      </c>
      <c r="E137" s="747" t="s">
        <v>3080</v>
      </c>
      <c r="F137" s="665" t="s">
        <v>3067</v>
      </c>
      <c r="G137" s="665" t="s">
        <v>3176</v>
      </c>
      <c r="H137" s="665" t="s">
        <v>557</v>
      </c>
      <c r="I137" s="665" t="s">
        <v>3177</v>
      </c>
      <c r="J137" s="665" t="s">
        <v>3258</v>
      </c>
      <c r="K137" s="665" t="s">
        <v>3259</v>
      </c>
      <c r="L137" s="666">
        <v>260</v>
      </c>
      <c r="M137" s="666">
        <v>2600</v>
      </c>
      <c r="N137" s="665">
        <v>10</v>
      </c>
      <c r="O137" s="748">
        <v>5</v>
      </c>
      <c r="P137" s="666">
        <v>2600</v>
      </c>
      <c r="Q137" s="681">
        <v>1</v>
      </c>
      <c r="R137" s="665">
        <v>10</v>
      </c>
      <c r="S137" s="681">
        <v>1</v>
      </c>
      <c r="T137" s="748">
        <v>5</v>
      </c>
      <c r="U137" s="704">
        <v>1</v>
      </c>
    </row>
    <row r="138" spans="1:21" ht="14.4" customHeight="1" x14ac:dyDescent="0.3">
      <c r="A138" s="664">
        <v>31</v>
      </c>
      <c r="B138" s="665" t="s">
        <v>556</v>
      </c>
      <c r="C138" s="665" t="s">
        <v>3068</v>
      </c>
      <c r="D138" s="746" t="s">
        <v>4305</v>
      </c>
      <c r="E138" s="747" t="s">
        <v>3080</v>
      </c>
      <c r="F138" s="665" t="s">
        <v>3067</v>
      </c>
      <c r="G138" s="665" t="s">
        <v>3176</v>
      </c>
      <c r="H138" s="665" t="s">
        <v>557</v>
      </c>
      <c r="I138" s="665" t="s">
        <v>3180</v>
      </c>
      <c r="J138" s="665" t="s">
        <v>3181</v>
      </c>
      <c r="K138" s="665" t="s">
        <v>3182</v>
      </c>
      <c r="L138" s="666">
        <v>200</v>
      </c>
      <c r="M138" s="666">
        <v>12000</v>
      </c>
      <c r="N138" s="665">
        <v>60</v>
      </c>
      <c r="O138" s="748">
        <v>30</v>
      </c>
      <c r="P138" s="666">
        <v>11600</v>
      </c>
      <c r="Q138" s="681">
        <v>0.96666666666666667</v>
      </c>
      <c r="R138" s="665">
        <v>58</v>
      </c>
      <c r="S138" s="681">
        <v>0.96666666666666667</v>
      </c>
      <c r="T138" s="748">
        <v>29</v>
      </c>
      <c r="U138" s="704">
        <v>0.96666666666666667</v>
      </c>
    </row>
    <row r="139" spans="1:21" ht="14.4" customHeight="1" x14ac:dyDescent="0.3">
      <c r="A139" s="664">
        <v>31</v>
      </c>
      <c r="B139" s="665" t="s">
        <v>556</v>
      </c>
      <c r="C139" s="665" t="s">
        <v>3068</v>
      </c>
      <c r="D139" s="746" t="s">
        <v>4305</v>
      </c>
      <c r="E139" s="747" t="s">
        <v>3080</v>
      </c>
      <c r="F139" s="665" t="s">
        <v>3067</v>
      </c>
      <c r="G139" s="665" t="s">
        <v>3291</v>
      </c>
      <c r="H139" s="665" t="s">
        <v>557</v>
      </c>
      <c r="I139" s="665" t="s">
        <v>796</v>
      </c>
      <c r="J139" s="665" t="s">
        <v>3292</v>
      </c>
      <c r="K139" s="665" t="s">
        <v>3293</v>
      </c>
      <c r="L139" s="666">
        <v>2066</v>
      </c>
      <c r="M139" s="666">
        <v>4132</v>
      </c>
      <c r="N139" s="665">
        <v>2</v>
      </c>
      <c r="O139" s="748">
        <v>0.5</v>
      </c>
      <c r="P139" s="666">
        <v>4132</v>
      </c>
      <c r="Q139" s="681">
        <v>1</v>
      </c>
      <c r="R139" s="665">
        <v>2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31</v>
      </c>
      <c r="B140" s="665" t="s">
        <v>556</v>
      </c>
      <c r="C140" s="665" t="s">
        <v>3068</v>
      </c>
      <c r="D140" s="746" t="s">
        <v>4305</v>
      </c>
      <c r="E140" s="747" t="s">
        <v>3081</v>
      </c>
      <c r="F140" s="665" t="s">
        <v>3065</v>
      </c>
      <c r="G140" s="665" t="s">
        <v>3106</v>
      </c>
      <c r="H140" s="665" t="s">
        <v>557</v>
      </c>
      <c r="I140" s="665" t="s">
        <v>954</v>
      </c>
      <c r="J140" s="665" t="s">
        <v>955</v>
      </c>
      <c r="K140" s="665" t="s">
        <v>3107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31</v>
      </c>
      <c r="B141" s="665" t="s">
        <v>556</v>
      </c>
      <c r="C141" s="665" t="s">
        <v>3068</v>
      </c>
      <c r="D141" s="746" t="s">
        <v>4305</v>
      </c>
      <c r="E141" s="747" t="s">
        <v>3081</v>
      </c>
      <c r="F141" s="665" t="s">
        <v>3065</v>
      </c>
      <c r="G141" s="665" t="s">
        <v>3108</v>
      </c>
      <c r="H141" s="665" t="s">
        <v>557</v>
      </c>
      <c r="I141" s="665" t="s">
        <v>1825</v>
      </c>
      <c r="J141" s="665" t="s">
        <v>3109</v>
      </c>
      <c r="K141" s="665" t="s">
        <v>3110</v>
      </c>
      <c r="L141" s="666">
        <v>132.97999999999999</v>
      </c>
      <c r="M141" s="666">
        <v>265.95999999999998</v>
      </c>
      <c r="N141" s="665">
        <v>2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31</v>
      </c>
      <c r="B142" s="665" t="s">
        <v>556</v>
      </c>
      <c r="C142" s="665" t="s">
        <v>3068</v>
      </c>
      <c r="D142" s="746" t="s">
        <v>4305</v>
      </c>
      <c r="E142" s="747" t="s">
        <v>3081</v>
      </c>
      <c r="F142" s="665" t="s">
        <v>3065</v>
      </c>
      <c r="G142" s="665" t="s">
        <v>3118</v>
      </c>
      <c r="H142" s="665" t="s">
        <v>1543</v>
      </c>
      <c r="I142" s="665" t="s">
        <v>3119</v>
      </c>
      <c r="J142" s="665" t="s">
        <v>1565</v>
      </c>
      <c r="K142" s="665" t="s">
        <v>2809</v>
      </c>
      <c r="L142" s="666">
        <v>543.39</v>
      </c>
      <c r="M142" s="666">
        <v>2173.56</v>
      </c>
      <c r="N142" s="665">
        <v>4</v>
      </c>
      <c r="O142" s="748">
        <v>1.5</v>
      </c>
      <c r="P142" s="666">
        <v>2173.56</v>
      </c>
      <c r="Q142" s="681">
        <v>1</v>
      </c>
      <c r="R142" s="665">
        <v>4</v>
      </c>
      <c r="S142" s="681">
        <v>1</v>
      </c>
      <c r="T142" s="748">
        <v>1.5</v>
      </c>
      <c r="U142" s="704">
        <v>1</v>
      </c>
    </row>
    <row r="143" spans="1:21" ht="14.4" customHeight="1" x14ac:dyDescent="0.3">
      <c r="A143" s="664">
        <v>31</v>
      </c>
      <c r="B143" s="665" t="s">
        <v>556</v>
      </c>
      <c r="C143" s="665" t="s">
        <v>3068</v>
      </c>
      <c r="D143" s="746" t="s">
        <v>4305</v>
      </c>
      <c r="E143" s="747" t="s">
        <v>3081</v>
      </c>
      <c r="F143" s="665" t="s">
        <v>3065</v>
      </c>
      <c r="G143" s="665" t="s">
        <v>3118</v>
      </c>
      <c r="H143" s="665" t="s">
        <v>1543</v>
      </c>
      <c r="I143" s="665" t="s">
        <v>3119</v>
      </c>
      <c r="J143" s="665" t="s">
        <v>1565</v>
      </c>
      <c r="K143" s="665" t="s">
        <v>2809</v>
      </c>
      <c r="L143" s="666">
        <v>490.89</v>
      </c>
      <c r="M143" s="666">
        <v>8345.130000000001</v>
      </c>
      <c r="N143" s="665">
        <v>17</v>
      </c>
      <c r="O143" s="748">
        <v>4.5</v>
      </c>
      <c r="P143" s="666">
        <v>6872.46</v>
      </c>
      <c r="Q143" s="681">
        <v>0.82352941176470573</v>
      </c>
      <c r="R143" s="665">
        <v>14</v>
      </c>
      <c r="S143" s="681">
        <v>0.82352941176470584</v>
      </c>
      <c r="T143" s="748">
        <v>3</v>
      </c>
      <c r="U143" s="704">
        <v>0.66666666666666663</v>
      </c>
    </row>
    <row r="144" spans="1:21" ht="14.4" customHeight="1" x14ac:dyDescent="0.3">
      <c r="A144" s="664">
        <v>31</v>
      </c>
      <c r="B144" s="665" t="s">
        <v>556</v>
      </c>
      <c r="C144" s="665" t="s">
        <v>3068</v>
      </c>
      <c r="D144" s="746" t="s">
        <v>4305</v>
      </c>
      <c r="E144" s="747" t="s">
        <v>3081</v>
      </c>
      <c r="F144" s="665" t="s">
        <v>3065</v>
      </c>
      <c r="G144" s="665" t="s">
        <v>3118</v>
      </c>
      <c r="H144" s="665" t="s">
        <v>1543</v>
      </c>
      <c r="I144" s="665" t="s">
        <v>3120</v>
      </c>
      <c r="J144" s="665" t="s">
        <v>1565</v>
      </c>
      <c r="K144" s="665" t="s">
        <v>2807</v>
      </c>
      <c r="L144" s="666">
        <v>815.1</v>
      </c>
      <c r="M144" s="666">
        <v>8966.1</v>
      </c>
      <c r="N144" s="665">
        <v>11</v>
      </c>
      <c r="O144" s="748">
        <v>2.5</v>
      </c>
      <c r="P144" s="666">
        <v>8966.1</v>
      </c>
      <c r="Q144" s="681">
        <v>1</v>
      </c>
      <c r="R144" s="665">
        <v>11</v>
      </c>
      <c r="S144" s="681">
        <v>1</v>
      </c>
      <c r="T144" s="748">
        <v>2.5</v>
      </c>
      <c r="U144" s="704">
        <v>1</v>
      </c>
    </row>
    <row r="145" spans="1:21" ht="14.4" customHeight="1" x14ac:dyDescent="0.3">
      <c r="A145" s="664">
        <v>31</v>
      </c>
      <c r="B145" s="665" t="s">
        <v>556</v>
      </c>
      <c r="C145" s="665" t="s">
        <v>3068</v>
      </c>
      <c r="D145" s="746" t="s">
        <v>4305</v>
      </c>
      <c r="E145" s="747" t="s">
        <v>3081</v>
      </c>
      <c r="F145" s="665" t="s">
        <v>3065</v>
      </c>
      <c r="G145" s="665" t="s">
        <v>3118</v>
      </c>
      <c r="H145" s="665" t="s">
        <v>1543</v>
      </c>
      <c r="I145" s="665" t="s">
        <v>3120</v>
      </c>
      <c r="J145" s="665" t="s">
        <v>1565</v>
      </c>
      <c r="K145" s="665" t="s">
        <v>2807</v>
      </c>
      <c r="L145" s="666">
        <v>736.33</v>
      </c>
      <c r="M145" s="666">
        <v>6626.97</v>
      </c>
      <c r="N145" s="665">
        <v>9</v>
      </c>
      <c r="O145" s="748">
        <v>1.5</v>
      </c>
      <c r="P145" s="666">
        <v>6626.97</v>
      </c>
      <c r="Q145" s="681">
        <v>1</v>
      </c>
      <c r="R145" s="665">
        <v>9</v>
      </c>
      <c r="S145" s="681">
        <v>1</v>
      </c>
      <c r="T145" s="748">
        <v>1.5</v>
      </c>
      <c r="U145" s="704">
        <v>1</v>
      </c>
    </row>
    <row r="146" spans="1:21" ht="14.4" customHeight="1" x14ac:dyDescent="0.3">
      <c r="A146" s="664">
        <v>31</v>
      </c>
      <c r="B146" s="665" t="s">
        <v>556</v>
      </c>
      <c r="C146" s="665" t="s">
        <v>3068</v>
      </c>
      <c r="D146" s="746" t="s">
        <v>4305</v>
      </c>
      <c r="E146" s="747" t="s">
        <v>3081</v>
      </c>
      <c r="F146" s="665" t="s">
        <v>3065</v>
      </c>
      <c r="G146" s="665" t="s">
        <v>3118</v>
      </c>
      <c r="H146" s="665" t="s">
        <v>1543</v>
      </c>
      <c r="I146" s="665" t="s">
        <v>1564</v>
      </c>
      <c r="J146" s="665" t="s">
        <v>1565</v>
      </c>
      <c r="K146" s="665" t="s">
        <v>2810</v>
      </c>
      <c r="L146" s="666">
        <v>923.74</v>
      </c>
      <c r="M146" s="666">
        <v>1847.48</v>
      </c>
      <c r="N146" s="665">
        <v>2</v>
      </c>
      <c r="O146" s="748">
        <v>1</v>
      </c>
      <c r="P146" s="666">
        <v>1847.48</v>
      </c>
      <c r="Q146" s="681">
        <v>1</v>
      </c>
      <c r="R146" s="665">
        <v>2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31</v>
      </c>
      <c r="B147" s="665" t="s">
        <v>556</v>
      </c>
      <c r="C147" s="665" t="s">
        <v>3068</v>
      </c>
      <c r="D147" s="746" t="s">
        <v>4305</v>
      </c>
      <c r="E147" s="747" t="s">
        <v>3081</v>
      </c>
      <c r="F147" s="665" t="s">
        <v>3065</v>
      </c>
      <c r="G147" s="665" t="s">
        <v>3118</v>
      </c>
      <c r="H147" s="665" t="s">
        <v>1543</v>
      </c>
      <c r="I147" s="665" t="s">
        <v>3280</v>
      </c>
      <c r="J147" s="665" t="s">
        <v>1565</v>
      </c>
      <c r="K147" s="665" t="s">
        <v>2808</v>
      </c>
      <c r="L147" s="666">
        <v>1154.68</v>
      </c>
      <c r="M147" s="666">
        <v>1154.68</v>
      </c>
      <c r="N147" s="665">
        <v>1</v>
      </c>
      <c r="O147" s="748">
        <v>1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31</v>
      </c>
      <c r="B148" s="665" t="s">
        <v>556</v>
      </c>
      <c r="C148" s="665" t="s">
        <v>3068</v>
      </c>
      <c r="D148" s="746" t="s">
        <v>4305</v>
      </c>
      <c r="E148" s="747" t="s">
        <v>3081</v>
      </c>
      <c r="F148" s="665" t="s">
        <v>3065</v>
      </c>
      <c r="G148" s="665" t="s">
        <v>3118</v>
      </c>
      <c r="H148" s="665" t="s">
        <v>1543</v>
      </c>
      <c r="I148" s="665" t="s">
        <v>1584</v>
      </c>
      <c r="J148" s="665" t="s">
        <v>1585</v>
      </c>
      <c r="K148" s="665" t="s">
        <v>2805</v>
      </c>
      <c r="L148" s="666">
        <v>5773.41</v>
      </c>
      <c r="M148" s="666">
        <v>46187.28</v>
      </c>
      <c r="N148" s="665">
        <v>8</v>
      </c>
      <c r="O148" s="748">
        <v>1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31</v>
      </c>
      <c r="B149" s="665" t="s">
        <v>556</v>
      </c>
      <c r="C149" s="665" t="s">
        <v>3068</v>
      </c>
      <c r="D149" s="746" t="s">
        <v>4305</v>
      </c>
      <c r="E149" s="747" t="s">
        <v>3081</v>
      </c>
      <c r="F149" s="665" t="s">
        <v>3065</v>
      </c>
      <c r="G149" s="665" t="s">
        <v>3125</v>
      </c>
      <c r="H149" s="665" t="s">
        <v>557</v>
      </c>
      <c r="I149" s="665" t="s">
        <v>796</v>
      </c>
      <c r="J149" s="665" t="s">
        <v>3126</v>
      </c>
      <c r="K149" s="665" t="s">
        <v>3127</v>
      </c>
      <c r="L149" s="666">
        <v>0</v>
      </c>
      <c r="M149" s="666">
        <v>0</v>
      </c>
      <c r="N149" s="665">
        <v>29</v>
      </c>
      <c r="O149" s="748">
        <v>22</v>
      </c>
      <c r="P149" s="666">
        <v>0</v>
      </c>
      <c r="Q149" s="681"/>
      <c r="R149" s="665">
        <v>14</v>
      </c>
      <c r="S149" s="681">
        <v>0.48275862068965519</v>
      </c>
      <c r="T149" s="748">
        <v>10.5</v>
      </c>
      <c r="U149" s="704">
        <v>0.47727272727272729</v>
      </c>
    </row>
    <row r="150" spans="1:21" ht="14.4" customHeight="1" x14ac:dyDescent="0.3">
      <c r="A150" s="664">
        <v>31</v>
      </c>
      <c r="B150" s="665" t="s">
        <v>556</v>
      </c>
      <c r="C150" s="665" t="s">
        <v>3068</v>
      </c>
      <c r="D150" s="746" t="s">
        <v>4305</v>
      </c>
      <c r="E150" s="747" t="s">
        <v>3081</v>
      </c>
      <c r="F150" s="665" t="s">
        <v>3065</v>
      </c>
      <c r="G150" s="665" t="s">
        <v>3130</v>
      </c>
      <c r="H150" s="665" t="s">
        <v>557</v>
      </c>
      <c r="I150" s="665" t="s">
        <v>1802</v>
      </c>
      <c r="J150" s="665" t="s">
        <v>1799</v>
      </c>
      <c r="K150" s="665" t="s">
        <v>3131</v>
      </c>
      <c r="L150" s="666">
        <v>186.27</v>
      </c>
      <c r="M150" s="666">
        <v>372.54</v>
      </c>
      <c r="N150" s="665">
        <v>2</v>
      </c>
      <c r="O150" s="748">
        <v>2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31</v>
      </c>
      <c r="B151" s="665" t="s">
        <v>556</v>
      </c>
      <c r="C151" s="665" t="s">
        <v>3068</v>
      </c>
      <c r="D151" s="746" t="s">
        <v>4305</v>
      </c>
      <c r="E151" s="747" t="s">
        <v>3081</v>
      </c>
      <c r="F151" s="665" t="s">
        <v>3067</v>
      </c>
      <c r="G151" s="665" t="s">
        <v>3135</v>
      </c>
      <c r="H151" s="665" t="s">
        <v>557</v>
      </c>
      <c r="I151" s="665" t="s">
        <v>3136</v>
      </c>
      <c r="J151" s="665" t="s">
        <v>3137</v>
      </c>
      <c r="K151" s="665" t="s">
        <v>3138</v>
      </c>
      <c r="L151" s="666">
        <v>35.130000000000003</v>
      </c>
      <c r="M151" s="666">
        <v>1475.46</v>
      </c>
      <c r="N151" s="665">
        <v>42</v>
      </c>
      <c r="O151" s="748">
        <v>21</v>
      </c>
      <c r="P151" s="666">
        <v>1475.46</v>
      </c>
      <c r="Q151" s="681">
        <v>1</v>
      </c>
      <c r="R151" s="665">
        <v>42</v>
      </c>
      <c r="S151" s="681">
        <v>1</v>
      </c>
      <c r="T151" s="748">
        <v>21</v>
      </c>
      <c r="U151" s="704">
        <v>1</v>
      </c>
    </row>
    <row r="152" spans="1:21" ht="14.4" customHeight="1" x14ac:dyDescent="0.3">
      <c r="A152" s="664">
        <v>31</v>
      </c>
      <c r="B152" s="665" t="s">
        <v>556</v>
      </c>
      <c r="C152" s="665" t="s">
        <v>3068</v>
      </c>
      <c r="D152" s="746" t="s">
        <v>4305</v>
      </c>
      <c r="E152" s="747" t="s">
        <v>3081</v>
      </c>
      <c r="F152" s="665" t="s">
        <v>3067</v>
      </c>
      <c r="G152" s="665" t="s">
        <v>3139</v>
      </c>
      <c r="H152" s="665" t="s">
        <v>557</v>
      </c>
      <c r="I152" s="665" t="s">
        <v>3140</v>
      </c>
      <c r="J152" s="665" t="s">
        <v>3141</v>
      </c>
      <c r="K152" s="665" t="s">
        <v>3142</v>
      </c>
      <c r="L152" s="666">
        <v>410</v>
      </c>
      <c r="M152" s="666">
        <v>2460</v>
      </c>
      <c r="N152" s="665">
        <v>6</v>
      </c>
      <c r="O152" s="748">
        <v>6</v>
      </c>
      <c r="P152" s="666">
        <v>2460</v>
      </c>
      <c r="Q152" s="681">
        <v>1</v>
      </c>
      <c r="R152" s="665">
        <v>6</v>
      </c>
      <c r="S152" s="681">
        <v>1</v>
      </c>
      <c r="T152" s="748">
        <v>6</v>
      </c>
      <c r="U152" s="704">
        <v>1</v>
      </c>
    </row>
    <row r="153" spans="1:21" ht="14.4" customHeight="1" x14ac:dyDescent="0.3">
      <c r="A153" s="664">
        <v>31</v>
      </c>
      <c r="B153" s="665" t="s">
        <v>556</v>
      </c>
      <c r="C153" s="665" t="s">
        <v>3068</v>
      </c>
      <c r="D153" s="746" t="s">
        <v>4305</v>
      </c>
      <c r="E153" s="747" t="s">
        <v>3081</v>
      </c>
      <c r="F153" s="665" t="s">
        <v>3067</v>
      </c>
      <c r="G153" s="665" t="s">
        <v>3143</v>
      </c>
      <c r="H153" s="665" t="s">
        <v>557</v>
      </c>
      <c r="I153" s="665" t="s">
        <v>3144</v>
      </c>
      <c r="J153" s="665" t="s">
        <v>3145</v>
      </c>
      <c r="K153" s="665" t="s">
        <v>3146</v>
      </c>
      <c r="L153" s="666">
        <v>199.5</v>
      </c>
      <c r="M153" s="666">
        <v>199.5</v>
      </c>
      <c r="N153" s="665">
        <v>1</v>
      </c>
      <c r="O153" s="748">
        <v>1</v>
      </c>
      <c r="P153" s="666">
        <v>199.5</v>
      </c>
      <c r="Q153" s="681">
        <v>1</v>
      </c>
      <c r="R153" s="665">
        <v>1</v>
      </c>
      <c r="S153" s="681">
        <v>1</v>
      </c>
      <c r="T153" s="748">
        <v>1</v>
      </c>
      <c r="U153" s="704">
        <v>1</v>
      </c>
    </row>
    <row r="154" spans="1:21" ht="14.4" customHeight="1" x14ac:dyDescent="0.3">
      <c r="A154" s="664">
        <v>31</v>
      </c>
      <c r="B154" s="665" t="s">
        <v>556</v>
      </c>
      <c r="C154" s="665" t="s">
        <v>3068</v>
      </c>
      <c r="D154" s="746" t="s">
        <v>4305</v>
      </c>
      <c r="E154" s="747" t="s">
        <v>3081</v>
      </c>
      <c r="F154" s="665" t="s">
        <v>3067</v>
      </c>
      <c r="G154" s="665" t="s">
        <v>3143</v>
      </c>
      <c r="H154" s="665" t="s">
        <v>557</v>
      </c>
      <c r="I154" s="665" t="s">
        <v>3147</v>
      </c>
      <c r="J154" s="665" t="s">
        <v>3148</v>
      </c>
      <c r="K154" s="665" t="s">
        <v>3149</v>
      </c>
      <c r="L154" s="666">
        <v>492.18</v>
      </c>
      <c r="M154" s="666">
        <v>4429.62</v>
      </c>
      <c r="N154" s="665">
        <v>9</v>
      </c>
      <c r="O154" s="748">
        <v>9</v>
      </c>
      <c r="P154" s="666">
        <v>4429.62</v>
      </c>
      <c r="Q154" s="681">
        <v>1</v>
      </c>
      <c r="R154" s="665">
        <v>9</v>
      </c>
      <c r="S154" s="681">
        <v>1</v>
      </c>
      <c r="T154" s="748">
        <v>9</v>
      </c>
      <c r="U154" s="704">
        <v>1</v>
      </c>
    </row>
    <row r="155" spans="1:21" ht="14.4" customHeight="1" x14ac:dyDescent="0.3">
      <c r="A155" s="664">
        <v>31</v>
      </c>
      <c r="B155" s="665" t="s">
        <v>556</v>
      </c>
      <c r="C155" s="665" t="s">
        <v>3068</v>
      </c>
      <c r="D155" s="746" t="s">
        <v>4305</v>
      </c>
      <c r="E155" s="747" t="s">
        <v>3081</v>
      </c>
      <c r="F155" s="665" t="s">
        <v>3067</v>
      </c>
      <c r="G155" s="665" t="s">
        <v>3143</v>
      </c>
      <c r="H155" s="665" t="s">
        <v>557</v>
      </c>
      <c r="I155" s="665" t="s">
        <v>3294</v>
      </c>
      <c r="J155" s="665" t="s">
        <v>3295</v>
      </c>
      <c r="K155" s="665" t="s">
        <v>3296</v>
      </c>
      <c r="L155" s="666">
        <v>347.81</v>
      </c>
      <c r="M155" s="666">
        <v>347.81</v>
      </c>
      <c r="N155" s="665">
        <v>1</v>
      </c>
      <c r="O155" s="748">
        <v>1</v>
      </c>
      <c r="P155" s="666">
        <v>347.81</v>
      </c>
      <c r="Q155" s="681">
        <v>1</v>
      </c>
      <c r="R155" s="665">
        <v>1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31</v>
      </c>
      <c r="B156" s="665" t="s">
        <v>556</v>
      </c>
      <c r="C156" s="665" t="s">
        <v>3068</v>
      </c>
      <c r="D156" s="746" t="s">
        <v>4305</v>
      </c>
      <c r="E156" s="747" t="s">
        <v>3081</v>
      </c>
      <c r="F156" s="665" t="s">
        <v>3067</v>
      </c>
      <c r="G156" s="665" t="s">
        <v>3143</v>
      </c>
      <c r="H156" s="665" t="s">
        <v>557</v>
      </c>
      <c r="I156" s="665" t="s">
        <v>3156</v>
      </c>
      <c r="J156" s="665" t="s">
        <v>3157</v>
      </c>
      <c r="K156" s="665" t="s">
        <v>3158</v>
      </c>
      <c r="L156" s="666">
        <v>971.25</v>
      </c>
      <c r="M156" s="666">
        <v>3885</v>
      </c>
      <c r="N156" s="665">
        <v>4</v>
      </c>
      <c r="O156" s="748">
        <v>4</v>
      </c>
      <c r="P156" s="666">
        <v>3885</v>
      </c>
      <c r="Q156" s="681">
        <v>1</v>
      </c>
      <c r="R156" s="665">
        <v>4</v>
      </c>
      <c r="S156" s="681">
        <v>1</v>
      </c>
      <c r="T156" s="748">
        <v>4</v>
      </c>
      <c r="U156" s="704">
        <v>1</v>
      </c>
    </row>
    <row r="157" spans="1:21" ht="14.4" customHeight="1" x14ac:dyDescent="0.3">
      <c r="A157" s="664">
        <v>31</v>
      </c>
      <c r="B157" s="665" t="s">
        <v>556</v>
      </c>
      <c r="C157" s="665" t="s">
        <v>3068</v>
      </c>
      <c r="D157" s="746" t="s">
        <v>4305</v>
      </c>
      <c r="E157" s="747" t="s">
        <v>3081</v>
      </c>
      <c r="F157" s="665" t="s">
        <v>3067</v>
      </c>
      <c r="G157" s="665" t="s">
        <v>3143</v>
      </c>
      <c r="H157" s="665" t="s">
        <v>557</v>
      </c>
      <c r="I157" s="665" t="s">
        <v>3159</v>
      </c>
      <c r="J157" s="665" t="s">
        <v>3160</v>
      </c>
      <c r="K157" s="665" t="s">
        <v>3161</v>
      </c>
      <c r="L157" s="666">
        <v>1978.94</v>
      </c>
      <c r="M157" s="666">
        <v>1978.94</v>
      </c>
      <c r="N157" s="665">
        <v>1</v>
      </c>
      <c r="O157" s="748">
        <v>1</v>
      </c>
      <c r="P157" s="666">
        <v>1978.94</v>
      </c>
      <c r="Q157" s="681">
        <v>1</v>
      </c>
      <c r="R157" s="665">
        <v>1</v>
      </c>
      <c r="S157" s="681">
        <v>1</v>
      </c>
      <c r="T157" s="748">
        <v>1</v>
      </c>
      <c r="U157" s="704">
        <v>1</v>
      </c>
    </row>
    <row r="158" spans="1:21" ht="14.4" customHeight="1" x14ac:dyDescent="0.3">
      <c r="A158" s="664">
        <v>31</v>
      </c>
      <c r="B158" s="665" t="s">
        <v>556</v>
      </c>
      <c r="C158" s="665" t="s">
        <v>3068</v>
      </c>
      <c r="D158" s="746" t="s">
        <v>4305</v>
      </c>
      <c r="E158" s="747" t="s">
        <v>3081</v>
      </c>
      <c r="F158" s="665" t="s">
        <v>3067</v>
      </c>
      <c r="G158" s="665" t="s">
        <v>3143</v>
      </c>
      <c r="H158" s="665" t="s">
        <v>557</v>
      </c>
      <c r="I158" s="665" t="s">
        <v>3162</v>
      </c>
      <c r="J158" s="665" t="s">
        <v>3163</v>
      </c>
      <c r="K158" s="665" t="s">
        <v>3164</v>
      </c>
      <c r="L158" s="666">
        <v>350</v>
      </c>
      <c r="M158" s="666">
        <v>350</v>
      </c>
      <c r="N158" s="665">
        <v>1</v>
      </c>
      <c r="O158" s="748">
        <v>1</v>
      </c>
      <c r="P158" s="666">
        <v>350</v>
      </c>
      <c r="Q158" s="681">
        <v>1</v>
      </c>
      <c r="R158" s="665">
        <v>1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31</v>
      </c>
      <c r="B159" s="665" t="s">
        <v>556</v>
      </c>
      <c r="C159" s="665" t="s">
        <v>3068</v>
      </c>
      <c r="D159" s="746" t="s">
        <v>4305</v>
      </c>
      <c r="E159" s="747" t="s">
        <v>3081</v>
      </c>
      <c r="F159" s="665" t="s">
        <v>3067</v>
      </c>
      <c r="G159" s="665" t="s">
        <v>3143</v>
      </c>
      <c r="H159" s="665" t="s">
        <v>557</v>
      </c>
      <c r="I159" s="665" t="s">
        <v>3297</v>
      </c>
      <c r="J159" s="665" t="s">
        <v>3298</v>
      </c>
      <c r="K159" s="665" t="s">
        <v>3299</v>
      </c>
      <c r="L159" s="666">
        <v>855</v>
      </c>
      <c r="M159" s="666">
        <v>855</v>
      </c>
      <c r="N159" s="665">
        <v>1</v>
      </c>
      <c r="O159" s="748">
        <v>1</v>
      </c>
      <c r="P159" s="666">
        <v>855</v>
      </c>
      <c r="Q159" s="681">
        <v>1</v>
      </c>
      <c r="R159" s="665">
        <v>1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31</v>
      </c>
      <c r="B160" s="665" t="s">
        <v>556</v>
      </c>
      <c r="C160" s="665" t="s">
        <v>3068</v>
      </c>
      <c r="D160" s="746" t="s">
        <v>4305</v>
      </c>
      <c r="E160" s="747" t="s">
        <v>3081</v>
      </c>
      <c r="F160" s="665" t="s">
        <v>3067</v>
      </c>
      <c r="G160" s="665" t="s">
        <v>3176</v>
      </c>
      <c r="H160" s="665" t="s">
        <v>557</v>
      </c>
      <c r="I160" s="665" t="s">
        <v>3180</v>
      </c>
      <c r="J160" s="665" t="s">
        <v>3181</v>
      </c>
      <c r="K160" s="665" t="s">
        <v>3182</v>
      </c>
      <c r="L160" s="666">
        <v>200</v>
      </c>
      <c r="M160" s="666">
        <v>2000</v>
      </c>
      <c r="N160" s="665">
        <v>10</v>
      </c>
      <c r="O160" s="748">
        <v>5</v>
      </c>
      <c r="P160" s="666">
        <v>2000</v>
      </c>
      <c r="Q160" s="681">
        <v>1</v>
      </c>
      <c r="R160" s="665">
        <v>10</v>
      </c>
      <c r="S160" s="681">
        <v>1</v>
      </c>
      <c r="T160" s="748">
        <v>5</v>
      </c>
      <c r="U160" s="704">
        <v>1</v>
      </c>
    </row>
    <row r="161" spans="1:21" ht="14.4" customHeight="1" x14ac:dyDescent="0.3">
      <c r="A161" s="664">
        <v>31</v>
      </c>
      <c r="B161" s="665" t="s">
        <v>556</v>
      </c>
      <c r="C161" s="665" t="s">
        <v>3068</v>
      </c>
      <c r="D161" s="746" t="s">
        <v>4305</v>
      </c>
      <c r="E161" s="747" t="s">
        <v>3082</v>
      </c>
      <c r="F161" s="665" t="s">
        <v>3065</v>
      </c>
      <c r="G161" s="665" t="s">
        <v>3189</v>
      </c>
      <c r="H161" s="665" t="s">
        <v>557</v>
      </c>
      <c r="I161" s="665" t="s">
        <v>3300</v>
      </c>
      <c r="J161" s="665" t="s">
        <v>3301</v>
      </c>
      <c r="K161" s="665" t="s">
        <v>2922</v>
      </c>
      <c r="L161" s="666">
        <v>0</v>
      </c>
      <c r="M161" s="666">
        <v>0</v>
      </c>
      <c r="N161" s="665">
        <v>1</v>
      </c>
      <c r="O161" s="748">
        <v>1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31</v>
      </c>
      <c r="B162" s="665" t="s">
        <v>556</v>
      </c>
      <c r="C162" s="665" t="s">
        <v>3068</v>
      </c>
      <c r="D162" s="746" t="s">
        <v>4305</v>
      </c>
      <c r="E162" s="747" t="s">
        <v>3082</v>
      </c>
      <c r="F162" s="665" t="s">
        <v>3065</v>
      </c>
      <c r="G162" s="665" t="s">
        <v>3190</v>
      </c>
      <c r="H162" s="665" t="s">
        <v>557</v>
      </c>
      <c r="I162" s="665" t="s">
        <v>2421</v>
      </c>
      <c r="J162" s="665" t="s">
        <v>2422</v>
      </c>
      <c r="K162" s="665" t="s">
        <v>2999</v>
      </c>
      <c r="L162" s="666">
        <v>31.09</v>
      </c>
      <c r="M162" s="666">
        <v>31.09</v>
      </c>
      <c r="N162" s="665">
        <v>1</v>
      </c>
      <c r="O162" s="748">
        <v>1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31</v>
      </c>
      <c r="B163" s="665" t="s">
        <v>556</v>
      </c>
      <c r="C163" s="665" t="s">
        <v>3068</v>
      </c>
      <c r="D163" s="746" t="s">
        <v>4305</v>
      </c>
      <c r="E163" s="747" t="s">
        <v>3082</v>
      </c>
      <c r="F163" s="665" t="s">
        <v>3065</v>
      </c>
      <c r="G163" s="665" t="s">
        <v>3096</v>
      </c>
      <c r="H163" s="665" t="s">
        <v>1543</v>
      </c>
      <c r="I163" s="665" t="s">
        <v>1906</v>
      </c>
      <c r="J163" s="665" t="s">
        <v>1735</v>
      </c>
      <c r="K163" s="665" t="s">
        <v>2878</v>
      </c>
      <c r="L163" s="666">
        <v>154.36000000000001</v>
      </c>
      <c r="M163" s="666">
        <v>308.72000000000003</v>
      </c>
      <c r="N163" s="665">
        <v>2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31</v>
      </c>
      <c r="B164" s="665" t="s">
        <v>556</v>
      </c>
      <c r="C164" s="665" t="s">
        <v>3068</v>
      </c>
      <c r="D164" s="746" t="s">
        <v>4305</v>
      </c>
      <c r="E164" s="747" t="s">
        <v>3082</v>
      </c>
      <c r="F164" s="665" t="s">
        <v>3065</v>
      </c>
      <c r="G164" s="665" t="s">
        <v>3096</v>
      </c>
      <c r="H164" s="665" t="s">
        <v>1543</v>
      </c>
      <c r="I164" s="665" t="s">
        <v>1910</v>
      </c>
      <c r="J164" s="665" t="s">
        <v>2881</v>
      </c>
      <c r="K164" s="665" t="s">
        <v>2882</v>
      </c>
      <c r="L164" s="666">
        <v>149.52000000000001</v>
      </c>
      <c r="M164" s="666">
        <v>149.52000000000001</v>
      </c>
      <c r="N164" s="665">
        <v>1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31</v>
      </c>
      <c r="B165" s="665" t="s">
        <v>556</v>
      </c>
      <c r="C165" s="665" t="s">
        <v>3068</v>
      </c>
      <c r="D165" s="746" t="s">
        <v>4305</v>
      </c>
      <c r="E165" s="747" t="s">
        <v>3082</v>
      </c>
      <c r="F165" s="665" t="s">
        <v>3065</v>
      </c>
      <c r="G165" s="665" t="s">
        <v>3302</v>
      </c>
      <c r="H165" s="665" t="s">
        <v>1543</v>
      </c>
      <c r="I165" s="665" t="s">
        <v>1598</v>
      </c>
      <c r="J165" s="665" t="s">
        <v>2943</v>
      </c>
      <c r="K165" s="665" t="s">
        <v>2946</v>
      </c>
      <c r="L165" s="666">
        <v>424.24</v>
      </c>
      <c r="M165" s="666">
        <v>424.24</v>
      </c>
      <c r="N165" s="665">
        <v>1</v>
      </c>
      <c r="O165" s="748">
        <v>0.5</v>
      </c>
      <c r="P165" s="666">
        <v>424.24</v>
      </c>
      <c r="Q165" s="681">
        <v>1</v>
      </c>
      <c r="R165" s="665">
        <v>1</v>
      </c>
      <c r="S165" s="681">
        <v>1</v>
      </c>
      <c r="T165" s="748">
        <v>0.5</v>
      </c>
      <c r="U165" s="704">
        <v>1</v>
      </c>
    </row>
    <row r="166" spans="1:21" ht="14.4" customHeight="1" x14ac:dyDescent="0.3">
      <c r="A166" s="664">
        <v>31</v>
      </c>
      <c r="B166" s="665" t="s">
        <v>556</v>
      </c>
      <c r="C166" s="665" t="s">
        <v>3068</v>
      </c>
      <c r="D166" s="746" t="s">
        <v>4305</v>
      </c>
      <c r="E166" s="747" t="s">
        <v>3082</v>
      </c>
      <c r="F166" s="665" t="s">
        <v>3065</v>
      </c>
      <c r="G166" s="665" t="s">
        <v>3101</v>
      </c>
      <c r="H166" s="665" t="s">
        <v>557</v>
      </c>
      <c r="I166" s="665" t="s">
        <v>1266</v>
      </c>
      <c r="J166" s="665" t="s">
        <v>3102</v>
      </c>
      <c r="K166" s="665" t="s">
        <v>3103</v>
      </c>
      <c r="L166" s="666">
        <v>0</v>
      </c>
      <c r="M166" s="666">
        <v>0</v>
      </c>
      <c r="N166" s="665">
        <v>1</v>
      </c>
      <c r="O166" s="748">
        <v>1</v>
      </c>
      <c r="P166" s="666">
        <v>0</v>
      </c>
      <c r="Q166" s="681"/>
      <c r="R166" s="665">
        <v>1</v>
      </c>
      <c r="S166" s="681">
        <v>1</v>
      </c>
      <c r="T166" s="748">
        <v>1</v>
      </c>
      <c r="U166" s="704">
        <v>1</v>
      </c>
    </row>
    <row r="167" spans="1:21" ht="14.4" customHeight="1" x14ac:dyDescent="0.3">
      <c r="A167" s="664">
        <v>31</v>
      </c>
      <c r="B167" s="665" t="s">
        <v>556</v>
      </c>
      <c r="C167" s="665" t="s">
        <v>3068</v>
      </c>
      <c r="D167" s="746" t="s">
        <v>4305</v>
      </c>
      <c r="E167" s="747" t="s">
        <v>3082</v>
      </c>
      <c r="F167" s="665" t="s">
        <v>3065</v>
      </c>
      <c r="G167" s="665" t="s">
        <v>3106</v>
      </c>
      <c r="H167" s="665" t="s">
        <v>557</v>
      </c>
      <c r="I167" s="665" t="s">
        <v>954</v>
      </c>
      <c r="J167" s="665" t="s">
        <v>955</v>
      </c>
      <c r="K167" s="665" t="s">
        <v>3107</v>
      </c>
      <c r="L167" s="666">
        <v>0</v>
      </c>
      <c r="M167" s="666">
        <v>0</v>
      </c>
      <c r="N167" s="665">
        <v>6</v>
      </c>
      <c r="O167" s="748">
        <v>3</v>
      </c>
      <c r="P167" s="666">
        <v>0</v>
      </c>
      <c r="Q167" s="681"/>
      <c r="R167" s="665">
        <v>6</v>
      </c>
      <c r="S167" s="681">
        <v>1</v>
      </c>
      <c r="T167" s="748">
        <v>3</v>
      </c>
      <c r="U167" s="704">
        <v>1</v>
      </c>
    </row>
    <row r="168" spans="1:21" ht="14.4" customHeight="1" x14ac:dyDescent="0.3">
      <c r="A168" s="664">
        <v>31</v>
      </c>
      <c r="B168" s="665" t="s">
        <v>556</v>
      </c>
      <c r="C168" s="665" t="s">
        <v>3068</v>
      </c>
      <c r="D168" s="746" t="s">
        <v>4305</v>
      </c>
      <c r="E168" s="747" t="s">
        <v>3082</v>
      </c>
      <c r="F168" s="665" t="s">
        <v>3065</v>
      </c>
      <c r="G168" s="665" t="s">
        <v>3108</v>
      </c>
      <c r="H168" s="665" t="s">
        <v>557</v>
      </c>
      <c r="I168" s="665" t="s">
        <v>1825</v>
      </c>
      <c r="J168" s="665" t="s">
        <v>3109</v>
      </c>
      <c r="K168" s="665" t="s">
        <v>3110</v>
      </c>
      <c r="L168" s="666">
        <v>132.97999999999999</v>
      </c>
      <c r="M168" s="666">
        <v>664.9</v>
      </c>
      <c r="N168" s="665">
        <v>5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31</v>
      </c>
      <c r="B169" s="665" t="s">
        <v>556</v>
      </c>
      <c r="C169" s="665" t="s">
        <v>3068</v>
      </c>
      <c r="D169" s="746" t="s">
        <v>4305</v>
      </c>
      <c r="E169" s="747" t="s">
        <v>3082</v>
      </c>
      <c r="F169" s="665" t="s">
        <v>3065</v>
      </c>
      <c r="G169" s="665" t="s">
        <v>3303</v>
      </c>
      <c r="H169" s="665" t="s">
        <v>557</v>
      </c>
      <c r="I169" s="665" t="s">
        <v>3304</v>
      </c>
      <c r="J169" s="665" t="s">
        <v>3305</v>
      </c>
      <c r="K169" s="665" t="s">
        <v>3306</v>
      </c>
      <c r="L169" s="666">
        <v>0</v>
      </c>
      <c r="M169" s="666">
        <v>0</v>
      </c>
      <c r="N169" s="665">
        <v>1</v>
      </c>
      <c r="O169" s="748">
        <v>1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31</v>
      </c>
      <c r="B170" s="665" t="s">
        <v>556</v>
      </c>
      <c r="C170" s="665" t="s">
        <v>3068</v>
      </c>
      <c r="D170" s="746" t="s">
        <v>4305</v>
      </c>
      <c r="E170" s="747" t="s">
        <v>3082</v>
      </c>
      <c r="F170" s="665" t="s">
        <v>3065</v>
      </c>
      <c r="G170" s="665" t="s">
        <v>3118</v>
      </c>
      <c r="H170" s="665" t="s">
        <v>1543</v>
      </c>
      <c r="I170" s="665" t="s">
        <v>3119</v>
      </c>
      <c r="J170" s="665" t="s">
        <v>1565</v>
      </c>
      <c r="K170" s="665" t="s">
        <v>2809</v>
      </c>
      <c r="L170" s="666">
        <v>543.39</v>
      </c>
      <c r="M170" s="666">
        <v>3803.73</v>
      </c>
      <c r="N170" s="665">
        <v>7</v>
      </c>
      <c r="O170" s="748">
        <v>1.5</v>
      </c>
      <c r="P170" s="666">
        <v>3803.73</v>
      </c>
      <c r="Q170" s="681">
        <v>1</v>
      </c>
      <c r="R170" s="665">
        <v>7</v>
      </c>
      <c r="S170" s="681">
        <v>1</v>
      </c>
      <c r="T170" s="748">
        <v>1.5</v>
      </c>
      <c r="U170" s="704">
        <v>1</v>
      </c>
    </row>
    <row r="171" spans="1:21" ht="14.4" customHeight="1" x14ac:dyDescent="0.3">
      <c r="A171" s="664">
        <v>31</v>
      </c>
      <c r="B171" s="665" t="s">
        <v>556</v>
      </c>
      <c r="C171" s="665" t="s">
        <v>3068</v>
      </c>
      <c r="D171" s="746" t="s">
        <v>4305</v>
      </c>
      <c r="E171" s="747" t="s">
        <v>3082</v>
      </c>
      <c r="F171" s="665" t="s">
        <v>3065</v>
      </c>
      <c r="G171" s="665" t="s">
        <v>3118</v>
      </c>
      <c r="H171" s="665" t="s">
        <v>1543</v>
      </c>
      <c r="I171" s="665" t="s">
        <v>3119</v>
      </c>
      <c r="J171" s="665" t="s">
        <v>1565</v>
      </c>
      <c r="K171" s="665" t="s">
        <v>2809</v>
      </c>
      <c r="L171" s="666">
        <v>490.89</v>
      </c>
      <c r="M171" s="666">
        <v>32398.740000000005</v>
      </c>
      <c r="N171" s="665">
        <v>66</v>
      </c>
      <c r="O171" s="748">
        <v>15.5</v>
      </c>
      <c r="P171" s="666">
        <v>26508.060000000005</v>
      </c>
      <c r="Q171" s="681">
        <v>0.81818181818181823</v>
      </c>
      <c r="R171" s="665">
        <v>54</v>
      </c>
      <c r="S171" s="681">
        <v>0.81818181818181823</v>
      </c>
      <c r="T171" s="748">
        <v>11.5</v>
      </c>
      <c r="U171" s="704">
        <v>0.74193548387096775</v>
      </c>
    </row>
    <row r="172" spans="1:21" ht="14.4" customHeight="1" x14ac:dyDescent="0.3">
      <c r="A172" s="664">
        <v>31</v>
      </c>
      <c r="B172" s="665" t="s">
        <v>556</v>
      </c>
      <c r="C172" s="665" t="s">
        <v>3068</v>
      </c>
      <c r="D172" s="746" t="s">
        <v>4305</v>
      </c>
      <c r="E172" s="747" t="s">
        <v>3082</v>
      </c>
      <c r="F172" s="665" t="s">
        <v>3065</v>
      </c>
      <c r="G172" s="665" t="s">
        <v>3118</v>
      </c>
      <c r="H172" s="665" t="s">
        <v>1543</v>
      </c>
      <c r="I172" s="665" t="s">
        <v>3120</v>
      </c>
      <c r="J172" s="665" t="s">
        <v>1565</v>
      </c>
      <c r="K172" s="665" t="s">
        <v>2807</v>
      </c>
      <c r="L172" s="666">
        <v>815.1</v>
      </c>
      <c r="M172" s="666">
        <v>3260.4</v>
      </c>
      <c r="N172" s="665">
        <v>4</v>
      </c>
      <c r="O172" s="748">
        <v>0.5</v>
      </c>
      <c r="P172" s="666">
        <v>3260.4</v>
      </c>
      <c r="Q172" s="681">
        <v>1</v>
      </c>
      <c r="R172" s="665">
        <v>4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31</v>
      </c>
      <c r="B173" s="665" t="s">
        <v>556</v>
      </c>
      <c r="C173" s="665" t="s">
        <v>3068</v>
      </c>
      <c r="D173" s="746" t="s">
        <v>4305</v>
      </c>
      <c r="E173" s="747" t="s">
        <v>3082</v>
      </c>
      <c r="F173" s="665" t="s">
        <v>3065</v>
      </c>
      <c r="G173" s="665" t="s">
        <v>3118</v>
      </c>
      <c r="H173" s="665" t="s">
        <v>1543</v>
      </c>
      <c r="I173" s="665" t="s">
        <v>3120</v>
      </c>
      <c r="J173" s="665" t="s">
        <v>1565</v>
      </c>
      <c r="K173" s="665" t="s">
        <v>2807</v>
      </c>
      <c r="L173" s="666">
        <v>736.33</v>
      </c>
      <c r="M173" s="666">
        <v>8099.630000000001</v>
      </c>
      <c r="N173" s="665">
        <v>11</v>
      </c>
      <c r="O173" s="748">
        <v>3</v>
      </c>
      <c r="P173" s="666">
        <v>8099.630000000001</v>
      </c>
      <c r="Q173" s="681">
        <v>1</v>
      </c>
      <c r="R173" s="665">
        <v>11</v>
      </c>
      <c r="S173" s="681">
        <v>1</v>
      </c>
      <c r="T173" s="748">
        <v>3</v>
      </c>
      <c r="U173" s="704">
        <v>1</v>
      </c>
    </row>
    <row r="174" spans="1:21" ht="14.4" customHeight="1" x14ac:dyDescent="0.3">
      <c r="A174" s="664">
        <v>31</v>
      </c>
      <c r="B174" s="665" t="s">
        <v>556</v>
      </c>
      <c r="C174" s="665" t="s">
        <v>3068</v>
      </c>
      <c r="D174" s="746" t="s">
        <v>4305</v>
      </c>
      <c r="E174" s="747" t="s">
        <v>3082</v>
      </c>
      <c r="F174" s="665" t="s">
        <v>3065</v>
      </c>
      <c r="G174" s="665" t="s">
        <v>3118</v>
      </c>
      <c r="H174" s="665" t="s">
        <v>1543</v>
      </c>
      <c r="I174" s="665" t="s">
        <v>1564</v>
      </c>
      <c r="J174" s="665" t="s">
        <v>1565</v>
      </c>
      <c r="K174" s="665" t="s">
        <v>2810</v>
      </c>
      <c r="L174" s="666">
        <v>923.74</v>
      </c>
      <c r="M174" s="666">
        <v>3694.96</v>
      </c>
      <c r="N174" s="665">
        <v>4</v>
      </c>
      <c r="O174" s="748">
        <v>1</v>
      </c>
      <c r="P174" s="666">
        <v>3694.96</v>
      </c>
      <c r="Q174" s="681">
        <v>1</v>
      </c>
      <c r="R174" s="665">
        <v>4</v>
      </c>
      <c r="S174" s="681">
        <v>1</v>
      </c>
      <c r="T174" s="748">
        <v>1</v>
      </c>
      <c r="U174" s="704">
        <v>1</v>
      </c>
    </row>
    <row r="175" spans="1:21" ht="14.4" customHeight="1" x14ac:dyDescent="0.3">
      <c r="A175" s="664">
        <v>31</v>
      </c>
      <c r="B175" s="665" t="s">
        <v>556</v>
      </c>
      <c r="C175" s="665" t="s">
        <v>3068</v>
      </c>
      <c r="D175" s="746" t="s">
        <v>4305</v>
      </c>
      <c r="E175" s="747" t="s">
        <v>3082</v>
      </c>
      <c r="F175" s="665" t="s">
        <v>3065</v>
      </c>
      <c r="G175" s="665" t="s">
        <v>3217</v>
      </c>
      <c r="H175" s="665" t="s">
        <v>557</v>
      </c>
      <c r="I175" s="665" t="s">
        <v>716</v>
      </c>
      <c r="J175" s="665" t="s">
        <v>600</v>
      </c>
      <c r="K175" s="665" t="s">
        <v>3307</v>
      </c>
      <c r="L175" s="666">
        <v>18.260000000000002</v>
      </c>
      <c r="M175" s="666">
        <v>18.260000000000002</v>
      </c>
      <c r="N175" s="665">
        <v>1</v>
      </c>
      <c r="O175" s="748">
        <v>1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31</v>
      </c>
      <c r="B176" s="665" t="s">
        <v>556</v>
      </c>
      <c r="C176" s="665" t="s">
        <v>3068</v>
      </c>
      <c r="D176" s="746" t="s">
        <v>4305</v>
      </c>
      <c r="E176" s="747" t="s">
        <v>3082</v>
      </c>
      <c r="F176" s="665" t="s">
        <v>3065</v>
      </c>
      <c r="G176" s="665" t="s">
        <v>3217</v>
      </c>
      <c r="H176" s="665" t="s">
        <v>557</v>
      </c>
      <c r="I176" s="665" t="s">
        <v>3308</v>
      </c>
      <c r="J176" s="665" t="s">
        <v>3309</v>
      </c>
      <c r="K176" s="665" t="s">
        <v>3310</v>
      </c>
      <c r="L176" s="666">
        <v>0</v>
      </c>
      <c r="M176" s="666">
        <v>0</v>
      </c>
      <c r="N176" s="665">
        <v>1</v>
      </c>
      <c r="O176" s="748">
        <v>0.5</v>
      </c>
      <c r="P176" s="666">
        <v>0</v>
      </c>
      <c r="Q176" s="681"/>
      <c r="R176" s="665">
        <v>1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31</v>
      </c>
      <c r="B177" s="665" t="s">
        <v>556</v>
      </c>
      <c r="C177" s="665" t="s">
        <v>3068</v>
      </c>
      <c r="D177" s="746" t="s">
        <v>4305</v>
      </c>
      <c r="E177" s="747" t="s">
        <v>3082</v>
      </c>
      <c r="F177" s="665" t="s">
        <v>3065</v>
      </c>
      <c r="G177" s="665" t="s">
        <v>3220</v>
      </c>
      <c r="H177" s="665" t="s">
        <v>557</v>
      </c>
      <c r="I177" s="665" t="s">
        <v>1288</v>
      </c>
      <c r="J177" s="665" t="s">
        <v>751</v>
      </c>
      <c r="K177" s="665" t="s">
        <v>3311</v>
      </c>
      <c r="L177" s="666">
        <v>28.81</v>
      </c>
      <c r="M177" s="666">
        <v>57.62</v>
      </c>
      <c r="N177" s="665">
        <v>2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31</v>
      </c>
      <c r="B178" s="665" t="s">
        <v>556</v>
      </c>
      <c r="C178" s="665" t="s">
        <v>3068</v>
      </c>
      <c r="D178" s="746" t="s">
        <v>4305</v>
      </c>
      <c r="E178" s="747" t="s">
        <v>3082</v>
      </c>
      <c r="F178" s="665" t="s">
        <v>3065</v>
      </c>
      <c r="G178" s="665" t="s">
        <v>3125</v>
      </c>
      <c r="H178" s="665" t="s">
        <v>557</v>
      </c>
      <c r="I178" s="665" t="s">
        <v>796</v>
      </c>
      <c r="J178" s="665" t="s">
        <v>3126</v>
      </c>
      <c r="K178" s="665" t="s">
        <v>3127</v>
      </c>
      <c r="L178" s="666">
        <v>0</v>
      </c>
      <c r="M178" s="666">
        <v>0</v>
      </c>
      <c r="N178" s="665">
        <v>101</v>
      </c>
      <c r="O178" s="748">
        <v>75</v>
      </c>
      <c r="P178" s="666">
        <v>0</v>
      </c>
      <c r="Q178" s="681"/>
      <c r="R178" s="665">
        <v>42</v>
      </c>
      <c r="S178" s="681">
        <v>0.41584158415841582</v>
      </c>
      <c r="T178" s="748">
        <v>26.5</v>
      </c>
      <c r="U178" s="704">
        <v>0.35333333333333333</v>
      </c>
    </row>
    <row r="179" spans="1:21" ht="14.4" customHeight="1" x14ac:dyDescent="0.3">
      <c r="A179" s="664">
        <v>31</v>
      </c>
      <c r="B179" s="665" t="s">
        <v>556</v>
      </c>
      <c r="C179" s="665" t="s">
        <v>3068</v>
      </c>
      <c r="D179" s="746" t="s">
        <v>4305</v>
      </c>
      <c r="E179" s="747" t="s">
        <v>3082</v>
      </c>
      <c r="F179" s="665" t="s">
        <v>3065</v>
      </c>
      <c r="G179" s="665" t="s">
        <v>3128</v>
      </c>
      <c r="H179" s="665" t="s">
        <v>557</v>
      </c>
      <c r="I179" s="665" t="s">
        <v>3312</v>
      </c>
      <c r="J179" s="665" t="s">
        <v>1489</v>
      </c>
      <c r="K179" s="665" t="s">
        <v>3313</v>
      </c>
      <c r="L179" s="666">
        <v>42.54</v>
      </c>
      <c r="M179" s="666">
        <v>42.54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31</v>
      </c>
      <c r="B180" s="665" t="s">
        <v>556</v>
      </c>
      <c r="C180" s="665" t="s">
        <v>3068</v>
      </c>
      <c r="D180" s="746" t="s">
        <v>4305</v>
      </c>
      <c r="E180" s="747" t="s">
        <v>3082</v>
      </c>
      <c r="F180" s="665" t="s">
        <v>3065</v>
      </c>
      <c r="G180" s="665" t="s">
        <v>3130</v>
      </c>
      <c r="H180" s="665" t="s">
        <v>557</v>
      </c>
      <c r="I180" s="665" t="s">
        <v>1802</v>
      </c>
      <c r="J180" s="665" t="s">
        <v>1799</v>
      </c>
      <c r="K180" s="665" t="s">
        <v>3131</v>
      </c>
      <c r="L180" s="666">
        <v>186.27</v>
      </c>
      <c r="M180" s="666">
        <v>1676.43</v>
      </c>
      <c r="N180" s="665">
        <v>9</v>
      </c>
      <c r="O180" s="748">
        <v>3</v>
      </c>
      <c r="P180" s="666">
        <v>931.35</v>
      </c>
      <c r="Q180" s="681">
        <v>0.55555555555555558</v>
      </c>
      <c r="R180" s="665">
        <v>5</v>
      </c>
      <c r="S180" s="681">
        <v>0.55555555555555558</v>
      </c>
      <c r="T180" s="748">
        <v>1.5</v>
      </c>
      <c r="U180" s="704">
        <v>0.5</v>
      </c>
    </row>
    <row r="181" spans="1:21" ht="14.4" customHeight="1" x14ac:dyDescent="0.3">
      <c r="A181" s="664">
        <v>31</v>
      </c>
      <c r="B181" s="665" t="s">
        <v>556</v>
      </c>
      <c r="C181" s="665" t="s">
        <v>3068</v>
      </c>
      <c r="D181" s="746" t="s">
        <v>4305</v>
      </c>
      <c r="E181" s="747" t="s">
        <v>3082</v>
      </c>
      <c r="F181" s="665" t="s">
        <v>3065</v>
      </c>
      <c r="G181" s="665" t="s">
        <v>3132</v>
      </c>
      <c r="H181" s="665" t="s">
        <v>557</v>
      </c>
      <c r="I181" s="665" t="s">
        <v>3314</v>
      </c>
      <c r="J181" s="665" t="s">
        <v>3315</v>
      </c>
      <c r="K181" s="665" t="s">
        <v>3316</v>
      </c>
      <c r="L181" s="666">
        <v>0</v>
      </c>
      <c r="M181" s="666">
        <v>0</v>
      </c>
      <c r="N181" s="665">
        <v>1</v>
      </c>
      <c r="O181" s="748">
        <v>0.5</v>
      </c>
      <c r="P181" s="666">
        <v>0</v>
      </c>
      <c r="Q181" s="681"/>
      <c r="R181" s="665">
        <v>1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31</v>
      </c>
      <c r="B182" s="665" t="s">
        <v>556</v>
      </c>
      <c r="C182" s="665" t="s">
        <v>3068</v>
      </c>
      <c r="D182" s="746" t="s">
        <v>4305</v>
      </c>
      <c r="E182" s="747" t="s">
        <v>3082</v>
      </c>
      <c r="F182" s="665" t="s">
        <v>3065</v>
      </c>
      <c r="G182" s="665" t="s">
        <v>3240</v>
      </c>
      <c r="H182" s="665" t="s">
        <v>557</v>
      </c>
      <c r="I182" s="665" t="s">
        <v>3241</v>
      </c>
      <c r="J182" s="665" t="s">
        <v>3242</v>
      </c>
      <c r="K182" s="665" t="s">
        <v>3243</v>
      </c>
      <c r="L182" s="666">
        <v>33.549999999999997</v>
      </c>
      <c r="M182" s="666">
        <v>33.549999999999997</v>
      </c>
      <c r="N182" s="665">
        <v>1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31</v>
      </c>
      <c r="B183" s="665" t="s">
        <v>556</v>
      </c>
      <c r="C183" s="665" t="s">
        <v>3068</v>
      </c>
      <c r="D183" s="746" t="s">
        <v>4305</v>
      </c>
      <c r="E183" s="747" t="s">
        <v>3082</v>
      </c>
      <c r="F183" s="665" t="s">
        <v>3065</v>
      </c>
      <c r="G183" s="665" t="s">
        <v>3240</v>
      </c>
      <c r="H183" s="665" t="s">
        <v>557</v>
      </c>
      <c r="I183" s="665" t="s">
        <v>3283</v>
      </c>
      <c r="J183" s="665" t="s">
        <v>1383</v>
      </c>
      <c r="K183" s="665" t="s">
        <v>3284</v>
      </c>
      <c r="L183" s="666">
        <v>33.549999999999997</v>
      </c>
      <c r="M183" s="666">
        <v>33.549999999999997</v>
      </c>
      <c r="N183" s="665">
        <v>1</v>
      </c>
      <c r="O183" s="748">
        <v>0.5</v>
      </c>
      <c r="P183" s="666">
        <v>33.549999999999997</v>
      </c>
      <c r="Q183" s="681">
        <v>1</v>
      </c>
      <c r="R183" s="665">
        <v>1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31</v>
      </c>
      <c r="B184" s="665" t="s">
        <v>556</v>
      </c>
      <c r="C184" s="665" t="s">
        <v>3068</v>
      </c>
      <c r="D184" s="746" t="s">
        <v>4305</v>
      </c>
      <c r="E184" s="747" t="s">
        <v>3082</v>
      </c>
      <c r="F184" s="665" t="s">
        <v>3065</v>
      </c>
      <c r="G184" s="665" t="s">
        <v>3317</v>
      </c>
      <c r="H184" s="665" t="s">
        <v>557</v>
      </c>
      <c r="I184" s="665" t="s">
        <v>1356</v>
      </c>
      <c r="J184" s="665" t="s">
        <v>1319</v>
      </c>
      <c r="K184" s="665" t="s">
        <v>3318</v>
      </c>
      <c r="L184" s="666">
        <v>0</v>
      </c>
      <c r="M184" s="666">
        <v>0</v>
      </c>
      <c r="N184" s="665">
        <v>1</v>
      </c>
      <c r="O184" s="748">
        <v>0.5</v>
      </c>
      <c r="P184" s="666">
        <v>0</v>
      </c>
      <c r="Q184" s="681"/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31</v>
      </c>
      <c r="B185" s="665" t="s">
        <v>556</v>
      </c>
      <c r="C185" s="665" t="s">
        <v>3068</v>
      </c>
      <c r="D185" s="746" t="s">
        <v>4305</v>
      </c>
      <c r="E185" s="747" t="s">
        <v>3082</v>
      </c>
      <c r="F185" s="665" t="s">
        <v>3065</v>
      </c>
      <c r="G185" s="665" t="s">
        <v>3319</v>
      </c>
      <c r="H185" s="665" t="s">
        <v>557</v>
      </c>
      <c r="I185" s="665" t="s">
        <v>3320</v>
      </c>
      <c r="J185" s="665" t="s">
        <v>3321</v>
      </c>
      <c r="K185" s="665" t="s">
        <v>3322</v>
      </c>
      <c r="L185" s="666">
        <v>0</v>
      </c>
      <c r="M185" s="666">
        <v>0</v>
      </c>
      <c r="N185" s="665">
        <v>1</v>
      </c>
      <c r="O185" s="748">
        <v>1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31</v>
      </c>
      <c r="B186" s="665" t="s">
        <v>556</v>
      </c>
      <c r="C186" s="665" t="s">
        <v>3068</v>
      </c>
      <c r="D186" s="746" t="s">
        <v>4305</v>
      </c>
      <c r="E186" s="747" t="s">
        <v>3082</v>
      </c>
      <c r="F186" s="665" t="s">
        <v>3067</v>
      </c>
      <c r="G186" s="665" t="s">
        <v>3135</v>
      </c>
      <c r="H186" s="665" t="s">
        <v>557</v>
      </c>
      <c r="I186" s="665" t="s">
        <v>3136</v>
      </c>
      <c r="J186" s="665" t="s">
        <v>3137</v>
      </c>
      <c r="K186" s="665" t="s">
        <v>3138</v>
      </c>
      <c r="L186" s="666">
        <v>35.130000000000003</v>
      </c>
      <c r="M186" s="666">
        <v>5972.1000000000113</v>
      </c>
      <c r="N186" s="665">
        <v>170</v>
      </c>
      <c r="O186" s="748">
        <v>81</v>
      </c>
      <c r="P186" s="666">
        <v>5550.5400000000109</v>
      </c>
      <c r="Q186" s="681">
        <v>0.92941176470588238</v>
      </c>
      <c r="R186" s="665">
        <v>158</v>
      </c>
      <c r="S186" s="681">
        <v>0.92941176470588238</v>
      </c>
      <c r="T186" s="748">
        <v>79</v>
      </c>
      <c r="U186" s="704">
        <v>0.97530864197530864</v>
      </c>
    </row>
    <row r="187" spans="1:21" ht="14.4" customHeight="1" x14ac:dyDescent="0.3">
      <c r="A187" s="664">
        <v>31</v>
      </c>
      <c r="B187" s="665" t="s">
        <v>556</v>
      </c>
      <c r="C187" s="665" t="s">
        <v>3068</v>
      </c>
      <c r="D187" s="746" t="s">
        <v>4305</v>
      </c>
      <c r="E187" s="747" t="s">
        <v>3082</v>
      </c>
      <c r="F187" s="665" t="s">
        <v>3067</v>
      </c>
      <c r="G187" s="665" t="s">
        <v>3139</v>
      </c>
      <c r="H187" s="665" t="s">
        <v>557</v>
      </c>
      <c r="I187" s="665" t="s">
        <v>3140</v>
      </c>
      <c r="J187" s="665" t="s">
        <v>3141</v>
      </c>
      <c r="K187" s="665" t="s">
        <v>3142</v>
      </c>
      <c r="L187" s="666">
        <v>410</v>
      </c>
      <c r="M187" s="666">
        <v>12300</v>
      </c>
      <c r="N187" s="665">
        <v>30</v>
      </c>
      <c r="O187" s="748">
        <v>30</v>
      </c>
      <c r="P187" s="666">
        <v>11890</v>
      </c>
      <c r="Q187" s="681">
        <v>0.96666666666666667</v>
      </c>
      <c r="R187" s="665">
        <v>29</v>
      </c>
      <c r="S187" s="681">
        <v>0.96666666666666667</v>
      </c>
      <c r="T187" s="748">
        <v>29</v>
      </c>
      <c r="U187" s="704">
        <v>0.96666666666666667</v>
      </c>
    </row>
    <row r="188" spans="1:21" ht="14.4" customHeight="1" x14ac:dyDescent="0.3">
      <c r="A188" s="664">
        <v>31</v>
      </c>
      <c r="B188" s="665" t="s">
        <v>556</v>
      </c>
      <c r="C188" s="665" t="s">
        <v>3068</v>
      </c>
      <c r="D188" s="746" t="s">
        <v>4305</v>
      </c>
      <c r="E188" s="747" t="s">
        <v>3082</v>
      </c>
      <c r="F188" s="665" t="s">
        <v>3067</v>
      </c>
      <c r="G188" s="665" t="s">
        <v>3143</v>
      </c>
      <c r="H188" s="665" t="s">
        <v>557</v>
      </c>
      <c r="I188" s="665" t="s">
        <v>3285</v>
      </c>
      <c r="J188" s="665" t="s">
        <v>3286</v>
      </c>
      <c r="K188" s="665" t="s">
        <v>3287</v>
      </c>
      <c r="L188" s="666">
        <v>3000</v>
      </c>
      <c r="M188" s="666">
        <v>3000</v>
      </c>
      <c r="N188" s="665">
        <v>1</v>
      </c>
      <c r="O188" s="748">
        <v>1</v>
      </c>
      <c r="P188" s="666">
        <v>3000</v>
      </c>
      <c r="Q188" s="681">
        <v>1</v>
      </c>
      <c r="R188" s="665">
        <v>1</v>
      </c>
      <c r="S188" s="681">
        <v>1</v>
      </c>
      <c r="T188" s="748">
        <v>1</v>
      </c>
      <c r="U188" s="704">
        <v>1</v>
      </c>
    </row>
    <row r="189" spans="1:21" ht="14.4" customHeight="1" x14ac:dyDescent="0.3">
      <c r="A189" s="664">
        <v>31</v>
      </c>
      <c r="B189" s="665" t="s">
        <v>556</v>
      </c>
      <c r="C189" s="665" t="s">
        <v>3068</v>
      </c>
      <c r="D189" s="746" t="s">
        <v>4305</v>
      </c>
      <c r="E189" s="747" t="s">
        <v>3082</v>
      </c>
      <c r="F189" s="665" t="s">
        <v>3067</v>
      </c>
      <c r="G189" s="665" t="s">
        <v>3143</v>
      </c>
      <c r="H189" s="665" t="s">
        <v>557</v>
      </c>
      <c r="I189" s="665" t="s">
        <v>3144</v>
      </c>
      <c r="J189" s="665" t="s">
        <v>3145</v>
      </c>
      <c r="K189" s="665" t="s">
        <v>3146</v>
      </c>
      <c r="L189" s="666">
        <v>199.5</v>
      </c>
      <c r="M189" s="666">
        <v>798</v>
      </c>
      <c r="N189" s="665">
        <v>4</v>
      </c>
      <c r="O189" s="748">
        <v>4</v>
      </c>
      <c r="P189" s="666">
        <v>798</v>
      </c>
      <c r="Q189" s="681">
        <v>1</v>
      </c>
      <c r="R189" s="665">
        <v>4</v>
      </c>
      <c r="S189" s="681">
        <v>1</v>
      </c>
      <c r="T189" s="748">
        <v>4</v>
      </c>
      <c r="U189" s="704">
        <v>1</v>
      </c>
    </row>
    <row r="190" spans="1:21" ht="14.4" customHeight="1" x14ac:dyDescent="0.3">
      <c r="A190" s="664">
        <v>31</v>
      </c>
      <c r="B190" s="665" t="s">
        <v>556</v>
      </c>
      <c r="C190" s="665" t="s">
        <v>3068</v>
      </c>
      <c r="D190" s="746" t="s">
        <v>4305</v>
      </c>
      <c r="E190" s="747" t="s">
        <v>3082</v>
      </c>
      <c r="F190" s="665" t="s">
        <v>3067</v>
      </c>
      <c r="G190" s="665" t="s">
        <v>3143</v>
      </c>
      <c r="H190" s="665" t="s">
        <v>557</v>
      </c>
      <c r="I190" s="665" t="s">
        <v>3147</v>
      </c>
      <c r="J190" s="665" t="s">
        <v>3148</v>
      </c>
      <c r="K190" s="665" t="s">
        <v>3149</v>
      </c>
      <c r="L190" s="666">
        <v>492.18</v>
      </c>
      <c r="M190" s="666">
        <v>2460.9</v>
      </c>
      <c r="N190" s="665">
        <v>5</v>
      </c>
      <c r="O190" s="748">
        <v>5</v>
      </c>
      <c r="P190" s="666">
        <v>2460.9</v>
      </c>
      <c r="Q190" s="681">
        <v>1</v>
      </c>
      <c r="R190" s="665">
        <v>5</v>
      </c>
      <c r="S190" s="681">
        <v>1</v>
      </c>
      <c r="T190" s="748">
        <v>5</v>
      </c>
      <c r="U190" s="704">
        <v>1</v>
      </c>
    </row>
    <row r="191" spans="1:21" ht="14.4" customHeight="1" x14ac:dyDescent="0.3">
      <c r="A191" s="664">
        <v>31</v>
      </c>
      <c r="B191" s="665" t="s">
        <v>556</v>
      </c>
      <c r="C191" s="665" t="s">
        <v>3068</v>
      </c>
      <c r="D191" s="746" t="s">
        <v>4305</v>
      </c>
      <c r="E191" s="747" t="s">
        <v>3082</v>
      </c>
      <c r="F191" s="665" t="s">
        <v>3067</v>
      </c>
      <c r="G191" s="665" t="s">
        <v>3143</v>
      </c>
      <c r="H191" s="665" t="s">
        <v>557</v>
      </c>
      <c r="I191" s="665" t="s">
        <v>3156</v>
      </c>
      <c r="J191" s="665" t="s">
        <v>3157</v>
      </c>
      <c r="K191" s="665" t="s">
        <v>3158</v>
      </c>
      <c r="L191" s="666">
        <v>971.25</v>
      </c>
      <c r="M191" s="666">
        <v>3885</v>
      </c>
      <c r="N191" s="665">
        <v>4</v>
      </c>
      <c r="O191" s="748">
        <v>4</v>
      </c>
      <c r="P191" s="666">
        <v>3885</v>
      </c>
      <c r="Q191" s="681">
        <v>1</v>
      </c>
      <c r="R191" s="665">
        <v>4</v>
      </c>
      <c r="S191" s="681">
        <v>1</v>
      </c>
      <c r="T191" s="748">
        <v>4</v>
      </c>
      <c r="U191" s="704">
        <v>1</v>
      </c>
    </row>
    <row r="192" spans="1:21" ht="14.4" customHeight="1" x14ac:dyDescent="0.3">
      <c r="A192" s="664">
        <v>31</v>
      </c>
      <c r="B192" s="665" t="s">
        <v>556</v>
      </c>
      <c r="C192" s="665" t="s">
        <v>3068</v>
      </c>
      <c r="D192" s="746" t="s">
        <v>4305</v>
      </c>
      <c r="E192" s="747" t="s">
        <v>3082</v>
      </c>
      <c r="F192" s="665" t="s">
        <v>3067</v>
      </c>
      <c r="G192" s="665" t="s">
        <v>3143</v>
      </c>
      <c r="H192" s="665" t="s">
        <v>557</v>
      </c>
      <c r="I192" s="665" t="s">
        <v>3159</v>
      </c>
      <c r="J192" s="665" t="s">
        <v>3160</v>
      </c>
      <c r="K192" s="665" t="s">
        <v>3161</v>
      </c>
      <c r="L192" s="666">
        <v>1978.94</v>
      </c>
      <c r="M192" s="666">
        <v>5936.82</v>
      </c>
      <c r="N192" s="665">
        <v>3</v>
      </c>
      <c r="O192" s="748">
        <v>3</v>
      </c>
      <c r="P192" s="666">
        <v>5936.82</v>
      </c>
      <c r="Q192" s="681">
        <v>1</v>
      </c>
      <c r="R192" s="665">
        <v>3</v>
      </c>
      <c r="S192" s="681">
        <v>1</v>
      </c>
      <c r="T192" s="748">
        <v>3</v>
      </c>
      <c r="U192" s="704">
        <v>1</v>
      </c>
    </row>
    <row r="193" spans="1:21" ht="14.4" customHeight="1" x14ac:dyDescent="0.3">
      <c r="A193" s="664">
        <v>31</v>
      </c>
      <c r="B193" s="665" t="s">
        <v>556</v>
      </c>
      <c r="C193" s="665" t="s">
        <v>3068</v>
      </c>
      <c r="D193" s="746" t="s">
        <v>4305</v>
      </c>
      <c r="E193" s="747" t="s">
        <v>3082</v>
      </c>
      <c r="F193" s="665" t="s">
        <v>3067</v>
      </c>
      <c r="G193" s="665" t="s">
        <v>3143</v>
      </c>
      <c r="H193" s="665" t="s">
        <v>557</v>
      </c>
      <c r="I193" s="665" t="s">
        <v>3297</v>
      </c>
      <c r="J193" s="665" t="s">
        <v>3298</v>
      </c>
      <c r="K193" s="665" t="s">
        <v>3299</v>
      </c>
      <c r="L193" s="666">
        <v>855</v>
      </c>
      <c r="M193" s="666">
        <v>1710</v>
      </c>
      <c r="N193" s="665">
        <v>2</v>
      </c>
      <c r="O193" s="748">
        <v>2</v>
      </c>
      <c r="P193" s="666">
        <v>855</v>
      </c>
      <c r="Q193" s="681">
        <v>0.5</v>
      </c>
      <c r="R193" s="665">
        <v>1</v>
      </c>
      <c r="S193" s="681">
        <v>0.5</v>
      </c>
      <c r="T193" s="748">
        <v>1</v>
      </c>
      <c r="U193" s="704">
        <v>0.5</v>
      </c>
    </row>
    <row r="194" spans="1:21" ht="14.4" customHeight="1" x14ac:dyDescent="0.3">
      <c r="A194" s="664">
        <v>31</v>
      </c>
      <c r="B194" s="665" t="s">
        <v>556</v>
      </c>
      <c r="C194" s="665" t="s">
        <v>3068</v>
      </c>
      <c r="D194" s="746" t="s">
        <v>4305</v>
      </c>
      <c r="E194" s="747" t="s">
        <v>3082</v>
      </c>
      <c r="F194" s="665" t="s">
        <v>3067</v>
      </c>
      <c r="G194" s="665" t="s">
        <v>3143</v>
      </c>
      <c r="H194" s="665" t="s">
        <v>557</v>
      </c>
      <c r="I194" s="665" t="s">
        <v>3165</v>
      </c>
      <c r="J194" s="665" t="s">
        <v>3154</v>
      </c>
      <c r="K194" s="665" t="s">
        <v>3166</v>
      </c>
      <c r="L194" s="666">
        <v>58.5</v>
      </c>
      <c r="M194" s="666">
        <v>58.5</v>
      </c>
      <c r="N194" s="665">
        <v>1</v>
      </c>
      <c r="O194" s="748">
        <v>1</v>
      </c>
      <c r="P194" s="666">
        <v>58.5</v>
      </c>
      <c r="Q194" s="681">
        <v>1</v>
      </c>
      <c r="R194" s="665">
        <v>1</v>
      </c>
      <c r="S194" s="681">
        <v>1</v>
      </c>
      <c r="T194" s="748">
        <v>1</v>
      </c>
      <c r="U194" s="704">
        <v>1</v>
      </c>
    </row>
    <row r="195" spans="1:21" ht="14.4" customHeight="1" x14ac:dyDescent="0.3">
      <c r="A195" s="664">
        <v>31</v>
      </c>
      <c r="B195" s="665" t="s">
        <v>556</v>
      </c>
      <c r="C195" s="665" t="s">
        <v>3068</v>
      </c>
      <c r="D195" s="746" t="s">
        <v>4305</v>
      </c>
      <c r="E195" s="747" t="s">
        <v>3082</v>
      </c>
      <c r="F195" s="665" t="s">
        <v>3067</v>
      </c>
      <c r="G195" s="665" t="s">
        <v>3143</v>
      </c>
      <c r="H195" s="665" t="s">
        <v>557</v>
      </c>
      <c r="I195" s="665" t="s">
        <v>3323</v>
      </c>
      <c r="J195" s="665" t="s">
        <v>3324</v>
      </c>
      <c r="K195" s="665" t="s">
        <v>3325</v>
      </c>
      <c r="L195" s="666">
        <v>1000</v>
      </c>
      <c r="M195" s="666">
        <v>1000</v>
      </c>
      <c r="N195" s="665">
        <v>1</v>
      </c>
      <c r="O195" s="748">
        <v>1</v>
      </c>
      <c r="P195" s="666">
        <v>1000</v>
      </c>
      <c r="Q195" s="681">
        <v>1</v>
      </c>
      <c r="R195" s="665">
        <v>1</v>
      </c>
      <c r="S195" s="681">
        <v>1</v>
      </c>
      <c r="T195" s="748">
        <v>1</v>
      </c>
      <c r="U195" s="704">
        <v>1</v>
      </c>
    </row>
    <row r="196" spans="1:21" ht="14.4" customHeight="1" x14ac:dyDescent="0.3">
      <c r="A196" s="664">
        <v>31</v>
      </c>
      <c r="B196" s="665" t="s">
        <v>556</v>
      </c>
      <c r="C196" s="665" t="s">
        <v>3068</v>
      </c>
      <c r="D196" s="746" t="s">
        <v>4305</v>
      </c>
      <c r="E196" s="747" t="s">
        <v>3082</v>
      </c>
      <c r="F196" s="665" t="s">
        <v>3067</v>
      </c>
      <c r="G196" s="665" t="s">
        <v>3143</v>
      </c>
      <c r="H196" s="665" t="s">
        <v>557</v>
      </c>
      <c r="I196" s="665" t="s">
        <v>3170</v>
      </c>
      <c r="J196" s="665" t="s">
        <v>3171</v>
      </c>
      <c r="K196" s="665" t="s">
        <v>3172</v>
      </c>
      <c r="L196" s="666">
        <v>1000</v>
      </c>
      <c r="M196" s="666">
        <v>1000</v>
      </c>
      <c r="N196" s="665">
        <v>1</v>
      </c>
      <c r="O196" s="748">
        <v>1</v>
      </c>
      <c r="P196" s="666">
        <v>1000</v>
      </c>
      <c r="Q196" s="681">
        <v>1</v>
      </c>
      <c r="R196" s="665">
        <v>1</v>
      </c>
      <c r="S196" s="681">
        <v>1</v>
      </c>
      <c r="T196" s="748">
        <v>1</v>
      </c>
      <c r="U196" s="704">
        <v>1</v>
      </c>
    </row>
    <row r="197" spans="1:21" ht="14.4" customHeight="1" x14ac:dyDescent="0.3">
      <c r="A197" s="664">
        <v>31</v>
      </c>
      <c r="B197" s="665" t="s">
        <v>556</v>
      </c>
      <c r="C197" s="665" t="s">
        <v>3068</v>
      </c>
      <c r="D197" s="746" t="s">
        <v>4305</v>
      </c>
      <c r="E197" s="747" t="s">
        <v>3082</v>
      </c>
      <c r="F197" s="665" t="s">
        <v>3067</v>
      </c>
      <c r="G197" s="665" t="s">
        <v>3176</v>
      </c>
      <c r="H197" s="665" t="s">
        <v>557</v>
      </c>
      <c r="I197" s="665" t="s">
        <v>3177</v>
      </c>
      <c r="J197" s="665" t="s">
        <v>3178</v>
      </c>
      <c r="K197" s="665" t="s">
        <v>3179</v>
      </c>
      <c r="L197" s="666">
        <v>260</v>
      </c>
      <c r="M197" s="666">
        <v>1040</v>
      </c>
      <c r="N197" s="665">
        <v>4</v>
      </c>
      <c r="O197" s="748">
        <v>2</v>
      </c>
      <c r="P197" s="666">
        <v>1040</v>
      </c>
      <c r="Q197" s="681">
        <v>1</v>
      </c>
      <c r="R197" s="665">
        <v>4</v>
      </c>
      <c r="S197" s="681">
        <v>1</v>
      </c>
      <c r="T197" s="748">
        <v>2</v>
      </c>
      <c r="U197" s="704">
        <v>1</v>
      </c>
    </row>
    <row r="198" spans="1:21" ht="14.4" customHeight="1" x14ac:dyDescent="0.3">
      <c r="A198" s="664">
        <v>31</v>
      </c>
      <c r="B198" s="665" t="s">
        <v>556</v>
      </c>
      <c r="C198" s="665" t="s">
        <v>3068</v>
      </c>
      <c r="D198" s="746" t="s">
        <v>4305</v>
      </c>
      <c r="E198" s="747" t="s">
        <v>3082</v>
      </c>
      <c r="F198" s="665" t="s">
        <v>3067</v>
      </c>
      <c r="G198" s="665" t="s">
        <v>3176</v>
      </c>
      <c r="H198" s="665" t="s">
        <v>557</v>
      </c>
      <c r="I198" s="665" t="s">
        <v>3180</v>
      </c>
      <c r="J198" s="665" t="s">
        <v>3181</v>
      </c>
      <c r="K198" s="665" t="s">
        <v>3182</v>
      </c>
      <c r="L198" s="666">
        <v>200</v>
      </c>
      <c r="M198" s="666">
        <v>10400</v>
      </c>
      <c r="N198" s="665">
        <v>52</v>
      </c>
      <c r="O198" s="748">
        <v>26</v>
      </c>
      <c r="P198" s="666">
        <v>10000</v>
      </c>
      <c r="Q198" s="681">
        <v>0.96153846153846156</v>
      </c>
      <c r="R198" s="665">
        <v>50</v>
      </c>
      <c r="S198" s="681">
        <v>0.96153846153846156</v>
      </c>
      <c r="T198" s="748">
        <v>25</v>
      </c>
      <c r="U198" s="704">
        <v>0.96153846153846156</v>
      </c>
    </row>
    <row r="199" spans="1:21" ht="14.4" customHeight="1" x14ac:dyDescent="0.3">
      <c r="A199" s="664">
        <v>31</v>
      </c>
      <c r="B199" s="665" t="s">
        <v>556</v>
      </c>
      <c r="C199" s="665" t="s">
        <v>3068</v>
      </c>
      <c r="D199" s="746" t="s">
        <v>4305</v>
      </c>
      <c r="E199" s="747" t="s">
        <v>3082</v>
      </c>
      <c r="F199" s="665" t="s">
        <v>3067</v>
      </c>
      <c r="G199" s="665" t="s">
        <v>3176</v>
      </c>
      <c r="H199" s="665" t="s">
        <v>557</v>
      </c>
      <c r="I199" s="665" t="s">
        <v>3183</v>
      </c>
      <c r="J199" s="665" t="s">
        <v>3184</v>
      </c>
      <c r="K199" s="665" t="s">
        <v>3185</v>
      </c>
      <c r="L199" s="666">
        <v>1200</v>
      </c>
      <c r="M199" s="666">
        <v>1200</v>
      </c>
      <c r="N199" s="665">
        <v>1</v>
      </c>
      <c r="O199" s="748">
        <v>1</v>
      </c>
      <c r="P199" s="666">
        <v>1200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31</v>
      </c>
      <c r="B200" s="665" t="s">
        <v>556</v>
      </c>
      <c r="C200" s="665" t="s">
        <v>3068</v>
      </c>
      <c r="D200" s="746" t="s">
        <v>4305</v>
      </c>
      <c r="E200" s="747" t="s">
        <v>3082</v>
      </c>
      <c r="F200" s="665" t="s">
        <v>3067</v>
      </c>
      <c r="G200" s="665" t="s">
        <v>3176</v>
      </c>
      <c r="H200" s="665" t="s">
        <v>557</v>
      </c>
      <c r="I200" s="665" t="s">
        <v>3326</v>
      </c>
      <c r="J200" s="665" t="s">
        <v>3327</v>
      </c>
      <c r="K200" s="665" t="s">
        <v>3328</v>
      </c>
      <c r="L200" s="666">
        <v>260</v>
      </c>
      <c r="M200" s="666">
        <v>520</v>
      </c>
      <c r="N200" s="665">
        <v>2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31</v>
      </c>
      <c r="B201" s="665" t="s">
        <v>556</v>
      </c>
      <c r="C201" s="665" t="s">
        <v>3068</v>
      </c>
      <c r="D201" s="746" t="s">
        <v>4305</v>
      </c>
      <c r="E201" s="747" t="s">
        <v>3083</v>
      </c>
      <c r="F201" s="665" t="s">
        <v>3065</v>
      </c>
      <c r="G201" s="665" t="s">
        <v>3096</v>
      </c>
      <c r="H201" s="665" t="s">
        <v>1543</v>
      </c>
      <c r="I201" s="665" t="s">
        <v>1906</v>
      </c>
      <c r="J201" s="665" t="s">
        <v>1735</v>
      </c>
      <c r="K201" s="665" t="s">
        <v>2878</v>
      </c>
      <c r="L201" s="666">
        <v>154.36000000000001</v>
      </c>
      <c r="M201" s="666">
        <v>308.72000000000003</v>
      </c>
      <c r="N201" s="665">
        <v>2</v>
      </c>
      <c r="O201" s="748">
        <v>1</v>
      </c>
      <c r="P201" s="666">
        <v>308.72000000000003</v>
      </c>
      <c r="Q201" s="681">
        <v>1</v>
      </c>
      <c r="R201" s="665">
        <v>2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31</v>
      </c>
      <c r="B202" s="665" t="s">
        <v>556</v>
      </c>
      <c r="C202" s="665" t="s">
        <v>3068</v>
      </c>
      <c r="D202" s="746" t="s">
        <v>4305</v>
      </c>
      <c r="E202" s="747" t="s">
        <v>3083</v>
      </c>
      <c r="F202" s="665" t="s">
        <v>3065</v>
      </c>
      <c r="G202" s="665" t="s">
        <v>3096</v>
      </c>
      <c r="H202" s="665" t="s">
        <v>1543</v>
      </c>
      <c r="I202" s="665" t="s">
        <v>1910</v>
      </c>
      <c r="J202" s="665" t="s">
        <v>2881</v>
      </c>
      <c r="K202" s="665" t="s">
        <v>2882</v>
      </c>
      <c r="L202" s="666">
        <v>149.52000000000001</v>
      </c>
      <c r="M202" s="666">
        <v>448.56000000000006</v>
      </c>
      <c r="N202" s="665">
        <v>3</v>
      </c>
      <c r="O202" s="748">
        <v>1.5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31</v>
      </c>
      <c r="B203" s="665" t="s">
        <v>556</v>
      </c>
      <c r="C203" s="665" t="s">
        <v>3068</v>
      </c>
      <c r="D203" s="746" t="s">
        <v>4305</v>
      </c>
      <c r="E203" s="747" t="s">
        <v>3083</v>
      </c>
      <c r="F203" s="665" t="s">
        <v>3065</v>
      </c>
      <c r="G203" s="665" t="s">
        <v>3097</v>
      </c>
      <c r="H203" s="665" t="s">
        <v>557</v>
      </c>
      <c r="I203" s="665" t="s">
        <v>3099</v>
      </c>
      <c r="J203" s="665" t="s">
        <v>1896</v>
      </c>
      <c r="K203" s="665" t="s">
        <v>3100</v>
      </c>
      <c r="L203" s="666">
        <v>391.67</v>
      </c>
      <c r="M203" s="666">
        <v>391.67</v>
      </c>
      <c r="N203" s="665">
        <v>1</v>
      </c>
      <c r="O203" s="748">
        <v>1</v>
      </c>
      <c r="P203" s="666">
        <v>391.67</v>
      </c>
      <c r="Q203" s="681">
        <v>1</v>
      </c>
      <c r="R203" s="665">
        <v>1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31</v>
      </c>
      <c r="B204" s="665" t="s">
        <v>556</v>
      </c>
      <c r="C204" s="665" t="s">
        <v>3068</v>
      </c>
      <c r="D204" s="746" t="s">
        <v>4305</v>
      </c>
      <c r="E204" s="747" t="s">
        <v>3083</v>
      </c>
      <c r="F204" s="665" t="s">
        <v>3065</v>
      </c>
      <c r="G204" s="665" t="s">
        <v>3329</v>
      </c>
      <c r="H204" s="665" t="s">
        <v>557</v>
      </c>
      <c r="I204" s="665" t="s">
        <v>3330</v>
      </c>
      <c r="J204" s="665" t="s">
        <v>1661</v>
      </c>
      <c r="K204" s="665" t="s">
        <v>3331</v>
      </c>
      <c r="L204" s="666">
        <v>0</v>
      </c>
      <c r="M204" s="666">
        <v>0</v>
      </c>
      <c r="N204" s="665">
        <v>1</v>
      </c>
      <c r="O204" s="748">
        <v>0.5</v>
      </c>
      <c r="P204" s="666">
        <v>0</v>
      </c>
      <c r="Q204" s="681"/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31</v>
      </c>
      <c r="B205" s="665" t="s">
        <v>556</v>
      </c>
      <c r="C205" s="665" t="s">
        <v>3068</v>
      </c>
      <c r="D205" s="746" t="s">
        <v>4305</v>
      </c>
      <c r="E205" s="747" t="s">
        <v>3083</v>
      </c>
      <c r="F205" s="665" t="s">
        <v>3065</v>
      </c>
      <c r="G205" s="665" t="s">
        <v>3101</v>
      </c>
      <c r="H205" s="665" t="s">
        <v>557</v>
      </c>
      <c r="I205" s="665" t="s">
        <v>1266</v>
      </c>
      <c r="J205" s="665" t="s">
        <v>3102</v>
      </c>
      <c r="K205" s="665" t="s">
        <v>3103</v>
      </c>
      <c r="L205" s="666">
        <v>0</v>
      </c>
      <c r="M205" s="666">
        <v>0</v>
      </c>
      <c r="N205" s="665">
        <v>1</v>
      </c>
      <c r="O205" s="748">
        <v>0.5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31</v>
      </c>
      <c r="B206" s="665" t="s">
        <v>556</v>
      </c>
      <c r="C206" s="665" t="s">
        <v>3068</v>
      </c>
      <c r="D206" s="746" t="s">
        <v>4305</v>
      </c>
      <c r="E206" s="747" t="s">
        <v>3083</v>
      </c>
      <c r="F206" s="665" t="s">
        <v>3065</v>
      </c>
      <c r="G206" s="665" t="s">
        <v>3332</v>
      </c>
      <c r="H206" s="665" t="s">
        <v>557</v>
      </c>
      <c r="I206" s="665" t="s">
        <v>644</v>
      </c>
      <c r="J206" s="665" t="s">
        <v>645</v>
      </c>
      <c r="K206" s="665" t="s">
        <v>3333</v>
      </c>
      <c r="L206" s="666">
        <v>0</v>
      </c>
      <c r="M206" s="666">
        <v>0</v>
      </c>
      <c r="N206" s="665">
        <v>1</v>
      </c>
      <c r="O206" s="748">
        <v>0.5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31</v>
      </c>
      <c r="B207" s="665" t="s">
        <v>556</v>
      </c>
      <c r="C207" s="665" t="s">
        <v>3068</v>
      </c>
      <c r="D207" s="746" t="s">
        <v>4305</v>
      </c>
      <c r="E207" s="747" t="s">
        <v>3083</v>
      </c>
      <c r="F207" s="665" t="s">
        <v>3065</v>
      </c>
      <c r="G207" s="665" t="s">
        <v>3334</v>
      </c>
      <c r="H207" s="665" t="s">
        <v>557</v>
      </c>
      <c r="I207" s="665" t="s">
        <v>1241</v>
      </c>
      <c r="J207" s="665" t="s">
        <v>1242</v>
      </c>
      <c r="K207" s="665" t="s">
        <v>3335</v>
      </c>
      <c r="L207" s="666">
        <v>1226.51</v>
      </c>
      <c r="M207" s="666">
        <v>1226.51</v>
      </c>
      <c r="N207" s="665">
        <v>1</v>
      </c>
      <c r="O207" s="748">
        <v>0.5</v>
      </c>
      <c r="P207" s="666">
        <v>1226.51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31</v>
      </c>
      <c r="B208" s="665" t="s">
        <v>556</v>
      </c>
      <c r="C208" s="665" t="s">
        <v>3068</v>
      </c>
      <c r="D208" s="746" t="s">
        <v>4305</v>
      </c>
      <c r="E208" s="747" t="s">
        <v>3083</v>
      </c>
      <c r="F208" s="665" t="s">
        <v>3065</v>
      </c>
      <c r="G208" s="665" t="s">
        <v>3106</v>
      </c>
      <c r="H208" s="665" t="s">
        <v>557</v>
      </c>
      <c r="I208" s="665" t="s">
        <v>954</v>
      </c>
      <c r="J208" s="665" t="s">
        <v>955</v>
      </c>
      <c r="K208" s="665" t="s">
        <v>3107</v>
      </c>
      <c r="L208" s="666">
        <v>0</v>
      </c>
      <c r="M208" s="666">
        <v>0</v>
      </c>
      <c r="N208" s="665">
        <v>8</v>
      </c>
      <c r="O208" s="748">
        <v>5.5</v>
      </c>
      <c r="P208" s="666">
        <v>0</v>
      </c>
      <c r="Q208" s="681"/>
      <c r="R208" s="665">
        <v>3</v>
      </c>
      <c r="S208" s="681">
        <v>0.375</v>
      </c>
      <c r="T208" s="748">
        <v>3</v>
      </c>
      <c r="U208" s="704">
        <v>0.54545454545454541</v>
      </c>
    </row>
    <row r="209" spans="1:21" ht="14.4" customHeight="1" x14ac:dyDescent="0.3">
      <c r="A209" s="664">
        <v>31</v>
      </c>
      <c r="B209" s="665" t="s">
        <v>556</v>
      </c>
      <c r="C209" s="665" t="s">
        <v>3068</v>
      </c>
      <c r="D209" s="746" t="s">
        <v>4305</v>
      </c>
      <c r="E209" s="747" t="s">
        <v>3083</v>
      </c>
      <c r="F209" s="665" t="s">
        <v>3065</v>
      </c>
      <c r="G209" s="665" t="s">
        <v>3108</v>
      </c>
      <c r="H209" s="665" t="s">
        <v>557</v>
      </c>
      <c r="I209" s="665" t="s">
        <v>1825</v>
      </c>
      <c r="J209" s="665" t="s">
        <v>3109</v>
      </c>
      <c r="K209" s="665" t="s">
        <v>3110</v>
      </c>
      <c r="L209" s="666">
        <v>132.97999999999999</v>
      </c>
      <c r="M209" s="666">
        <v>1462.7799999999997</v>
      </c>
      <c r="N209" s="665">
        <v>11</v>
      </c>
      <c r="O209" s="748">
        <v>4.5</v>
      </c>
      <c r="P209" s="666">
        <v>1063.8399999999999</v>
      </c>
      <c r="Q209" s="681">
        <v>0.72727272727272729</v>
      </c>
      <c r="R209" s="665">
        <v>8</v>
      </c>
      <c r="S209" s="681">
        <v>0.72727272727272729</v>
      </c>
      <c r="T209" s="748">
        <v>3</v>
      </c>
      <c r="U209" s="704">
        <v>0.66666666666666663</v>
      </c>
    </row>
    <row r="210" spans="1:21" ht="14.4" customHeight="1" x14ac:dyDescent="0.3">
      <c r="A210" s="664">
        <v>31</v>
      </c>
      <c r="B210" s="665" t="s">
        <v>556</v>
      </c>
      <c r="C210" s="665" t="s">
        <v>3068</v>
      </c>
      <c r="D210" s="746" t="s">
        <v>4305</v>
      </c>
      <c r="E210" s="747" t="s">
        <v>3083</v>
      </c>
      <c r="F210" s="665" t="s">
        <v>3065</v>
      </c>
      <c r="G210" s="665" t="s">
        <v>3336</v>
      </c>
      <c r="H210" s="665" t="s">
        <v>557</v>
      </c>
      <c r="I210" s="665" t="s">
        <v>3337</v>
      </c>
      <c r="J210" s="665" t="s">
        <v>1273</v>
      </c>
      <c r="K210" s="665" t="s">
        <v>3338</v>
      </c>
      <c r="L210" s="666">
        <v>0</v>
      </c>
      <c r="M210" s="666">
        <v>0</v>
      </c>
      <c r="N210" s="665">
        <v>2</v>
      </c>
      <c r="O210" s="748">
        <v>0.5</v>
      </c>
      <c r="P210" s="666">
        <v>0</v>
      </c>
      <c r="Q210" s="681"/>
      <c r="R210" s="665">
        <v>2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31</v>
      </c>
      <c r="B211" s="665" t="s">
        <v>556</v>
      </c>
      <c r="C211" s="665" t="s">
        <v>3068</v>
      </c>
      <c r="D211" s="746" t="s">
        <v>4305</v>
      </c>
      <c r="E211" s="747" t="s">
        <v>3083</v>
      </c>
      <c r="F211" s="665" t="s">
        <v>3065</v>
      </c>
      <c r="G211" s="665" t="s">
        <v>3118</v>
      </c>
      <c r="H211" s="665" t="s">
        <v>1543</v>
      </c>
      <c r="I211" s="665" t="s">
        <v>3119</v>
      </c>
      <c r="J211" s="665" t="s">
        <v>1565</v>
      </c>
      <c r="K211" s="665" t="s">
        <v>2809</v>
      </c>
      <c r="L211" s="666">
        <v>543.39</v>
      </c>
      <c r="M211" s="666">
        <v>43471.199999999975</v>
      </c>
      <c r="N211" s="665">
        <v>80</v>
      </c>
      <c r="O211" s="748">
        <v>21.5</v>
      </c>
      <c r="P211" s="666">
        <v>40754.249999999978</v>
      </c>
      <c r="Q211" s="681">
        <v>0.9375</v>
      </c>
      <c r="R211" s="665">
        <v>75</v>
      </c>
      <c r="S211" s="681">
        <v>0.9375</v>
      </c>
      <c r="T211" s="748">
        <v>19</v>
      </c>
      <c r="U211" s="704">
        <v>0.88372093023255816</v>
      </c>
    </row>
    <row r="212" spans="1:21" ht="14.4" customHeight="1" x14ac:dyDescent="0.3">
      <c r="A212" s="664">
        <v>31</v>
      </c>
      <c r="B212" s="665" t="s">
        <v>556</v>
      </c>
      <c r="C212" s="665" t="s">
        <v>3068</v>
      </c>
      <c r="D212" s="746" t="s">
        <v>4305</v>
      </c>
      <c r="E212" s="747" t="s">
        <v>3083</v>
      </c>
      <c r="F212" s="665" t="s">
        <v>3065</v>
      </c>
      <c r="G212" s="665" t="s">
        <v>3118</v>
      </c>
      <c r="H212" s="665" t="s">
        <v>1543</v>
      </c>
      <c r="I212" s="665" t="s">
        <v>3119</v>
      </c>
      <c r="J212" s="665" t="s">
        <v>1565</v>
      </c>
      <c r="K212" s="665" t="s">
        <v>2809</v>
      </c>
      <c r="L212" s="666">
        <v>490.89</v>
      </c>
      <c r="M212" s="666">
        <v>12763.14</v>
      </c>
      <c r="N212" s="665">
        <v>26</v>
      </c>
      <c r="O212" s="748">
        <v>3.5</v>
      </c>
      <c r="P212" s="666">
        <v>6872.46</v>
      </c>
      <c r="Q212" s="681">
        <v>0.53846153846153844</v>
      </c>
      <c r="R212" s="665">
        <v>14</v>
      </c>
      <c r="S212" s="681">
        <v>0.53846153846153844</v>
      </c>
      <c r="T212" s="748">
        <v>2.25</v>
      </c>
      <c r="U212" s="704">
        <v>0.6428571428571429</v>
      </c>
    </row>
    <row r="213" spans="1:21" ht="14.4" customHeight="1" x14ac:dyDescent="0.3">
      <c r="A213" s="664">
        <v>31</v>
      </c>
      <c r="B213" s="665" t="s">
        <v>556</v>
      </c>
      <c r="C213" s="665" t="s">
        <v>3068</v>
      </c>
      <c r="D213" s="746" t="s">
        <v>4305</v>
      </c>
      <c r="E213" s="747" t="s">
        <v>3083</v>
      </c>
      <c r="F213" s="665" t="s">
        <v>3065</v>
      </c>
      <c r="G213" s="665" t="s">
        <v>3118</v>
      </c>
      <c r="H213" s="665" t="s">
        <v>1543</v>
      </c>
      <c r="I213" s="665" t="s">
        <v>3120</v>
      </c>
      <c r="J213" s="665" t="s">
        <v>1565</v>
      </c>
      <c r="K213" s="665" t="s">
        <v>2807</v>
      </c>
      <c r="L213" s="666">
        <v>815.1</v>
      </c>
      <c r="M213" s="666">
        <v>9781.2000000000007</v>
      </c>
      <c r="N213" s="665">
        <v>12</v>
      </c>
      <c r="O213" s="748">
        <v>4</v>
      </c>
      <c r="P213" s="666">
        <v>7335.9000000000005</v>
      </c>
      <c r="Q213" s="681">
        <v>0.75</v>
      </c>
      <c r="R213" s="665">
        <v>9</v>
      </c>
      <c r="S213" s="681">
        <v>0.75</v>
      </c>
      <c r="T213" s="748">
        <v>3.5</v>
      </c>
      <c r="U213" s="704">
        <v>0.875</v>
      </c>
    </row>
    <row r="214" spans="1:21" ht="14.4" customHeight="1" x14ac:dyDescent="0.3">
      <c r="A214" s="664">
        <v>31</v>
      </c>
      <c r="B214" s="665" t="s">
        <v>556</v>
      </c>
      <c r="C214" s="665" t="s">
        <v>3068</v>
      </c>
      <c r="D214" s="746" t="s">
        <v>4305</v>
      </c>
      <c r="E214" s="747" t="s">
        <v>3083</v>
      </c>
      <c r="F214" s="665" t="s">
        <v>3065</v>
      </c>
      <c r="G214" s="665" t="s">
        <v>3118</v>
      </c>
      <c r="H214" s="665" t="s">
        <v>1543</v>
      </c>
      <c r="I214" s="665" t="s">
        <v>3120</v>
      </c>
      <c r="J214" s="665" t="s">
        <v>1565</v>
      </c>
      <c r="K214" s="665" t="s">
        <v>2807</v>
      </c>
      <c r="L214" s="666">
        <v>736.33</v>
      </c>
      <c r="M214" s="666">
        <v>1472.66</v>
      </c>
      <c r="N214" s="665">
        <v>2</v>
      </c>
      <c r="O214" s="748">
        <v>0.5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31</v>
      </c>
      <c r="B215" s="665" t="s">
        <v>556</v>
      </c>
      <c r="C215" s="665" t="s">
        <v>3068</v>
      </c>
      <c r="D215" s="746" t="s">
        <v>4305</v>
      </c>
      <c r="E215" s="747" t="s">
        <v>3083</v>
      </c>
      <c r="F215" s="665" t="s">
        <v>3065</v>
      </c>
      <c r="G215" s="665" t="s">
        <v>3118</v>
      </c>
      <c r="H215" s="665" t="s">
        <v>1543</v>
      </c>
      <c r="I215" s="665" t="s">
        <v>1564</v>
      </c>
      <c r="J215" s="665" t="s">
        <v>1565</v>
      </c>
      <c r="K215" s="665" t="s">
        <v>2810</v>
      </c>
      <c r="L215" s="666">
        <v>923.74</v>
      </c>
      <c r="M215" s="666">
        <v>7389.92</v>
      </c>
      <c r="N215" s="665">
        <v>8</v>
      </c>
      <c r="O215" s="748">
        <v>2</v>
      </c>
      <c r="P215" s="666">
        <v>3694.96</v>
      </c>
      <c r="Q215" s="681">
        <v>0.5</v>
      </c>
      <c r="R215" s="665">
        <v>4</v>
      </c>
      <c r="S215" s="681">
        <v>0.5</v>
      </c>
      <c r="T215" s="748">
        <v>1</v>
      </c>
      <c r="U215" s="704">
        <v>0.5</v>
      </c>
    </row>
    <row r="216" spans="1:21" ht="14.4" customHeight="1" x14ac:dyDescent="0.3">
      <c r="A216" s="664">
        <v>31</v>
      </c>
      <c r="B216" s="665" t="s">
        <v>556</v>
      </c>
      <c r="C216" s="665" t="s">
        <v>3068</v>
      </c>
      <c r="D216" s="746" t="s">
        <v>4305</v>
      </c>
      <c r="E216" s="747" t="s">
        <v>3083</v>
      </c>
      <c r="F216" s="665" t="s">
        <v>3065</v>
      </c>
      <c r="G216" s="665" t="s">
        <v>3217</v>
      </c>
      <c r="H216" s="665" t="s">
        <v>1543</v>
      </c>
      <c r="I216" s="665" t="s">
        <v>1555</v>
      </c>
      <c r="J216" s="665" t="s">
        <v>600</v>
      </c>
      <c r="K216" s="665" t="s">
        <v>2927</v>
      </c>
      <c r="L216" s="666">
        <v>36.54</v>
      </c>
      <c r="M216" s="666">
        <v>438.48</v>
      </c>
      <c r="N216" s="665">
        <v>12</v>
      </c>
      <c r="O216" s="748">
        <v>9.5</v>
      </c>
      <c r="P216" s="666">
        <v>146.16</v>
      </c>
      <c r="Q216" s="681">
        <v>0.33333333333333331</v>
      </c>
      <c r="R216" s="665">
        <v>4</v>
      </c>
      <c r="S216" s="681">
        <v>0.33333333333333331</v>
      </c>
      <c r="T216" s="748">
        <v>2.5</v>
      </c>
      <c r="U216" s="704">
        <v>0.26315789473684209</v>
      </c>
    </row>
    <row r="217" spans="1:21" ht="14.4" customHeight="1" x14ac:dyDescent="0.3">
      <c r="A217" s="664">
        <v>31</v>
      </c>
      <c r="B217" s="665" t="s">
        <v>556</v>
      </c>
      <c r="C217" s="665" t="s">
        <v>3068</v>
      </c>
      <c r="D217" s="746" t="s">
        <v>4305</v>
      </c>
      <c r="E217" s="747" t="s">
        <v>3083</v>
      </c>
      <c r="F217" s="665" t="s">
        <v>3065</v>
      </c>
      <c r="G217" s="665" t="s">
        <v>3125</v>
      </c>
      <c r="H217" s="665" t="s">
        <v>557</v>
      </c>
      <c r="I217" s="665" t="s">
        <v>796</v>
      </c>
      <c r="J217" s="665" t="s">
        <v>3126</v>
      </c>
      <c r="K217" s="665" t="s">
        <v>3127</v>
      </c>
      <c r="L217" s="666">
        <v>0</v>
      </c>
      <c r="M217" s="666">
        <v>0</v>
      </c>
      <c r="N217" s="665">
        <v>130</v>
      </c>
      <c r="O217" s="748">
        <v>87</v>
      </c>
      <c r="P217" s="666">
        <v>0</v>
      </c>
      <c r="Q217" s="681"/>
      <c r="R217" s="665">
        <v>74</v>
      </c>
      <c r="S217" s="681">
        <v>0.56923076923076921</v>
      </c>
      <c r="T217" s="748">
        <v>45.25</v>
      </c>
      <c r="U217" s="704">
        <v>0.52011494252873558</v>
      </c>
    </row>
    <row r="218" spans="1:21" ht="14.4" customHeight="1" x14ac:dyDescent="0.3">
      <c r="A218" s="664">
        <v>31</v>
      </c>
      <c r="B218" s="665" t="s">
        <v>556</v>
      </c>
      <c r="C218" s="665" t="s">
        <v>3068</v>
      </c>
      <c r="D218" s="746" t="s">
        <v>4305</v>
      </c>
      <c r="E218" s="747" t="s">
        <v>3083</v>
      </c>
      <c r="F218" s="665" t="s">
        <v>3065</v>
      </c>
      <c r="G218" s="665" t="s">
        <v>3130</v>
      </c>
      <c r="H218" s="665" t="s">
        <v>557</v>
      </c>
      <c r="I218" s="665" t="s">
        <v>1802</v>
      </c>
      <c r="J218" s="665" t="s">
        <v>1799</v>
      </c>
      <c r="K218" s="665" t="s">
        <v>3131</v>
      </c>
      <c r="L218" s="666">
        <v>186.27</v>
      </c>
      <c r="M218" s="666">
        <v>2235.2400000000002</v>
      </c>
      <c r="N218" s="665">
        <v>12</v>
      </c>
      <c r="O218" s="748">
        <v>5.5</v>
      </c>
      <c r="P218" s="666">
        <v>931.35</v>
      </c>
      <c r="Q218" s="681">
        <v>0.41666666666666663</v>
      </c>
      <c r="R218" s="665">
        <v>5</v>
      </c>
      <c r="S218" s="681">
        <v>0.41666666666666669</v>
      </c>
      <c r="T218" s="748">
        <v>2.5</v>
      </c>
      <c r="U218" s="704">
        <v>0.45454545454545453</v>
      </c>
    </row>
    <row r="219" spans="1:21" ht="14.4" customHeight="1" x14ac:dyDescent="0.3">
      <c r="A219" s="664">
        <v>31</v>
      </c>
      <c r="B219" s="665" t="s">
        <v>556</v>
      </c>
      <c r="C219" s="665" t="s">
        <v>3068</v>
      </c>
      <c r="D219" s="746" t="s">
        <v>4305</v>
      </c>
      <c r="E219" s="747" t="s">
        <v>3083</v>
      </c>
      <c r="F219" s="665" t="s">
        <v>3065</v>
      </c>
      <c r="G219" s="665" t="s">
        <v>3240</v>
      </c>
      <c r="H219" s="665" t="s">
        <v>557</v>
      </c>
      <c r="I219" s="665" t="s">
        <v>1126</v>
      </c>
      <c r="J219" s="665" t="s">
        <v>3242</v>
      </c>
      <c r="K219" s="665" t="s">
        <v>3244</v>
      </c>
      <c r="L219" s="666">
        <v>50.32</v>
      </c>
      <c r="M219" s="666">
        <v>50.32</v>
      </c>
      <c r="N219" s="665">
        <v>1</v>
      </c>
      <c r="O219" s="748">
        <v>0.5</v>
      </c>
      <c r="P219" s="666">
        <v>50.32</v>
      </c>
      <c r="Q219" s="681">
        <v>1</v>
      </c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31</v>
      </c>
      <c r="B220" s="665" t="s">
        <v>556</v>
      </c>
      <c r="C220" s="665" t="s">
        <v>3068</v>
      </c>
      <c r="D220" s="746" t="s">
        <v>4305</v>
      </c>
      <c r="E220" s="747" t="s">
        <v>3083</v>
      </c>
      <c r="F220" s="665" t="s">
        <v>3067</v>
      </c>
      <c r="G220" s="665" t="s">
        <v>3135</v>
      </c>
      <c r="H220" s="665" t="s">
        <v>557</v>
      </c>
      <c r="I220" s="665" t="s">
        <v>3136</v>
      </c>
      <c r="J220" s="665" t="s">
        <v>3137</v>
      </c>
      <c r="K220" s="665" t="s">
        <v>3138</v>
      </c>
      <c r="L220" s="666">
        <v>35.130000000000003</v>
      </c>
      <c r="M220" s="666">
        <v>7658.3400000000156</v>
      </c>
      <c r="N220" s="665">
        <v>218</v>
      </c>
      <c r="O220" s="748">
        <v>94</v>
      </c>
      <c r="P220" s="666">
        <v>7166.5200000000159</v>
      </c>
      <c r="Q220" s="681">
        <v>0.93577981651376163</v>
      </c>
      <c r="R220" s="665">
        <v>204</v>
      </c>
      <c r="S220" s="681">
        <v>0.93577981651376152</v>
      </c>
      <c r="T220" s="748">
        <v>92</v>
      </c>
      <c r="U220" s="704">
        <v>0.97872340425531912</v>
      </c>
    </row>
    <row r="221" spans="1:21" ht="14.4" customHeight="1" x14ac:dyDescent="0.3">
      <c r="A221" s="664">
        <v>31</v>
      </c>
      <c r="B221" s="665" t="s">
        <v>556</v>
      </c>
      <c r="C221" s="665" t="s">
        <v>3068</v>
      </c>
      <c r="D221" s="746" t="s">
        <v>4305</v>
      </c>
      <c r="E221" s="747" t="s">
        <v>3083</v>
      </c>
      <c r="F221" s="665" t="s">
        <v>3067</v>
      </c>
      <c r="G221" s="665" t="s">
        <v>3139</v>
      </c>
      <c r="H221" s="665" t="s">
        <v>557</v>
      </c>
      <c r="I221" s="665" t="s">
        <v>3140</v>
      </c>
      <c r="J221" s="665" t="s">
        <v>3141</v>
      </c>
      <c r="K221" s="665" t="s">
        <v>3142</v>
      </c>
      <c r="L221" s="666">
        <v>410</v>
      </c>
      <c r="M221" s="666">
        <v>17630</v>
      </c>
      <c r="N221" s="665">
        <v>43</v>
      </c>
      <c r="O221" s="748">
        <v>37</v>
      </c>
      <c r="P221" s="666">
        <v>17630</v>
      </c>
      <c r="Q221" s="681">
        <v>1</v>
      </c>
      <c r="R221" s="665">
        <v>43</v>
      </c>
      <c r="S221" s="681">
        <v>1</v>
      </c>
      <c r="T221" s="748">
        <v>37</v>
      </c>
      <c r="U221" s="704">
        <v>1</v>
      </c>
    </row>
    <row r="222" spans="1:21" ht="14.4" customHeight="1" x14ac:dyDescent="0.3">
      <c r="A222" s="664">
        <v>31</v>
      </c>
      <c r="B222" s="665" t="s">
        <v>556</v>
      </c>
      <c r="C222" s="665" t="s">
        <v>3068</v>
      </c>
      <c r="D222" s="746" t="s">
        <v>4305</v>
      </c>
      <c r="E222" s="747" t="s">
        <v>3083</v>
      </c>
      <c r="F222" s="665" t="s">
        <v>3067</v>
      </c>
      <c r="G222" s="665" t="s">
        <v>3143</v>
      </c>
      <c r="H222" s="665" t="s">
        <v>557</v>
      </c>
      <c r="I222" s="665" t="s">
        <v>3285</v>
      </c>
      <c r="J222" s="665" t="s">
        <v>3286</v>
      </c>
      <c r="K222" s="665" t="s">
        <v>3287</v>
      </c>
      <c r="L222" s="666">
        <v>3000</v>
      </c>
      <c r="M222" s="666">
        <v>3000</v>
      </c>
      <c r="N222" s="665">
        <v>1</v>
      </c>
      <c r="O222" s="748">
        <v>1</v>
      </c>
      <c r="P222" s="666">
        <v>3000</v>
      </c>
      <c r="Q222" s="681">
        <v>1</v>
      </c>
      <c r="R222" s="665">
        <v>1</v>
      </c>
      <c r="S222" s="681">
        <v>1</v>
      </c>
      <c r="T222" s="748">
        <v>1</v>
      </c>
      <c r="U222" s="704">
        <v>1</v>
      </c>
    </row>
    <row r="223" spans="1:21" ht="14.4" customHeight="1" x14ac:dyDescent="0.3">
      <c r="A223" s="664">
        <v>31</v>
      </c>
      <c r="B223" s="665" t="s">
        <v>556</v>
      </c>
      <c r="C223" s="665" t="s">
        <v>3068</v>
      </c>
      <c r="D223" s="746" t="s">
        <v>4305</v>
      </c>
      <c r="E223" s="747" t="s">
        <v>3083</v>
      </c>
      <c r="F223" s="665" t="s">
        <v>3067</v>
      </c>
      <c r="G223" s="665" t="s">
        <v>3143</v>
      </c>
      <c r="H223" s="665" t="s">
        <v>557</v>
      </c>
      <c r="I223" s="665" t="s">
        <v>3144</v>
      </c>
      <c r="J223" s="665" t="s">
        <v>3145</v>
      </c>
      <c r="K223" s="665" t="s">
        <v>3146</v>
      </c>
      <c r="L223" s="666">
        <v>199.5</v>
      </c>
      <c r="M223" s="666">
        <v>598.5</v>
      </c>
      <c r="N223" s="665">
        <v>3</v>
      </c>
      <c r="O223" s="748">
        <v>2</v>
      </c>
      <c r="P223" s="666">
        <v>399</v>
      </c>
      <c r="Q223" s="681">
        <v>0.66666666666666663</v>
      </c>
      <c r="R223" s="665">
        <v>2</v>
      </c>
      <c r="S223" s="681">
        <v>0.66666666666666663</v>
      </c>
      <c r="T223" s="748">
        <v>1.5</v>
      </c>
      <c r="U223" s="704">
        <v>0.75</v>
      </c>
    </row>
    <row r="224" spans="1:21" ht="14.4" customHeight="1" x14ac:dyDescent="0.3">
      <c r="A224" s="664">
        <v>31</v>
      </c>
      <c r="B224" s="665" t="s">
        <v>556</v>
      </c>
      <c r="C224" s="665" t="s">
        <v>3068</v>
      </c>
      <c r="D224" s="746" t="s">
        <v>4305</v>
      </c>
      <c r="E224" s="747" t="s">
        <v>3083</v>
      </c>
      <c r="F224" s="665" t="s">
        <v>3067</v>
      </c>
      <c r="G224" s="665" t="s">
        <v>3143</v>
      </c>
      <c r="H224" s="665" t="s">
        <v>557</v>
      </c>
      <c r="I224" s="665" t="s">
        <v>3147</v>
      </c>
      <c r="J224" s="665" t="s">
        <v>3148</v>
      </c>
      <c r="K224" s="665" t="s">
        <v>3149</v>
      </c>
      <c r="L224" s="666">
        <v>492.18</v>
      </c>
      <c r="M224" s="666">
        <v>3937.44</v>
      </c>
      <c r="N224" s="665">
        <v>8</v>
      </c>
      <c r="O224" s="748">
        <v>7</v>
      </c>
      <c r="P224" s="666">
        <v>2953.08</v>
      </c>
      <c r="Q224" s="681">
        <v>0.75</v>
      </c>
      <c r="R224" s="665">
        <v>6</v>
      </c>
      <c r="S224" s="681">
        <v>0.75</v>
      </c>
      <c r="T224" s="748">
        <v>5.5</v>
      </c>
      <c r="U224" s="704">
        <v>0.7857142857142857</v>
      </c>
    </row>
    <row r="225" spans="1:21" ht="14.4" customHeight="1" x14ac:dyDescent="0.3">
      <c r="A225" s="664">
        <v>31</v>
      </c>
      <c r="B225" s="665" t="s">
        <v>556</v>
      </c>
      <c r="C225" s="665" t="s">
        <v>3068</v>
      </c>
      <c r="D225" s="746" t="s">
        <v>4305</v>
      </c>
      <c r="E225" s="747" t="s">
        <v>3083</v>
      </c>
      <c r="F225" s="665" t="s">
        <v>3067</v>
      </c>
      <c r="G225" s="665" t="s">
        <v>3143</v>
      </c>
      <c r="H225" s="665" t="s">
        <v>557</v>
      </c>
      <c r="I225" s="665" t="s">
        <v>3246</v>
      </c>
      <c r="J225" s="665" t="s">
        <v>3247</v>
      </c>
      <c r="K225" s="665" t="s">
        <v>3248</v>
      </c>
      <c r="L225" s="666">
        <v>320.25</v>
      </c>
      <c r="M225" s="666">
        <v>320.25</v>
      </c>
      <c r="N225" s="665">
        <v>1</v>
      </c>
      <c r="O225" s="748">
        <v>1</v>
      </c>
      <c r="P225" s="666">
        <v>320.25</v>
      </c>
      <c r="Q225" s="681">
        <v>1</v>
      </c>
      <c r="R225" s="665">
        <v>1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31</v>
      </c>
      <c r="B226" s="665" t="s">
        <v>556</v>
      </c>
      <c r="C226" s="665" t="s">
        <v>3068</v>
      </c>
      <c r="D226" s="746" t="s">
        <v>4305</v>
      </c>
      <c r="E226" s="747" t="s">
        <v>3083</v>
      </c>
      <c r="F226" s="665" t="s">
        <v>3067</v>
      </c>
      <c r="G226" s="665" t="s">
        <v>3143</v>
      </c>
      <c r="H226" s="665" t="s">
        <v>557</v>
      </c>
      <c r="I226" s="665" t="s">
        <v>3150</v>
      </c>
      <c r="J226" s="665" t="s">
        <v>3151</v>
      </c>
      <c r="K226" s="665" t="s">
        <v>3152</v>
      </c>
      <c r="L226" s="666">
        <v>2202.1999999999998</v>
      </c>
      <c r="M226" s="666">
        <v>2202.1999999999998</v>
      </c>
      <c r="N226" s="665">
        <v>1</v>
      </c>
      <c r="O226" s="748">
        <v>1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31</v>
      </c>
      <c r="B227" s="665" t="s">
        <v>556</v>
      </c>
      <c r="C227" s="665" t="s">
        <v>3068</v>
      </c>
      <c r="D227" s="746" t="s">
        <v>4305</v>
      </c>
      <c r="E227" s="747" t="s">
        <v>3083</v>
      </c>
      <c r="F227" s="665" t="s">
        <v>3067</v>
      </c>
      <c r="G227" s="665" t="s">
        <v>3143</v>
      </c>
      <c r="H227" s="665" t="s">
        <v>557</v>
      </c>
      <c r="I227" s="665" t="s">
        <v>3153</v>
      </c>
      <c r="J227" s="665" t="s">
        <v>3154</v>
      </c>
      <c r="K227" s="665" t="s">
        <v>3155</v>
      </c>
      <c r="L227" s="666">
        <v>58.5</v>
      </c>
      <c r="M227" s="666">
        <v>117</v>
      </c>
      <c r="N227" s="665">
        <v>2</v>
      </c>
      <c r="O227" s="748">
        <v>2</v>
      </c>
      <c r="P227" s="666">
        <v>117</v>
      </c>
      <c r="Q227" s="681">
        <v>1</v>
      </c>
      <c r="R227" s="665">
        <v>2</v>
      </c>
      <c r="S227" s="681">
        <v>1</v>
      </c>
      <c r="T227" s="748">
        <v>2</v>
      </c>
      <c r="U227" s="704">
        <v>1</v>
      </c>
    </row>
    <row r="228" spans="1:21" ht="14.4" customHeight="1" x14ac:dyDescent="0.3">
      <c r="A228" s="664">
        <v>31</v>
      </c>
      <c r="B228" s="665" t="s">
        <v>556</v>
      </c>
      <c r="C228" s="665" t="s">
        <v>3068</v>
      </c>
      <c r="D228" s="746" t="s">
        <v>4305</v>
      </c>
      <c r="E228" s="747" t="s">
        <v>3083</v>
      </c>
      <c r="F228" s="665" t="s">
        <v>3067</v>
      </c>
      <c r="G228" s="665" t="s">
        <v>3143</v>
      </c>
      <c r="H228" s="665" t="s">
        <v>557</v>
      </c>
      <c r="I228" s="665" t="s">
        <v>3156</v>
      </c>
      <c r="J228" s="665" t="s">
        <v>3157</v>
      </c>
      <c r="K228" s="665" t="s">
        <v>3158</v>
      </c>
      <c r="L228" s="666">
        <v>971.25</v>
      </c>
      <c r="M228" s="666">
        <v>12626.25</v>
      </c>
      <c r="N228" s="665">
        <v>13</v>
      </c>
      <c r="O228" s="748">
        <v>12</v>
      </c>
      <c r="P228" s="666">
        <v>11655</v>
      </c>
      <c r="Q228" s="681">
        <v>0.92307692307692313</v>
      </c>
      <c r="R228" s="665">
        <v>12</v>
      </c>
      <c r="S228" s="681">
        <v>0.92307692307692313</v>
      </c>
      <c r="T228" s="748">
        <v>11.5</v>
      </c>
      <c r="U228" s="704">
        <v>0.95833333333333337</v>
      </c>
    </row>
    <row r="229" spans="1:21" ht="14.4" customHeight="1" x14ac:dyDescent="0.3">
      <c r="A229" s="664">
        <v>31</v>
      </c>
      <c r="B229" s="665" t="s">
        <v>556</v>
      </c>
      <c r="C229" s="665" t="s">
        <v>3068</v>
      </c>
      <c r="D229" s="746" t="s">
        <v>4305</v>
      </c>
      <c r="E229" s="747" t="s">
        <v>3083</v>
      </c>
      <c r="F229" s="665" t="s">
        <v>3067</v>
      </c>
      <c r="G229" s="665" t="s">
        <v>3143</v>
      </c>
      <c r="H229" s="665" t="s">
        <v>557</v>
      </c>
      <c r="I229" s="665" t="s">
        <v>3339</v>
      </c>
      <c r="J229" s="665" t="s">
        <v>3340</v>
      </c>
      <c r="K229" s="665" t="s">
        <v>3341</v>
      </c>
      <c r="L229" s="666">
        <v>250</v>
      </c>
      <c r="M229" s="666">
        <v>250</v>
      </c>
      <c r="N229" s="665">
        <v>1</v>
      </c>
      <c r="O229" s="748">
        <v>1</v>
      </c>
      <c r="P229" s="666">
        <v>250</v>
      </c>
      <c r="Q229" s="681">
        <v>1</v>
      </c>
      <c r="R229" s="665">
        <v>1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31</v>
      </c>
      <c r="B230" s="665" t="s">
        <v>556</v>
      </c>
      <c r="C230" s="665" t="s">
        <v>3068</v>
      </c>
      <c r="D230" s="746" t="s">
        <v>4305</v>
      </c>
      <c r="E230" s="747" t="s">
        <v>3083</v>
      </c>
      <c r="F230" s="665" t="s">
        <v>3067</v>
      </c>
      <c r="G230" s="665" t="s">
        <v>3143</v>
      </c>
      <c r="H230" s="665" t="s">
        <v>557</v>
      </c>
      <c r="I230" s="665" t="s">
        <v>3170</v>
      </c>
      <c r="J230" s="665" t="s">
        <v>3171</v>
      </c>
      <c r="K230" s="665" t="s">
        <v>3172</v>
      </c>
      <c r="L230" s="666">
        <v>1000</v>
      </c>
      <c r="M230" s="666">
        <v>2000</v>
      </c>
      <c r="N230" s="665">
        <v>2</v>
      </c>
      <c r="O230" s="748">
        <v>2</v>
      </c>
      <c r="P230" s="666">
        <v>2000</v>
      </c>
      <c r="Q230" s="681">
        <v>1</v>
      </c>
      <c r="R230" s="665">
        <v>2</v>
      </c>
      <c r="S230" s="681">
        <v>1</v>
      </c>
      <c r="T230" s="748">
        <v>2</v>
      </c>
      <c r="U230" s="704">
        <v>1</v>
      </c>
    </row>
    <row r="231" spans="1:21" ht="14.4" customHeight="1" x14ac:dyDescent="0.3">
      <c r="A231" s="664">
        <v>31</v>
      </c>
      <c r="B231" s="665" t="s">
        <v>556</v>
      </c>
      <c r="C231" s="665" t="s">
        <v>3068</v>
      </c>
      <c r="D231" s="746" t="s">
        <v>4305</v>
      </c>
      <c r="E231" s="747" t="s">
        <v>3083</v>
      </c>
      <c r="F231" s="665" t="s">
        <v>3067</v>
      </c>
      <c r="G231" s="665" t="s">
        <v>3176</v>
      </c>
      <c r="H231" s="665" t="s">
        <v>557</v>
      </c>
      <c r="I231" s="665" t="s">
        <v>3177</v>
      </c>
      <c r="J231" s="665" t="s">
        <v>3258</v>
      </c>
      <c r="K231" s="665" t="s">
        <v>3259</v>
      </c>
      <c r="L231" s="666">
        <v>260</v>
      </c>
      <c r="M231" s="666">
        <v>1300</v>
      </c>
      <c r="N231" s="665">
        <v>5</v>
      </c>
      <c r="O231" s="748">
        <v>3</v>
      </c>
      <c r="P231" s="666">
        <v>1300</v>
      </c>
      <c r="Q231" s="681">
        <v>1</v>
      </c>
      <c r="R231" s="665">
        <v>5</v>
      </c>
      <c r="S231" s="681">
        <v>1</v>
      </c>
      <c r="T231" s="748">
        <v>3</v>
      </c>
      <c r="U231" s="704">
        <v>1</v>
      </c>
    </row>
    <row r="232" spans="1:21" ht="14.4" customHeight="1" x14ac:dyDescent="0.3">
      <c r="A232" s="664">
        <v>31</v>
      </c>
      <c r="B232" s="665" t="s">
        <v>556</v>
      </c>
      <c r="C232" s="665" t="s">
        <v>3068</v>
      </c>
      <c r="D232" s="746" t="s">
        <v>4305</v>
      </c>
      <c r="E232" s="747" t="s">
        <v>3083</v>
      </c>
      <c r="F232" s="665" t="s">
        <v>3067</v>
      </c>
      <c r="G232" s="665" t="s">
        <v>3176</v>
      </c>
      <c r="H232" s="665" t="s">
        <v>557</v>
      </c>
      <c r="I232" s="665" t="s">
        <v>3180</v>
      </c>
      <c r="J232" s="665" t="s">
        <v>3181</v>
      </c>
      <c r="K232" s="665" t="s">
        <v>3182</v>
      </c>
      <c r="L232" s="666">
        <v>200</v>
      </c>
      <c r="M232" s="666">
        <v>18000</v>
      </c>
      <c r="N232" s="665">
        <v>90</v>
      </c>
      <c r="O232" s="748">
        <v>38</v>
      </c>
      <c r="P232" s="666">
        <v>15600</v>
      </c>
      <c r="Q232" s="681">
        <v>0.8666666666666667</v>
      </c>
      <c r="R232" s="665">
        <v>78</v>
      </c>
      <c r="S232" s="681">
        <v>0.8666666666666667</v>
      </c>
      <c r="T232" s="748">
        <v>35</v>
      </c>
      <c r="U232" s="704">
        <v>0.92105263157894735</v>
      </c>
    </row>
    <row r="233" spans="1:21" ht="14.4" customHeight="1" x14ac:dyDescent="0.3">
      <c r="A233" s="664">
        <v>31</v>
      </c>
      <c r="B233" s="665" t="s">
        <v>556</v>
      </c>
      <c r="C233" s="665" t="s">
        <v>3068</v>
      </c>
      <c r="D233" s="746" t="s">
        <v>4305</v>
      </c>
      <c r="E233" s="747" t="s">
        <v>3084</v>
      </c>
      <c r="F233" s="665" t="s">
        <v>3065</v>
      </c>
      <c r="G233" s="665" t="s">
        <v>3096</v>
      </c>
      <c r="H233" s="665" t="s">
        <v>557</v>
      </c>
      <c r="I233" s="665" t="s">
        <v>3192</v>
      </c>
      <c r="J233" s="665" t="s">
        <v>1735</v>
      </c>
      <c r="K233" s="665" t="s">
        <v>3193</v>
      </c>
      <c r="L233" s="666">
        <v>0</v>
      </c>
      <c r="M233" s="666">
        <v>0</v>
      </c>
      <c r="N233" s="665">
        <v>1</v>
      </c>
      <c r="O233" s="748">
        <v>1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31</v>
      </c>
      <c r="B234" s="665" t="s">
        <v>556</v>
      </c>
      <c r="C234" s="665" t="s">
        <v>3068</v>
      </c>
      <c r="D234" s="746" t="s">
        <v>4305</v>
      </c>
      <c r="E234" s="747" t="s">
        <v>3084</v>
      </c>
      <c r="F234" s="665" t="s">
        <v>3065</v>
      </c>
      <c r="G234" s="665" t="s">
        <v>3096</v>
      </c>
      <c r="H234" s="665" t="s">
        <v>1543</v>
      </c>
      <c r="I234" s="665" t="s">
        <v>1906</v>
      </c>
      <c r="J234" s="665" t="s">
        <v>1735</v>
      </c>
      <c r="K234" s="665" t="s">
        <v>2878</v>
      </c>
      <c r="L234" s="666">
        <v>154.36000000000001</v>
      </c>
      <c r="M234" s="666">
        <v>308.72000000000003</v>
      </c>
      <c r="N234" s="665">
        <v>2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31</v>
      </c>
      <c r="B235" s="665" t="s">
        <v>556</v>
      </c>
      <c r="C235" s="665" t="s">
        <v>3068</v>
      </c>
      <c r="D235" s="746" t="s">
        <v>4305</v>
      </c>
      <c r="E235" s="747" t="s">
        <v>3084</v>
      </c>
      <c r="F235" s="665" t="s">
        <v>3065</v>
      </c>
      <c r="G235" s="665" t="s">
        <v>3096</v>
      </c>
      <c r="H235" s="665" t="s">
        <v>1543</v>
      </c>
      <c r="I235" s="665" t="s">
        <v>1734</v>
      </c>
      <c r="J235" s="665" t="s">
        <v>1735</v>
      </c>
      <c r="K235" s="665" t="s">
        <v>2877</v>
      </c>
      <c r="L235" s="666">
        <v>225.06</v>
      </c>
      <c r="M235" s="666">
        <v>450.12</v>
      </c>
      <c r="N235" s="665">
        <v>2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31</v>
      </c>
      <c r="B236" s="665" t="s">
        <v>556</v>
      </c>
      <c r="C236" s="665" t="s">
        <v>3068</v>
      </c>
      <c r="D236" s="746" t="s">
        <v>4305</v>
      </c>
      <c r="E236" s="747" t="s">
        <v>3084</v>
      </c>
      <c r="F236" s="665" t="s">
        <v>3065</v>
      </c>
      <c r="G236" s="665" t="s">
        <v>3198</v>
      </c>
      <c r="H236" s="665" t="s">
        <v>557</v>
      </c>
      <c r="I236" s="665" t="s">
        <v>1809</v>
      </c>
      <c r="J236" s="665" t="s">
        <v>3200</v>
      </c>
      <c r="K236" s="665" t="s">
        <v>3098</v>
      </c>
      <c r="L236" s="666">
        <v>170.52</v>
      </c>
      <c r="M236" s="666">
        <v>170.52</v>
      </c>
      <c r="N236" s="665">
        <v>1</v>
      </c>
      <c r="O236" s="748">
        <v>1</v>
      </c>
      <c r="P236" s="666">
        <v>170.52</v>
      </c>
      <c r="Q236" s="681">
        <v>1</v>
      </c>
      <c r="R236" s="665">
        <v>1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31</v>
      </c>
      <c r="B237" s="665" t="s">
        <v>556</v>
      </c>
      <c r="C237" s="665" t="s">
        <v>3068</v>
      </c>
      <c r="D237" s="746" t="s">
        <v>4305</v>
      </c>
      <c r="E237" s="747" t="s">
        <v>3084</v>
      </c>
      <c r="F237" s="665" t="s">
        <v>3065</v>
      </c>
      <c r="G237" s="665" t="s">
        <v>3106</v>
      </c>
      <c r="H237" s="665" t="s">
        <v>557</v>
      </c>
      <c r="I237" s="665" t="s">
        <v>954</v>
      </c>
      <c r="J237" s="665" t="s">
        <v>955</v>
      </c>
      <c r="K237" s="665" t="s">
        <v>3107</v>
      </c>
      <c r="L237" s="666">
        <v>0</v>
      </c>
      <c r="M237" s="666">
        <v>0</v>
      </c>
      <c r="N237" s="665">
        <v>3</v>
      </c>
      <c r="O237" s="748">
        <v>1.5</v>
      </c>
      <c r="P237" s="666">
        <v>0</v>
      </c>
      <c r="Q237" s="681"/>
      <c r="R237" s="665">
        <v>3</v>
      </c>
      <c r="S237" s="681">
        <v>1</v>
      </c>
      <c r="T237" s="748">
        <v>1.5</v>
      </c>
      <c r="U237" s="704">
        <v>1</v>
      </c>
    </row>
    <row r="238" spans="1:21" ht="14.4" customHeight="1" x14ac:dyDescent="0.3">
      <c r="A238" s="664">
        <v>31</v>
      </c>
      <c r="B238" s="665" t="s">
        <v>556</v>
      </c>
      <c r="C238" s="665" t="s">
        <v>3068</v>
      </c>
      <c r="D238" s="746" t="s">
        <v>4305</v>
      </c>
      <c r="E238" s="747" t="s">
        <v>3084</v>
      </c>
      <c r="F238" s="665" t="s">
        <v>3065</v>
      </c>
      <c r="G238" s="665" t="s">
        <v>3108</v>
      </c>
      <c r="H238" s="665" t="s">
        <v>557</v>
      </c>
      <c r="I238" s="665" t="s">
        <v>1825</v>
      </c>
      <c r="J238" s="665" t="s">
        <v>3109</v>
      </c>
      <c r="K238" s="665" t="s">
        <v>3110</v>
      </c>
      <c r="L238" s="666">
        <v>132.97999999999999</v>
      </c>
      <c r="M238" s="666">
        <v>531.91999999999996</v>
      </c>
      <c r="N238" s="665">
        <v>4</v>
      </c>
      <c r="O238" s="748">
        <v>1</v>
      </c>
      <c r="P238" s="666">
        <v>531.91999999999996</v>
      </c>
      <c r="Q238" s="681">
        <v>1</v>
      </c>
      <c r="R238" s="665">
        <v>4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31</v>
      </c>
      <c r="B239" s="665" t="s">
        <v>556</v>
      </c>
      <c r="C239" s="665" t="s">
        <v>3068</v>
      </c>
      <c r="D239" s="746" t="s">
        <v>4305</v>
      </c>
      <c r="E239" s="747" t="s">
        <v>3084</v>
      </c>
      <c r="F239" s="665" t="s">
        <v>3065</v>
      </c>
      <c r="G239" s="665" t="s">
        <v>3111</v>
      </c>
      <c r="H239" s="665" t="s">
        <v>557</v>
      </c>
      <c r="I239" s="665" t="s">
        <v>3342</v>
      </c>
      <c r="J239" s="665" t="s">
        <v>3113</v>
      </c>
      <c r="K239" s="665" t="s">
        <v>3343</v>
      </c>
      <c r="L239" s="666">
        <v>0</v>
      </c>
      <c r="M239" s="666">
        <v>0</v>
      </c>
      <c r="N239" s="665">
        <v>3</v>
      </c>
      <c r="O239" s="748">
        <v>0.5</v>
      </c>
      <c r="P239" s="666"/>
      <c r="Q239" s="681"/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31</v>
      </c>
      <c r="B240" s="665" t="s">
        <v>556</v>
      </c>
      <c r="C240" s="665" t="s">
        <v>3068</v>
      </c>
      <c r="D240" s="746" t="s">
        <v>4305</v>
      </c>
      <c r="E240" s="747" t="s">
        <v>3084</v>
      </c>
      <c r="F240" s="665" t="s">
        <v>3065</v>
      </c>
      <c r="G240" s="665" t="s">
        <v>3118</v>
      </c>
      <c r="H240" s="665" t="s">
        <v>1543</v>
      </c>
      <c r="I240" s="665" t="s">
        <v>3119</v>
      </c>
      <c r="J240" s="665" t="s">
        <v>1565</v>
      </c>
      <c r="K240" s="665" t="s">
        <v>2809</v>
      </c>
      <c r="L240" s="666">
        <v>490.89</v>
      </c>
      <c r="M240" s="666">
        <v>19144.710000000003</v>
      </c>
      <c r="N240" s="665">
        <v>39</v>
      </c>
      <c r="O240" s="748">
        <v>7</v>
      </c>
      <c r="P240" s="666">
        <v>13744.920000000002</v>
      </c>
      <c r="Q240" s="681">
        <v>0.71794871794871795</v>
      </c>
      <c r="R240" s="665">
        <v>28</v>
      </c>
      <c r="S240" s="681">
        <v>0.71794871794871795</v>
      </c>
      <c r="T240" s="748">
        <v>5.25</v>
      </c>
      <c r="U240" s="704">
        <v>0.75</v>
      </c>
    </row>
    <row r="241" spans="1:21" ht="14.4" customHeight="1" x14ac:dyDescent="0.3">
      <c r="A241" s="664">
        <v>31</v>
      </c>
      <c r="B241" s="665" t="s">
        <v>556</v>
      </c>
      <c r="C241" s="665" t="s">
        <v>3068</v>
      </c>
      <c r="D241" s="746" t="s">
        <v>4305</v>
      </c>
      <c r="E241" s="747" t="s">
        <v>3084</v>
      </c>
      <c r="F241" s="665" t="s">
        <v>3065</v>
      </c>
      <c r="G241" s="665" t="s">
        <v>3118</v>
      </c>
      <c r="H241" s="665" t="s">
        <v>1543</v>
      </c>
      <c r="I241" s="665" t="s">
        <v>3120</v>
      </c>
      <c r="J241" s="665" t="s">
        <v>1565</v>
      </c>
      <c r="K241" s="665" t="s">
        <v>2807</v>
      </c>
      <c r="L241" s="666">
        <v>736.33</v>
      </c>
      <c r="M241" s="666">
        <v>53752.090000000011</v>
      </c>
      <c r="N241" s="665">
        <v>73</v>
      </c>
      <c r="O241" s="748">
        <v>7.8333333333333339</v>
      </c>
      <c r="P241" s="666">
        <v>49334.110000000008</v>
      </c>
      <c r="Q241" s="681">
        <v>0.9178082191780822</v>
      </c>
      <c r="R241" s="665">
        <v>67</v>
      </c>
      <c r="S241" s="681">
        <v>0.9178082191780822</v>
      </c>
      <c r="T241" s="748">
        <v>7.3333333333333339</v>
      </c>
      <c r="U241" s="704">
        <v>0.93617021276595747</v>
      </c>
    </row>
    <row r="242" spans="1:21" ht="14.4" customHeight="1" x14ac:dyDescent="0.3">
      <c r="A242" s="664">
        <v>31</v>
      </c>
      <c r="B242" s="665" t="s">
        <v>556</v>
      </c>
      <c r="C242" s="665" t="s">
        <v>3068</v>
      </c>
      <c r="D242" s="746" t="s">
        <v>4305</v>
      </c>
      <c r="E242" s="747" t="s">
        <v>3084</v>
      </c>
      <c r="F242" s="665" t="s">
        <v>3065</v>
      </c>
      <c r="G242" s="665" t="s">
        <v>3118</v>
      </c>
      <c r="H242" s="665" t="s">
        <v>1543</v>
      </c>
      <c r="I242" s="665" t="s">
        <v>1564</v>
      </c>
      <c r="J242" s="665" t="s">
        <v>1565</v>
      </c>
      <c r="K242" s="665" t="s">
        <v>2810</v>
      </c>
      <c r="L242" s="666">
        <v>923.74</v>
      </c>
      <c r="M242" s="666">
        <v>5542.44</v>
      </c>
      <c r="N242" s="665">
        <v>6</v>
      </c>
      <c r="O242" s="748">
        <v>1.5</v>
      </c>
      <c r="P242" s="666">
        <v>5542.44</v>
      </c>
      <c r="Q242" s="681">
        <v>1</v>
      </c>
      <c r="R242" s="665">
        <v>6</v>
      </c>
      <c r="S242" s="681">
        <v>1</v>
      </c>
      <c r="T242" s="748">
        <v>1.5</v>
      </c>
      <c r="U242" s="704">
        <v>1</v>
      </c>
    </row>
    <row r="243" spans="1:21" ht="14.4" customHeight="1" x14ac:dyDescent="0.3">
      <c r="A243" s="664">
        <v>31</v>
      </c>
      <c r="B243" s="665" t="s">
        <v>556</v>
      </c>
      <c r="C243" s="665" t="s">
        <v>3068</v>
      </c>
      <c r="D243" s="746" t="s">
        <v>4305</v>
      </c>
      <c r="E243" s="747" t="s">
        <v>3084</v>
      </c>
      <c r="F243" s="665" t="s">
        <v>3065</v>
      </c>
      <c r="G243" s="665" t="s">
        <v>3125</v>
      </c>
      <c r="H243" s="665" t="s">
        <v>557</v>
      </c>
      <c r="I243" s="665" t="s">
        <v>796</v>
      </c>
      <c r="J243" s="665" t="s">
        <v>3126</v>
      </c>
      <c r="K243" s="665" t="s">
        <v>3127</v>
      </c>
      <c r="L243" s="666">
        <v>0</v>
      </c>
      <c r="M243" s="666">
        <v>0</v>
      </c>
      <c r="N243" s="665">
        <v>196</v>
      </c>
      <c r="O243" s="748">
        <v>57.666666666666664</v>
      </c>
      <c r="P243" s="666">
        <v>0</v>
      </c>
      <c r="Q243" s="681"/>
      <c r="R243" s="665">
        <v>113</v>
      </c>
      <c r="S243" s="681">
        <v>0.57653061224489799</v>
      </c>
      <c r="T243" s="748">
        <v>32.666666666666664</v>
      </c>
      <c r="U243" s="704">
        <v>0.5664739884393063</v>
      </c>
    </row>
    <row r="244" spans="1:21" ht="14.4" customHeight="1" x14ac:dyDescent="0.3">
      <c r="A244" s="664">
        <v>31</v>
      </c>
      <c r="B244" s="665" t="s">
        <v>556</v>
      </c>
      <c r="C244" s="665" t="s">
        <v>3068</v>
      </c>
      <c r="D244" s="746" t="s">
        <v>4305</v>
      </c>
      <c r="E244" s="747" t="s">
        <v>3084</v>
      </c>
      <c r="F244" s="665" t="s">
        <v>3065</v>
      </c>
      <c r="G244" s="665" t="s">
        <v>3128</v>
      </c>
      <c r="H244" s="665" t="s">
        <v>557</v>
      </c>
      <c r="I244" s="665" t="s">
        <v>1488</v>
      </c>
      <c r="J244" s="665" t="s">
        <v>1489</v>
      </c>
      <c r="K244" s="665" t="s">
        <v>3129</v>
      </c>
      <c r="L244" s="666">
        <v>59.56</v>
      </c>
      <c r="M244" s="666">
        <v>119.12</v>
      </c>
      <c r="N244" s="665">
        <v>2</v>
      </c>
      <c r="O244" s="748">
        <v>1</v>
      </c>
      <c r="P244" s="666">
        <v>119.12</v>
      </c>
      <c r="Q244" s="681">
        <v>1</v>
      </c>
      <c r="R244" s="665">
        <v>2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31</v>
      </c>
      <c r="B245" s="665" t="s">
        <v>556</v>
      </c>
      <c r="C245" s="665" t="s">
        <v>3068</v>
      </c>
      <c r="D245" s="746" t="s">
        <v>4305</v>
      </c>
      <c r="E245" s="747" t="s">
        <v>3084</v>
      </c>
      <c r="F245" s="665" t="s">
        <v>3065</v>
      </c>
      <c r="G245" s="665" t="s">
        <v>3130</v>
      </c>
      <c r="H245" s="665" t="s">
        <v>557</v>
      </c>
      <c r="I245" s="665" t="s">
        <v>1802</v>
      </c>
      <c r="J245" s="665" t="s">
        <v>1799</v>
      </c>
      <c r="K245" s="665" t="s">
        <v>3131</v>
      </c>
      <c r="L245" s="666">
        <v>186.27</v>
      </c>
      <c r="M245" s="666">
        <v>3166.59</v>
      </c>
      <c r="N245" s="665">
        <v>17</v>
      </c>
      <c r="O245" s="748">
        <v>7</v>
      </c>
      <c r="P245" s="666">
        <v>1862.7</v>
      </c>
      <c r="Q245" s="681">
        <v>0.58823529411764708</v>
      </c>
      <c r="R245" s="665">
        <v>10</v>
      </c>
      <c r="S245" s="681">
        <v>0.58823529411764708</v>
      </c>
      <c r="T245" s="748">
        <v>4.75</v>
      </c>
      <c r="U245" s="704">
        <v>0.6785714285714286</v>
      </c>
    </row>
    <row r="246" spans="1:21" ht="14.4" customHeight="1" x14ac:dyDescent="0.3">
      <c r="A246" s="664">
        <v>31</v>
      </c>
      <c r="B246" s="665" t="s">
        <v>556</v>
      </c>
      <c r="C246" s="665" t="s">
        <v>3068</v>
      </c>
      <c r="D246" s="746" t="s">
        <v>4305</v>
      </c>
      <c r="E246" s="747" t="s">
        <v>3084</v>
      </c>
      <c r="F246" s="665" t="s">
        <v>3067</v>
      </c>
      <c r="G246" s="665" t="s">
        <v>3135</v>
      </c>
      <c r="H246" s="665" t="s">
        <v>557</v>
      </c>
      <c r="I246" s="665" t="s">
        <v>3136</v>
      </c>
      <c r="J246" s="665" t="s">
        <v>3137</v>
      </c>
      <c r="K246" s="665" t="s">
        <v>3138</v>
      </c>
      <c r="L246" s="666">
        <v>35.130000000000003</v>
      </c>
      <c r="M246" s="666">
        <v>7377.3000000000166</v>
      </c>
      <c r="N246" s="665">
        <v>210</v>
      </c>
      <c r="O246" s="748">
        <v>72</v>
      </c>
      <c r="P246" s="666">
        <v>7377.3000000000166</v>
      </c>
      <c r="Q246" s="681">
        <v>1</v>
      </c>
      <c r="R246" s="665">
        <v>210</v>
      </c>
      <c r="S246" s="681">
        <v>1</v>
      </c>
      <c r="T246" s="748">
        <v>72</v>
      </c>
      <c r="U246" s="704">
        <v>1</v>
      </c>
    </row>
    <row r="247" spans="1:21" ht="14.4" customHeight="1" x14ac:dyDescent="0.3">
      <c r="A247" s="664">
        <v>31</v>
      </c>
      <c r="B247" s="665" t="s">
        <v>556</v>
      </c>
      <c r="C247" s="665" t="s">
        <v>3068</v>
      </c>
      <c r="D247" s="746" t="s">
        <v>4305</v>
      </c>
      <c r="E247" s="747" t="s">
        <v>3084</v>
      </c>
      <c r="F247" s="665" t="s">
        <v>3067</v>
      </c>
      <c r="G247" s="665" t="s">
        <v>3139</v>
      </c>
      <c r="H247" s="665" t="s">
        <v>557</v>
      </c>
      <c r="I247" s="665" t="s">
        <v>3140</v>
      </c>
      <c r="J247" s="665" t="s">
        <v>3141</v>
      </c>
      <c r="K247" s="665" t="s">
        <v>3142</v>
      </c>
      <c r="L247" s="666">
        <v>410</v>
      </c>
      <c r="M247" s="666">
        <v>11890</v>
      </c>
      <c r="N247" s="665">
        <v>29</v>
      </c>
      <c r="O247" s="748">
        <v>20</v>
      </c>
      <c r="P247" s="666">
        <v>9430</v>
      </c>
      <c r="Q247" s="681">
        <v>0.7931034482758621</v>
      </c>
      <c r="R247" s="665">
        <v>23</v>
      </c>
      <c r="S247" s="681">
        <v>0.7931034482758621</v>
      </c>
      <c r="T247" s="748">
        <v>16</v>
      </c>
      <c r="U247" s="704">
        <v>0.8</v>
      </c>
    </row>
    <row r="248" spans="1:21" ht="14.4" customHeight="1" x14ac:dyDescent="0.3">
      <c r="A248" s="664">
        <v>31</v>
      </c>
      <c r="B248" s="665" t="s">
        <v>556</v>
      </c>
      <c r="C248" s="665" t="s">
        <v>3068</v>
      </c>
      <c r="D248" s="746" t="s">
        <v>4305</v>
      </c>
      <c r="E248" s="747" t="s">
        <v>3084</v>
      </c>
      <c r="F248" s="665" t="s">
        <v>3067</v>
      </c>
      <c r="G248" s="665" t="s">
        <v>3143</v>
      </c>
      <c r="H248" s="665" t="s">
        <v>557</v>
      </c>
      <c r="I248" s="665" t="s">
        <v>3285</v>
      </c>
      <c r="J248" s="665" t="s">
        <v>3286</v>
      </c>
      <c r="K248" s="665" t="s">
        <v>3287</v>
      </c>
      <c r="L248" s="666">
        <v>3000</v>
      </c>
      <c r="M248" s="666">
        <v>3000</v>
      </c>
      <c r="N248" s="665">
        <v>1</v>
      </c>
      <c r="O248" s="748">
        <v>1</v>
      </c>
      <c r="P248" s="666">
        <v>3000</v>
      </c>
      <c r="Q248" s="681">
        <v>1</v>
      </c>
      <c r="R248" s="665">
        <v>1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31</v>
      </c>
      <c r="B249" s="665" t="s">
        <v>556</v>
      </c>
      <c r="C249" s="665" t="s">
        <v>3068</v>
      </c>
      <c r="D249" s="746" t="s">
        <v>4305</v>
      </c>
      <c r="E249" s="747" t="s">
        <v>3084</v>
      </c>
      <c r="F249" s="665" t="s">
        <v>3067</v>
      </c>
      <c r="G249" s="665" t="s">
        <v>3143</v>
      </c>
      <c r="H249" s="665" t="s">
        <v>557</v>
      </c>
      <c r="I249" s="665" t="s">
        <v>3144</v>
      </c>
      <c r="J249" s="665" t="s">
        <v>3145</v>
      </c>
      <c r="K249" s="665" t="s">
        <v>3146</v>
      </c>
      <c r="L249" s="666">
        <v>199.5</v>
      </c>
      <c r="M249" s="666">
        <v>598.5</v>
      </c>
      <c r="N249" s="665">
        <v>3</v>
      </c>
      <c r="O249" s="748">
        <v>3</v>
      </c>
      <c r="P249" s="666">
        <v>598.5</v>
      </c>
      <c r="Q249" s="681">
        <v>1</v>
      </c>
      <c r="R249" s="665">
        <v>3</v>
      </c>
      <c r="S249" s="681">
        <v>1</v>
      </c>
      <c r="T249" s="748">
        <v>3</v>
      </c>
      <c r="U249" s="704">
        <v>1</v>
      </c>
    </row>
    <row r="250" spans="1:21" ht="14.4" customHeight="1" x14ac:dyDescent="0.3">
      <c r="A250" s="664">
        <v>31</v>
      </c>
      <c r="B250" s="665" t="s">
        <v>556</v>
      </c>
      <c r="C250" s="665" t="s">
        <v>3068</v>
      </c>
      <c r="D250" s="746" t="s">
        <v>4305</v>
      </c>
      <c r="E250" s="747" t="s">
        <v>3084</v>
      </c>
      <c r="F250" s="665" t="s">
        <v>3067</v>
      </c>
      <c r="G250" s="665" t="s">
        <v>3143</v>
      </c>
      <c r="H250" s="665" t="s">
        <v>557</v>
      </c>
      <c r="I250" s="665" t="s">
        <v>3147</v>
      </c>
      <c r="J250" s="665" t="s">
        <v>3148</v>
      </c>
      <c r="K250" s="665" t="s">
        <v>3149</v>
      </c>
      <c r="L250" s="666">
        <v>492.18</v>
      </c>
      <c r="M250" s="666">
        <v>6890.52</v>
      </c>
      <c r="N250" s="665">
        <v>14</v>
      </c>
      <c r="O250" s="748">
        <v>11</v>
      </c>
      <c r="P250" s="666">
        <v>5906.1600000000008</v>
      </c>
      <c r="Q250" s="681">
        <v>0.85714285714285721</v>
      </c>
      <c r="R250" s="665">
        <v>12</v>
      </c>
      <c r="S250" s="681">
        <v>0.8571428571428571</v>
      </c>
      <c r="T250" s="748">
        <v>10</v>
      </c>
      <c r="U250" s="704">
        <v>0.90909090909090906</v>
      </c>
    </row>
    <row r="251" spans="1:21" ht="14.4" customHeight="1" x14ac:dyDescent="0.3">
      <c r="A251" s="664">
        <v>31</v>
      </c>
      <c r="B251" s="665" t="s">
        <v>556</v>
      </c>
      <c r="C251" s="665" t="s">
        <v>3068</v>
      </c>
      <c r="D251" s="746" t="s">
        <v>4305</v>
      </c>
      <c r="E251" s="747" t="s">
        <v>3084</v>
      </c>
      <c r="F251" s="665" t="s">
        <v>3067</v>
      </c>
      <c r="G251" s="665" t="s">
        <v>3143</v>
      </c>
      <c r="H251" s="665" t="s">
        <v>557</v>
      </c>
      <c r="I251" s="665" t="s">
        <v>3294</v>
      </c>
      <c r="J251" s="665" t="s">
        <v>3295</v>
      </c>
      <c r="K251" s="665" t="s">
        <v>3296</v>
      </c>
      <c r="L251" s="666">
        <v>347.81</v>
      </c>
      <c r="M251" s="666">
        <v>695.62</v>
      </c>
      <c r="N251" s="665">
        <v>2</v>
      </c>
      <c r="O251" s="748">
        <v>1</v>
      </c>
      <c r="P251" s="666">
        <v>695.62</v>
      </c>
      <c r="Q251" s="681">
        <v>1</v>
      </c>
      <c r="R251" s="665">
        <v>2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31</v>
      </c>
      <c r="B252" s="665" t="s">
        <v>556</v>
      </c>
      <c r="C252" s="665" t="s">
        <v>3068</v>
      </c>
      <c r="D252" s="746" t="s">
        <v>4305</v>
      </c>
      <c r="E252" s="747" t="s">
        <v>3084</v>
      </c>
      <c r="F252" s="665" t="s">
        <v>3067</v>
      </c>
      <c r="G252" s="665" t="s">
        <v>3143</v>
      </c>
      <c r="H252" s="665" t="s">
        <v>557</v>
      </c>
      <c r="I252" s="665" t="s">
        <v>3150</v>
      </c>
      <c r="J252" s="665" t="s">
        <v>3151</v>
      </c>
      <c r="K252" s="665" t="s">
        <v>3152</v>
      </c>
      <c r="L252" s="666">
        <v>2202.1999999999998</v>
      </c>
      <c r="M252" s="666">
        <v>2202.1999999999998</v>
      </c>
      <c r="N252" s="665">
        <v>1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31</v>
      </c>
      <c r="B253" s="665" t="s">
        <v>556</v>
      </c>
      <c r="C253" s="665" t="s">
        <v>3068</v>
      </c>
      <c r="D253" s="746" t="s">
        <v>4305</v>
      </c>
      <c r="E253" s="747" t="s">
        <v>3084</v>
      </c>
      <c r="F253" s="665" t="s">
        <v>3067</v>
      </c>
      <c r="G253" s="665" t="s">
        <v>3143</v>
      </c>
      <c r="H253" s="665" t="s">
        <v>557</v>
      </c>
      <c r="I253" s="665" t="s">
        <v>3156</v>
      </c>
      <c r="J253" s="665" t="s">
        <v>3157</v>
      </c>
      <c r="K253" s="665" t="s">
        <v>3158</v>
      </c>
      <c r="L253" s="666">
        <v>971.25</v>
      </c>
      <c r="M253" s="666">
        <v>15540</v>
      </c>
      <c r="N253" s="665">
        <v>16</v>
      </c>
      <c r="O253" s="748">
        <v>11</v>
      </c>
      <c r="P253" s="666">
        <v>15540</v>
      </c>
      <c r="Q253" s="681">
        <v>1</v>
      </c>
      <c r="R253" s="665">
        <v>16</v>
      </c>
      <c r="S253" s="681">
        <v>1</v>
      </c>
      <c r="T253" s="748">
        <v>11</v>
      </c>
      <c r="U253" s="704">
        <v>1</v>
      </c>
    </row>
    <row r="254" spans="1:21" ht="14.4" customHeight="1" x14ac:dyDescent="0.3">
      <c r="A254" s="664">
        <v>31</v>
      </c>
      <c r="B254" s="665" t="s">
        <v>556</v>
      </c>
      <c r="C254" s="665" t="s">
        <v>3068</v>
      </c>
      <c r="D254" s="746" t="s">
        <v>4305</v>
      </c>
      <c r="E254" s="747" t="s">
        <v>3084</v>
      </c>
      <c r="F254" s="665" t="s">
        <v>3067</v>
      </c>
      <c r="G254" s="665" t="s">
        <v>3143</v>
      </c>
      <c r="H254" s="665" t="s">
        <v>557</v>
      </c>
      <c r="I254" s="665" t="s">
        <v>3339</v>
      </c>
      <c r="J254" s="665" t="s">
        <v>3340</v>
      </c>
      <c r="K254" s="665" t="s">
        <v>3341</v>
      </c>
      <c r="L254" s="666">
        <v>250</v>
      </c>
      <c r="M254" s="666">
        <v>250</v>
      </c>
      <c r="N254" s="665">
        <v>1</v>
      </c>
      <c r="O254" s="748">
        <v>1</v>
      </c>
      <c r="P254" s="666">
        <v>250</v>
      </c>
      <c r="Q254" s="681">
        <v>1</v>
      </c>
      <c r="R254" s="665">
        <v>1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31</v>
      </c>
      <c r="B255" s="665" t="s">
        <v>556</v>
      </c>
      <c r="C255" s="665" t="s">
        <v>3068</v>
      </c>
      <c r="D255" s="746" t="s">
        <v>4305</v>
      </c>
      <c r="E255" s="747" t="s">
        <v>3084</v>
      </c>
      <c r="F255" s="665" t="s">
        <v>3067</v>
      </c>
      <c r="G255" s="665" t="s">
        <v>3143</v>
      </c>
      <c r="H255" s="665" t="s">
        <v>557</v>
      </c>
      <c r="I255" s="665" t="s">
        <v>3159</v>
      </c>
      <c r="J255" s="665" t="s">
        <v>3160</v>
      </c>
      <c r="K255" s="665" t="s">
        <v>3161</v>
      </c>
      <c r="L255" s="666">
        <v>1978.94</v>
      </c>
      <c r="M255" s="666">
        <v>1978.94</v>
      </c>
      <c r="N255" s="665">
        <v>1</v>
      </c>
      <c r="O255" s="748">
        <v>1</v>
      </c>
      <c r="P255" s="666">
        <v>1978.94</v>
      </c>
      <c r="Q255" s="681">
        <v>1</v>
      </c>
      <c r="R255" s="665">
        <v>1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31</v>
      </c>
      <c r="B256" s="665" t="s">
        <v>556</v>
      </c>
      <c r="C256" s="665" t="s">
        <v>3068</v>
      </c>
      <c r="D256" s="746" t="s">
        <v>4305</v>
      </c>
      <c r="E256" s="747" t="s">
        <v>3084</v>
      </c>
      <c r="F256" s="665" t="s">
        <v>3067</v>
      </c>
      <c r="G256" s="665" t="s">
        <v>3143</v>
      </c>
      <c r="H256" s="665" t="s">
        <v>557</v>
      </c>
      <c r="I256" s="665" t="s">
        <v>3162</v>
      </c>
      <c r="J256" s="665" t="s">
        <v>3163</v>
      </c>
      <c r="K256" s="665" t="s">
        <v>3164</v>
      </c>
      <c r="L256" s="666">
        <v>350</v>
      </c>
      <c r="M256" s="666">
        <v>1400</v>
      </c>
      <c r="N256" s="665">
        <v>4</v>
      </c>
      <c r="O256" s="748">
        <v>2</v>
      </c>
      <c r="P256" s="666">
        <v>700</v>
      </c>
      <c r="Q256" s="681">
        <v>0.5</v>
      </c>
      <c r="R256" s="665">
        <v>2</v>
      </c>
      <c r="S256" s="681">
        <v>0.5</v>
      </c>
      <c r="T256" s="748">
        <v>1</v>
      </c>
      <c r="U256" s="704">
        <v>0.5</v>
      </c>
    </row>
    <row r="257" spans="1:21" ht="14.4" customHeight="1" x14ac:dyDescent="0.3">
      <c r="A257" s="664">
        <v>31</v>
      </c>
      <c r="B257" s="665" t="s">
        <v>556</v>
      </c>
      <c r="C257" s="665" t="s">
        <v>3068</v>
      </c>
      <c r="D257" s="746" t="s">
        <v>4305</v>
      </c>
      <c r="E257" s="747" t="s">
        <v>3084</v>
      </c>
      <c r="F257" s="665" t="s">
        <v>3067</v>
      </c>
      <c r="G257" s="665" t="s">
        <v>3143</v>
      </c>
      <c r="H257" s="665" t="s">
        <v>557</v>
      </c>
      <c r="I257" s="665" t="s">
        <v>3297</v>
      </c>
      <c r="J257" s="665" t="s">
        <v>3298</v>
      </c>
      <c r="K257" s="665" t="s">
        <v>3299</v>
      </c>
      <c r="L257" s="666">
        <v>855</v>
      </c>
      <c r="M257" s="666">
        <v>855</v>
      </c>
      <c r="N257" s="665">
        <v>1</v>
      </c>
      <c r="O257" s="748">
        <v>1</v>
      </c>
      <c r="P257" s="666">
        <v>855</v>
      </c>
      <c r="Q257" s="681">
        <v>1</v>
      </c>
      <c r="R257" s="665">
        <v>1</v>
      </c>
      <c r="S257" s="681">
        <v>1</v>
      </c>
      <c r="T257" s="748">
        <v>1</v>
      </c>
      <c r="U257" s="704">
        <v>1</v>
      </c>
    </row>
    <row r="258" spans="1:21" ht="14.4" customHeight="1" x14ac:dyDescent="0.3">
      <c r="A258" s="664">
        <v>31</v>
      </c>
      <c r="B258" s="665" t="s">
        <v>556</v>
      </c>
      <c r="C258" s="665" t="s">
        <v>3068</v>
      </c>
      <c r="D258" s="746" t="s">
        <v>4305</v>
      </c>
      <c r="E258" s="747" t="s">
        <v>3084</v>
      </c>
      <c r="F258" s="665" t="s">
        <v>3067</v>
      </c>
      <c r="G258" s="665" t="s">
        <v>3143</v>
      </c>
      <c r="H258" s="665" t="s">
        <v>557</v>
      </c>
      <c r="I258" s="665" t="s">
        <v>3165</v>
      </c>
      <c r="J258" s="665" t="s">
        <v>3154</v>
      </c>
      <c r="K258" s="665" t="s">
        <v>3166</v>
      </c>
      <c r="L258" s="666">
        <v>58.5</v>
      </c>
      <c r="M258" s="666">
        <v>58.5</v>
      </c>
      <c r="N258" s="665">
        <v>1</v>
      </c>
      <c r="O258" s="748">
        <v>1</v>
      </c>
      <c r="P258" s="666">
        <v>58.5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31</v>
      </c>
      <c r="B259" s="665" t="s">
        <v>556</v>
      </c>
      <c r="C259" s="665" t="s">
        <v>3068</v>
      </c>
      <c r="D259" s="746" t="s">
        <v>4305</v>
      </c>
      <c r="E259" s="747" t="s">
        <v>3084</v>
      </c>
      <c r="F259" s="665" t="s">
        <v>3067</v>
      </c>
      <c r="G259" s="665" t="s">
        <v>3143</v>
      </c>
      <c r="H259" s="665" t="s">
        <v>557</v>
      </c>
      <c r="I259" s="665" t="s">
        <v>3170</v>
      </c>
      <c r="J259" s="665" t="s">
        <v>3171</v>
      </c>
      <c r="K259" s="665" t="s">
        <v>3172</v>
      </c>
      <c r="L259" s="666">
        <v>1000</v>
      </c>
      <c r="M259" s="666">
        <v>4000</v>
      </c>
      <c r="N259" s="665">
        <v>4</v>
      </c>
      <c r="O259" s="748">
        <v>4</v>
      </c>
      <c r="P259" s="666">
        <v>4000</v>
      </c>
      <c r="Q259" s="681">
        <v>1</v>
      </c>
      <c r="R259" s="665">
        <v>4</v>
      </c>
      <c r="S259" s="681">
        <v>1</v>
      </c>
      <c r="T259" s="748">
        <v>4</v>
      </c>
      <c r="U259" s="704">
        <v>1</v>
      </c>
    </row>
    <row r="260" spans="1:21" ht="14.4" customHeight="1" x14ac:dyDescent="0.3">
      <c r="A260" s="664">
        <v>31</v>
      </c>
      <c r="B260" s="665" t="s">
        <v>556</v>
      </c>
      <c r="C260" s="665" t="s">
        <v>3068</v>
      </c>
      <c r="D260" s="746" t="s">
        <v>4305</v>
      </c>
      <c r="E260" s="747" t="s">
        <v>3084</v>
      </c>
      <c r="F260" s="665" t="s">
        <v>3067</v>
      </c>
      <c r="G260" s="665" t="s">
        <v>3176</v>
      </c>
      <c r="H260" s="665" t="s">
        <v>557</v>
      </c>
      <c r="I260" s="665" t="s">
        <v>3177</v>
      </c>
      <c r="J260" s="665" t="s">
        <v>3258</v>
      </c>
      <c r="K260" s="665" t="s">
        <v>3259</v>
      </c>
      <c r="L260" s="666">
        <v>260</v>
      </c>
      <c r="M260" s="666">
        <v>1560</v>
      </c>
      <c r="N260" s="665">
        <v>6</v>
      </c>
      <c r="O260" s="748">
        <v>2</v>
      </c>
      <c r="P260" s="666">
        <v>1560</v>
      </c>
      <c r="Q260" s="681">
        <v>1</v>
      </c>
      <c r="R260" s="665">
        <v>6</v>
      </c>
      <c r="S260" s="681">
        <v>1</v>
      </c>
      <c r="T260" s="748">
        <v>2</v>
      </c>
      <c r="U260" s="704">
        <v>1</v>
      </c>
    </row>
    <row r="261" spans="1:21" ht="14.4" customHeight="1" x14ac:dyDescent="0.3">
      <c r="A261" s="664">
        <v>31</v>
      </c>
      <c r="B261" s="665" t="s">
        <v>556</v>
      </c>
      <c r="C261" s="665" t="s">
        <v>3068</v>
      </c>
      <c r="D261" s="746" t="s">
        <v>4305</v>
      </c>
      <c r="E261" s="747" t="s">
        <v>3084</v>
      </c>
      <c r="F261" s="665" t="s">
        <v>3067</v>
      </c>
      <c r="G261" s="665" t="s">
        <v>3176</v>
      </c>
      <c r="H261" s="665" t="s">
        <v>557</v>
      </c>
      <c r="I261" s="665" t="s">
        <v>3180</v>
      </c>
      <c r="J261" s="665" t="s">
        <v>3181</v>
      </c>
      <c r="K261" s="665" t="s">
        <v>3182</v>
      </c>
      <c r="L261" s="666">
        <v>200</v>
      </c>
      <c r="M261" s="666">
        <v>13200</v>
      </c>
      <c r="N261" s="665">
        <v>66</v>
      </c>
      <c r="O261" s="748">
        <v>22</v>
      </c>
      <c r="P261" s="666">
        <v>11600</v>
      </c>
      <c r="Q261" s="681">
        <v>0.87878787878787878</v>
      </c>
      <c r="R261" s="665">
        <v>58</v>
      </c>
      <c r="S261" s="681">
        <v>0.87878787878787878</v>
      </c>
      <c r="T261" s="748">
        <v>20</v>
      </c>
      <c r="U261" s="704">
        <v>0.90909090909090906</v>
      </c>
    </row>
    <row r="262" spans="1:21" ht="14.4" customHeight="1" x14ac:dyDescent="0.3">
      <c r="A262" s="664">
        <v>31</v>
      </c>
      <c r="B262" s="665" t="s">
        <v>556</v>
      </c>
      <c r="C262" s="665" t="s">
        <v>3068</v>
      </c>
      <c r="D262" s="746" t="s">
        <v>4305</v>
      </c>
      <c r="E262" s="747" t="s">
        <v>3084</v>
      </c>
      <c r="F262" s="665" t="s">
        <v>3067</v>
      </c>
      <c r="G262" s="665" t="s">
        <v>3176</v>
      </c>
      <c r="H262" s="665" t="s">
        <v>557</v>
      </c>
      <c r="I262" s="665" t="s">
        <v>3326</v>
      </c>
      <c r="J262" s="665" t="s">
        <v>3344</v>
      </c>
      <c r="K262" s="665" t="s">
        <v>3345</v>
      </c>
      <c r="L262" s="666">
        <v>260</v>
      </c>
      <c r="M262" s="666">
        <v>1040</v>
      </c>
      <c r="N262" s="665">
        <v>4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31</v>
      </c>
      <c r="B263" s="665" t="s">
        <v>556</v>
      </c>
      <c r="C263" s="665" t="s">
        <v>3068</v>
      </c>
      <c r="D263" s="746" t="s">
        <v>4305</v>
      </c>
      <c r="E263" s="747" t="s">
        <v>3085</v>
      </c>
      <c r="F263" s="665" t="s">
        <v>3065</v>
      </c>
      <c r="G263" s="665" t="s">
        <v>3189</v>
      </c>
      <c r="H263" s="665" t="s">
        <v>557</v>
      </c>
      <c r="I263" s="665" t="s">
        <v>589</v>
      </c>
      <c r="J263" s="665" t="s">
        <v>590</v>
      </c>
      <c r="K263" s="665" t="s">
        <v>2970</v>
      </c>
      <c r="L263" s="666">
        <v>0</v>
      </c>
      <c r="M263" s="666">
        <v>0</v>
      </c>
      <c r="N263" s="665">
        <v>1</v>
      </c>
      <c r="O263" s="748">
        <v>0.5</v>
      </c>
      <c r="P263" s="666">
        <v>0</v>
      </c>
      <c r="Q263" s="681"/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31</v>
      </c>
      <c r="B264" s="665" t="s">
        <v>556</v>
      </c>
      <c r="C264" s="665" t="s">
        <v>3068</v>
      </c>
      <c r="D264" s="746" t="s">
        <v>4305</v>
      </c>
      <c r="E264" s="747" t="s">
        <v>3085</v>
      </c>
      <c r="F264" s="665" t="s">
        <v>3065</v>
      </c>
      <c r="G264" s="665" t="s">
        <v>3190</v>
      </c>
      <c r="H264" s="665" t="s">
        <v>557</v>
      </c>
      <c r="I264" s="665" t="s">
        <v>3346</v>
      </c>
      <c r="J264" s="665" t="s">
        <v>978</v>
      </c>
      <c r="K264" s="665" t="s">
        <v>3347</v>
      </c>
      <c r="L264" s="666">
        <v>0</v>
      </c>
      <c r="M264" s="666">
        <v>0</v>
      </c>
      <c r="N264" s="665">
        <v>1</v>
      </c>
      <c r="O264" s="748">
        <v>1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31</v>
      </c>
      <c r="B265" s="665" t="s">
        <v>556</v>
      </c>
      <c r="C265" s="665" t="s">
        <v>3068</v>
      </c>
      <c r="D265" s="746" t="s">
        <v>4305</v>
      </c>
      <c r="E265" s="747" t="s">
        <v>3085</v>
      </c>
      <c r="F265" s="665" t="s">
        <v>3065</v>
      </c>
      <c r="G265" s="665" t="s">
        <v>3096</v>
      </c>
      <c r="H265" s="665" t="s">
        <v>557</v>
      </c>
      <c r="I265" s="665" t="s">
        <v>3348</v>
      </c>
      <c r="J265" s="665" t="s">
        <v>3271</v>
      </c>
      <c r="K265" s="665" t="s">
        <v>3349</v>
      </c>
      <c r="L265" s="666">
        <v>154.36000000000001</v>
      </c>
      <c r="M265" s="666">
        <v>154.36000000000001</v>
      </c>
      <c r="N265" s="665">
        <v>1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31</v>
      </c>
      <c r="B266" s="665" t="s">
        <v>556</v>
      </c>
      <c r="C266" s="665" t="s">
        <v>3068</v>
      </c>
      <c r="D266" s="746" t="s">
        <v>4305</v>
      </c>
      <c r="E266" s="747" t="s">
        <v>3085</v>
      </c>
      <c r="F266" s="665" t="s">
        <v>3065</v>
      </c>
      <c r="G266" s="665" t="s">
        <v>3096</v>
      </c>
      <c r="H266" s="665" t="s">
        <v>1543</v>
      </c>
      <c r="I266" s="665" t="s">
        <v>1906</v>
      </c>
      <c r="J266" s="665" t="s">
        <v>1735</v>
      </c>
      <c r="K266" s="665" t="s">
        <v>2878</v>
      </c>
      <c r="L266" s="666">
        <v>154.36000000000001</v>
      </c>
      <c r="M266" s="666">
        <v>1080.52</v>
      </c>
      <c r="N266" s="665">
        <v>7</v>
      </c>
      <c r="O266" s="748">
        <v>4.5</v>
      </c>
      <c r="P266" s="666">
        <v>617.44000000000005</v>
      </c>
      <c r="Q266" s="681">
        <v>0.57142857142857151</v>
      </c>
      <c r="R266" s="665">
        <v>4</v>
      </c>
      <c r="S266" s="681">
        <v>0.5714285714285714</v>
      </c>
      <c r="T266" s="748">
        <v>2.5</v>
      </c>
      <c r="U266" s="704">
        <v>0.55555555555555558</v>
      </c>
    </row>
    <row r="267" spans="1:21" ht="14.4" customHeight="1" x14ac:dyDescent="0.3">
      <c r="A267" s="664">
        <v>31</v>
      </c>
      <c r="B267" s="665" t="s">
        <v>556</v>
      </c>
      <c r="C267" s="665" t="s">
        <v>3068</v>
      </c>
      <c r="D267" s="746" t="s">
        <v>4305</v>
      </c>
      <c r="E267" s="747" t="s">
        <v>3085</v>
      </c>
      <c r="F267" s="665" t="s">
        <v>3065</v>
      </c>
      <c r="G267" s="665" t="s">
        <v>3096</v>
      </c>
      <c r="H267" s="665" t="s">
        <v>1543</v>
      </c>
      <c r="I267" s="665" t="s">
        <v>1910</v>
      </c>
      <c r="J267" s="665" t="s">
        <v>2881</v>
      </c>
      <c r="K267" s="665" t="s">
        <v>2882</v>
      </c>
      <c r="L267" s="666">
        <v>149.52000000000001</v>
      </c>
      <c r="M267" s="666">
        <v>448.56000000000006</v>
      </c>
      <c r="N267" s="665">
        <v>3</v>
      </c>
      <c r="O267" s="748">
        <v>2</v>
      </c>
      <c r="P267" s="666">
        <v>448.56000000000006</v>
      </c>
      <c r="Q267" s="681">
        <v>1</v>
      </c>
      <c r="R267" s="665">
        <v>3</v>
      </c>
      <c r="S267" s="681">
        <v>1</v>
      </c>
      <c r="T267" s="748">
        <v>2</v>
      </c>
      <c r="U267" s="704">
        <v>1</v>
      </c>
    </row>
    <row r="268" spans="1:21" ht="14.4" customHeight="1" x14ac:dyDescent="0.3">
      <c r="A268" s="664">
        <v>31</v>
      </c>
      <c r="B268" s="665" t="s">
        <v>556</v>
      </c>
      <c r="C268" s="665" t="s">
        <v>3068</v>
      </c>
      <c r="D268" s="746" t="s">
        <v>4305</v>
      </c>
      <c r="E268" s="747" t="s">
        <v>3085</v>
      </c>
      <c r="F268" s="665" t="s">
        <v>3065</v>
      </c>
      <c r="G268" s="665" t="s">
        <v>3096</v>
      </c>
      <c r="H268" s="665" t="s">
        <v>1543</v>
      </c>
      <c r="I268" s="665" t="s">
        <v>1734</v>
      </c>
      <c r="J268" s="665" t="s">
        <v>1735</v>
      </c>
      <c r="K268" s="665" t="s">
        <v>2877</v>
      </c>
      <c r="L268" s="666">
        <v>225.06</v>
      </c>
      <c r="M268" s="666">
        <v>225.06</v>
      </c>
      <c r="N268" s="665">
        <v>1</v>
      </c>
      <c r="O268" s="748">
        <v>0.5</v>
      </c>
      <c r="P268" s="666">
        <v>225.06</v>
      </c>
      <c r="Q268" s="681">
        <v>1</v>
      </c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31</v>
      </c>
      <c r="B269" s="665" t="s">
        <v>556</v>
      </c>
      <c r="C269" s="665" t="s">
        <v>3068</v>
      </c>
      <c r="D269" s="746" t="s">
        <v>4305</v>
      </c>
      <c r="E269" s="747" t="s">
        <v>3085</v>
      </c>
      <c r="F269" s="665" t="s">
        <v>3065</v>
      </c>
      <c r="G269" s="665" t="s">
        <v>3096</v>
      </c>
      <c r="H269" s="665" t="s">
        <v>557</v>
      </c>
      <c r="I269" s="665" t="s">
        <v>3350</v>
      </c>
      <c r="J269" s="665" t="s">
        <v>3271</v>
      </c>
      <c r="K269" s="665" t="s">
        <v>2878</v>
      </c>
      <c r="L269" s="666">
        <v>0</v>
      </c>
      <c r="M269" s="666">
        <v>0</v>
      </c>
      <c r="N269" s="665">
        <v>3</v>
      </c>
      <c r="O269" s="748">
        <v>0.5</v>
      </c>
      <c r="P269" s="666">
        <v>0</v>
      </c>
      <c r="Q269" s="681"/>
      <c r="R269" s="665">
        <v>3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31</v>
      </c>
      <c r="B270" s="665" t="s">
        <v>556</v>
      </c>
      <c r="C270" s="665" t="s">
        <v>3068</v>
      </c>
      <c r="D270" s="746" t="s">
        <v>4305</v>
      </c>
      <c r="E270" s="747" t="s">
        <v>3085</v>
      </c>
      <c r="F270" s="665" t="s">
        <v>3065</v>
      </c>
      <c r="G270" s="665" t="s">
        <v>3097</v>
      </c>
      <c r="H270" s="665" t="s">
        <v>557</v>
      </c>
      <c r="I270" s="665" t="s">
        <v>3351</v>
      </c>
      <c r="J270" s="665" t="s">
        <v>3352</v>
      </c>
      <c r="K270" s="665" t="s">
        <v>3353</v>
      </c>
      <c r="L270" s="666">
        <v>78.33</v>
      </c>
      <c r="M270" s="666">
        <v>156.66</v>
      </c>
      <c r="N270" s="665">
        <v>2</v>
      </c>
      <c r="O270" s="748">
        <v>0.5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31</v>
      </c>
      <c r="B271" s="665" t="s">
        <v>556</v>
      </c>
      <c r="C271" s="665" t="s">
        <v>3068</v>
      </c>
      <c r="D271" s="746" t="s">
        <v>4305</v>
      </c>
      <c r="E271" s="747" t="s">
        <v>3085</v>
      </c>
      <c r="F271" s="665" t="s">
        <v>3065</v>
      </c>
      <c r="G271" s="665" t="s">
        <v>3097</v>
      </c>
      <c r="H271" s="665" t="s">
        <v>557</v>
      </c>
      <c r="I271" s="665" t="s">
        <v>3354</v>
      </c>
      <c r="J271" s="665" t="s">
        <v>3355</v>
      </c>
      <c r="K271" s="665" t="s">
        <v>3356</v>
      </c>
      <c r="L271" s="666">
        <v>39.17</v>
      </c>
      <c r="M271" s="666">
        <v>78.34</v>
      </c>
      <c r="N271" s="665">
        <v>2</v>
      </c>
      <c r="O271" s="748">
        <v>2</v>
      </c>
      <c r="P271" s="666">
        <v>78.34</v>
      </c>
      <c r="Q271" s="681">
        <v>1</v>
      </c>
      <c r="R271" s="665">
        <v>2</v>
      </c>
      <c r="S271" s="681">
        <v>1</v>
      </c>
      <c r="T271" s="748">
        <v>2</v>
      </c>
      <c r="U271" s="704">
        <v>1</v>
      </c>
    </row>
    <row r="272" spans="1:21" ht="14.4" customHeight="1" x14ac:dyDescent="0.3">
      <c r="A272" s="664">
        <v>31</v>
      </c>
      <c r="B272" s="665" t="s">
        <v>556</v>
      </c>
      <c r="C272" s="665" t="s">
        <v>3068</v>
      </c>
      <c r="D272" s="746" t="s">
        <v>4305</v>
      </c>
      <c r="E272" s="747" t="s">
        <v>3085</v>
      </c>
      <c r="F272" s="665" t="s">
        <v>3065</v>
      </c>
      <c r="G272" s="665" t="s">
        <v>3329</v>
      </c>
      <c r="H272" s="665" t="s">
        <v>1543</v>
      </c>
      <c r="I272" s="665" t="s">
        <v>1660</v>
      </c>
      <c r="J272" s="665" t="s">
        <v>1661</v>
      </c>
      <c r="K272" s="665" t="s">
        <v>2830</v>
      </c>
      <c r="L272" s="666">
        <v>42.57</v>
      </c>
      <c r="M272" s="666">
        <v>42.57</v>
      </c>
      <c r="N272" s="665">
        <v>1</v>
      </c>
      <c r="O272" s="748">
        <v>1</v>
      </c>
      <c r="P272" s="666">
        <v>42.57</v>
      </c>
      <c r="Q272" s="681">
        <v>1</v>
      </c>
      <c r="R272" s="665">
        <v>1</v>
      </c>
      <c r="S272" s="681">
        <v>1</v>
      </c>
      <c r="T272" s="748">
        <v>1</v>
      </c>
      <c r="U272" s="704">
        <v>1</v>
      </c>
    </row>
    <row r="273" spans="1:21" ht="14.4" customHeight="1" x14ac:dyDescent="0.3">
      <c r="A273" s="664">
        <v>31</v>
      </c>
      <c r="B273" s="665" t="s">
        <v>556</v>
      </c>
      <c r="C273" s="665" t="s">
        <v>3068</v>
      </c>
      <c r="D273" s="746" t="s">
        <v>4305</v>
      </c>
      <c r="E273" s="747" t="s">
        <v>3085</v>
      </c>
      <c r="F273" s="665" t="s">
        <v>3065</v>
      </c>
      <c r="G273" s="665" t="s">
        <v>3357</v>
      </c>
      <c r="H273" s="665" t="s">
        <v>557</v>
      </c>
      <c r="I273" s="665" t="s">
        <v>1021</v>
      </c>
      <c r="J273" s="665" t="s">
        <v>1022</v>
      </c>
      <c r="K273" s="665" t="s">
        <v>3358</v>
      </c>
      <c r="L273" s="666">
        <v>42.05</v>
      </c>
      <c r="M273" s="666">
        <v>84.1</v>
      </c>
      <c r="N273" s="665">
        <v>2</v>
      </c>
      <c r="O273" s="748">
        <v>1.5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31</v>
      </c>
      <c r="B274" s="665" t="s">
        <v>556</v>
      </c>
      <c r="C274" s="665" t="s">
        <v>3068</v>
      </c>
      <c r="D274" s="746" t="s">
        <v>4305</v>
      </c>
      <c r="E274" s="747" t="s">
        <v>3085</v>
      </c>
      <c r="F274" s="665" t="s">
        <v>3065</v>
      </c>
      <c r="G274" s="665" t="s">
        <v>3201</v>
      </c>
      <c r="H274" s="665" t="s">
        <v>557</v>
      </c>
      <c r="I274" s="665" t="s">
        <v>3204</v>
      </c>
      <c r="J274" s="665" t="s">
        <v>3202</v>
      </c>
      <c r="K274" s="665" t="s">
        <v>3205</v>
      </c>
      <c r="L274" s="666">
        <v>0</v>
      </c>
      <c r="M274" s="666">
        <v>0</v>
      </c>
      <c r="N274" s="665">
        <v>2</v>
      </c>
      <c r="O274" s="748">
        <v>1.5</v>
      </c>
      <c r="P274" s="666">
        <v>0</v>
      </c>
      <c r="Q274" s="681"/>
      <c r="R274" s="665">
        <v>1</v>
      </c>
      <c r="S274" s="681">
        <v>0.5</v>
      </c>
      <c r="T274" s="748">
        <v>0.5</v>
      </c>
      <c r="U274" s="704">
        <v>0.33333333333333331</v>
      </c>
    </row>
    <row r="275" spans="1:21" ht="14.4" customHeight="1" x14ac:dyDescent="0.3">
      <c r="A275" s="664">
        <v>31</v>
      </c>
      <c r="B275" s="665" t="s">
        <v>556</v>
      </c>
      <c r="C275" s="665" t="s">
        <v>3068</v>
      </c>
      <c r="D275" s="746" t="s">
        <v>4305</v>
      </c>
      <c r="E275" s="747" t="s">
        <v>3085</v>
      </c>
      <c r="F275" s="665" t="s">
        <v>3065</v>
      </c>
      <c r="G275" s="665" t="s">
        <v>3302</v>
      </c>
      <c r="H275" s="665" t="s">
        <v>1543</v>
      </c>
      <c r="I275" s="665" t="s">
        <v>1598</v>
      </c>
      <c r="J275" s="665" t="s">
        <v>2943</v>
      </c>
      <c r="K275" s="665" t="s">
        <v>2946</v>
      </c>
      <c r="L275" s="666">
        <v>424.24</v>
      </c>
      <c r="M275" s="666">
        <v>424.24</v>
      </c>
      <c r="N275" s="665">
        <v>1</v>
      </c>
      <c r="O275" s="748">
        <v>0.5</v>
      </c>
      <c r="P275" s="666">
        <v>424.24</v>
      </c>
      <c r="Q275" s="681">
        <v>1</v>
      </c>
      <c r="R275" s="665">
        <v>1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31</v>
      </c>
      <c r="B276" s="665" t="s">
        <v>556</v>
      </c>
      <c r="C276" s="665" t="s">
        <v>3068</v>
      </c>
      <c r="D276" s="746" t="s">
        <v>4305</v>
      </c>
      <c r="E276" s="747" t="s">
        <v>3085</v>
      </c>
      <c r="F276" s="665" t="s">
        <v>3065</v>
      </c>
      <c r="G276" s="665" t="s">
        <v>3101</v>
      </c>
      <c r="H276" s="665" t="s">
        <v>557</v>
      </c>
      <c r="I276" s="665" t="s">
        <v>1266</v>
      </c>
      <c r="J276" s="665" t="s">
        <v>3102</v>
      </c>
      <c r="K276" s="665" t="s">
        <v>3103</v>
      </c>
      <c r="L276" s="666">
        <v>0</v>
      </c>
      <c r="M276" s="666">
        <v>0</v>
      </c>
      <c r="N276" s="665">
        <v>1</v>
      </c>
      <c r="O276" s="748">
        <v>0.5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31</v>
      </c>
      <c r="B277" s="665" t="s">
        <v>556</v>
      </c>
      <c r="C277" s="665" t="s">
        <v>3068</v>
      </c>
      <c r="D277" s="746" t="s">
        <v>4305</v>
      </c>
      <c r="E277" s="747" t="s">
        <v>3085</v>
      </c>
      <c r="F277" s="665" t="s">
        <v>3065</v>
      </c>
      <c r="G277" s="665" t="s">
        <v>3106</v>
      </c>
      <c r="H277" s="665" t="s">
        <v>557</v>
      </c>
      <c r="I277" s="665" t="s">
        <v>954</v>
      </c>
      <c r="J277" s="665" t="s">
        <v>955</v>
      </c>
      <c r="K277" s="665" t="s">
        <v>3107</v>
      </c>
      <c r="L277" s="666">
        <v>0</v>
      </c>
      <c r="M277" s="666">
        <v>0</v>
      </c>
      <c r="N277" s="665">
        <v>9</v>
      </c>
      <c r="O277" s="748">
        <v>5</v>
      </c>
      <c r="P277" s="666">
        <v>0</v>
      </c>
      <c r="Q277" s="681"/>
      <c r="R277" s="665">
        <v>5</v>
      </c>
      <c r="S277" s="681">
        <v>0.55555555555555558</v>
      </c>
      <c r="T277" s="748">
        <v>2.5</v>
      </c>
      <c r="U277" s="704">
        <v>0.5</v>
      </c>
    </row>
    <row r="278" spans="1:21" ht="14.4" customHeight="1" x14ac:dyDescent="0.3">
      <c r="A278" s="664">
        <v>31</v>
      </c>
      <c r="B278" s="665" t="s">
        <v>556</v>
      </c>
      <c r="C278" s="665" t="s">
        <v>3068</v>
      </c>
      <c r="D278" s="746" t="s">
        <v>4305</v>
      </c>
      <c r="E278" s="747" t="s">
        <v>3085</v>
      </c>
      <c r="F278" s="665" t="s">
        <v>3065</v>
      </c>
      <c r="G278" s="665" t="s">
        <v>3106</v>
      </c>
      <c r="H278" s="665" t="s">
        <v>557</v>
      </c>
      <c r="I278" s="665" t="s">
        <v>3359</v>
      </c>
      <c r="J278" s="665" t="s">
        <v>955</v>
      </c>
      <c r="K278" s="665" t="s">
        <v>3360</v>
      </c>
      <c r="L278" s="666">
        <v>0</v>
      </c>
      <c r="M278" s="666">
        <v>0</v>
      </c>
      <c r="N278" s="665">
        <v>1</v>
      </c>
      <c r="O278" s="748">
        <v>0.5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31</v>
      </c>
      <c r="B279" s="665" t="s">
        <v>556</v>
      </c>
      <c r="C279" s="665" t="s">
        <v>3068</v>
      </c>
      <c r="D279" s="746" t="s">
        <v>4305</v>
      </c>
      <c r="E279" s="747" t="s">
        <v>3085</v>
      </c>
      <c r="F279" s="665" t="s">
        <v>3065</v>
      </c>
      <c r="G279" s="665" t="s">
        <v>3361</v>
      </c>
      <c r="H279" s="665" t="s">
        <v>557</v>
      </c>
      <c r="I279" s="665" t="s">
        <v>3362</v>
      </c>
      <c r="J279" s="665" t="s">
        <v>3363</v>
      </c>
      <c r="K279" s="665" t="s">
        <v>3364</v>
      </c>
      <c r="L279" s="666">
        <v>0</v>
      </c>
      <c r="M279" s="666">
        <v>0</v>
      </c>
      <c r="N279" s="665">
        <v>1</v>
      </c>
      <c r="O279" s="748">
        <v>0.5</v>
      </c>
      <c r="P279" s="666"/>
      <c r="Q279" s="681"/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31</v>
      </c>
      <c r="B280" s="665" t="s">
        <v>556</v>
      </c>
      <c r="C280" s="665" t="s">
        <v>3068</v>
      </c>
      <c r="D280" s="746" t="s">
        <v>4305</v>
      </c>
      <c r="E280" s="747" t="s">
        <v>3085</v>
      </c>
      <c r="F280" s="665" t="s">
        <v>3065</v>
      </c>
      <c r="G280" s="665" t="s">
        <v>3108</v>
      </c>
      <c r="H280" s="665" t="s">
        <v>557</v>
      </c>
      <c r="I280" s="665" t="s">
        <v>1825</v>
      </c>
      <c r="J280" s="665" t="s">
        <v>3109</v>
      </c>
      <c r="K280" s="665" t="s">
        <v>3110</v>
      </c>
      <c r="L280" s="666">
        <v>132.97999999999999</v>
      </c>
      <c r="M280" s="666">
        <v>930.8599999999999</v>
      </c>
      <c r="N280" s="665">
        <v>7</v>
      </c>
      <c r="O280" s="748">
        <v>3</v>
      </c>
      <c r="P280" s="666">
        <v>398.93999999999994</v>
      </c>
      <c r="Q280" s="681">
        <v>0.42857142857142855</v>
      </c>
      <c r="R280" s="665">
        <v>3</v>
      </c>
      <c r="S280" s="681">
        <v>0.42857142857142855</v>
      </c>
      <c r="T280" s="748">
        <v>1.5</v>
      </c>
      <c r="U280" s="704">
        <v>0.5</v>
      </c>
    </row>
    <row r="281" spans="1:21" ht="14.4" customHeight="1" x14ac:dyDescent="0.3">
      <c r="A281" s="664">
        <v>31</v>
      </c>
      <c r="B281" s="665" t="s">
        <v>556</v>
      </c>
      <c r="C281" s="665" t="s">
        <v>3068</v>
      </c>
      <c r="D281" s="746" t="s">
        <v>4305</v>
      </c>
      <c r="E281" s="747" t="s">
        <v>3085</v>
      </c>
      <c r="F281" s="665" t="s">
        <v>3065</v>
      </c>
      <c r="G281" s="665" t="s">
        <v>3108</v>
      </c>
      <c r="H281" s="665" t="s">
        <v>557</v>
      </c>
      <c r="I281" s="665" t="s">
        <v>3365</v>
      </c>
      <c r="J281" s="665" t="s">
        <v>3109</v>
      </c>
      <c r="K281" s="665" t="s">
        <v>3110</v>
      </c>
      <c r="L281" s="666">
        <v>132.97999999999999</v>
      </c>
      <c r="M281" s="666">
        <v>265.95999999999998</v>
      </c>
      <c r="N281" s="665">
        <v>2</v>
      </c>
      <c r="O281" s="748">
        <v>0.5</v>
      </c>
      <c r="P281" s="666">
        <v>265.95999999999998</v>
      </c>
      <c r="Q281" s="681">
        <v>1</v>
      </c>
      <c r="R281" s="665">
        <v>2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31</v>
      </c>
      <c r="B282" s="665" t="s">
        <v>556</v>
      </c>
      <c r="C282" s="665" t="s">
        <v>3068</v>
      </c>
      <c r="D282" s="746" t="s">
        <v>4305</v>
      </c>
      <c r="E282" s="747" t="s">
        <v>3085</v>
      </c>
      <c r="F282" s="665" t="s">
        <v>3065</v>
      </c>
      <c r="G282" s="665" t="s">
        <v>3366</v>
      </c>
      <c r="H282" s="665" t="s">
        <v>557</v>
      </c>
      <c r="I282" s="665" t="s">
        <v>731</v>
      </c>
      <c r="J282" s="665" t="s">
        <v>3367</v>
      </c>
      <c r="K282" s="665" t="s">
        <v>3368</v>
      </c>
      <c r="L282" s="666">
        <v>23.61</v>
      </c>
      <c r="M282" s="666">
        <v>23.61</v>
      </c>
      <c r="N282" s="665">
        <v>1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31</v>
      </c>
      <c r="B283" s="665" t="s">
        <v>556</v>
      </c>
      <c r="C283" s="665" t="s">
        <v>3068</v>
      </c>
      <c r="D283" s="746" t="s">
        <v>4305</v>
      </c>
      <c r="E283" s="747" t="s">
        <v>3085</v>
      </c>
      <c r="F283" s="665" t="s">
        <v>3065</v>
      </c>
      <c r="G283" s="665" t="s">
        <v>3111</v>
      </c>
      <c r="H283" s="665" t="s">
        <v>557</v>
      </c>
      <c r="I283" s="665" t="s">
        <v>3112</v>
      </c>
      <c r="J283" s="665" t="s">
        <v>3113</v>
      </c>
      <c r="K283" s="665" t="s">
        <v>2927</v>
      </c>
      <c r="L283" s="666">
        <v>0</v>
      </c>
      <c r="M283" s="666">
        <v>0</v>
      </c>
      <c r="N283" s="665">
        <v>1</v>
      </c>
      <c r="O283" s="748">
        <v>0.5</v>
      </c>
      <c r="P283" s="666">
        <v>0</v>
      </c>
      <c r="Q283" s="681"/>
      <c r="R283" s="665">
        <v>1</v>
      </c>
      <c r="S283" s="681">
        <v>1</v>
      </c>
      <c r="T283" s="748">
        <v>0.5</v>
      </c>
      <c r="U283" s="704">
        <v>1</v>
      </c>
    </row>
    <row r="284" spans="1:21" ht="14.4" customHeight="1" x14ac:dyDescent="0.3">
      <c r="A284" s="664">
        <v>31</v>
      </c>
      <c r="B284" s="665" t="s">
        <v>556</v>
      </c>
      <c r="C284" s="665" t="s">
        <v>3068</v>
      </c>
      <c r="D284" s="746" t="s">
        <v>4305</v>
      </c>
      <c r="E284" s="747" t="s">
        <v>3085</v>
      </c>
      <c r="F284" s="665" t="s">
        <v>3065</v>
      </c>
      <c r="G284" s="665" t="s">
        <v>3369</v>
      </c>
      <c r="H284" s="665" t="s">
        <v>557</v>
      </c>
      <c r="I284" s="665" t="s">
        <v>2104</v>
      </c>
      <c r="J284" s="665" t="s">
        <v>2105</v>
      </c>
      <c r="K284" s="665" t="s">
        <v>2818</v>
      </c>
      <c r="L284" s="666">
        <v>38.56</v>
      </c>
      <c r="M284" s="666">
        <v>38.56</v>
      </c>
      <c r="N284" s="665">
        <v>1</v>
      </c>
      <c r="O284" s="748">
        <v>1</v>
      </c>
      <c r="P284" s="666">
        <v>38.56</v>
      </c>
      <c r="Q284" s="681">
        <v>1</v>
      </c>
      <c r="R284" s="665">
        <v>1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31</v>
      </c>
      <c r="B285" s="665" t="s">
        <v>556</v>
      </c>
      <c r="C285" s="665" t="s">
        <v>3068</v>
      </c>
      <c r="D285" s="746" t="s">
        <v>4305</v>
      </c>
      <c r="E285" s="747" t="s">
        <v>3085</v>
      </c>
      <c r="F285" s="665" t="s">
        <v>3065</v>
      </c>
      <c r="G285" s="665" t="s">
        <v>3118</v>
      </c>
      <c r="H285" s="665" t="s">
        <v>1543</v>
      </c>
      <c r="I285" s="665" t="s">
        <v>3119</v>
      </c>
      <c r="J285" s="665" t="s">
        <v>1565</v>
      </c>
      <c r="K285" s="665" t="s">
        <v>2809</v>
      </c>
      <c r="L285" s="666">
        <v>543.39</v>
      </c>
      <c r="M285" s="666">
        <v>56512.559999999976</v>
      </c>
      <c r="N285" s="665">
        <v>104</v>
      </c>
      <c r="O285" s="748">
        <v>23</v>
      </c>
      <c r="P285" s="666">
        <v>53795.609999999979</v>
      </c>
      <c r="Q285" s="681">
        <v>0.95192307692307698</v>
      </c>
      <c r="R285" s="665">
        <v>99</v>
      </c>
      <c r="S285" s="681">
        <v>0.95192307692307687</v>
      </c>
      <c r="T285" s="748">
        <v>21</v>
      </c>
      <c r="U285" s="704">
        <v>0.91304347826086951</v>
      </c>
    </row>
    <row r="286" spans="1:21" ht="14.4" customHeight="1" x14ac:dyDescent="0.3">
      <c r="A286" s="664">
        <v>31</v>
      </c>
      <c r="B286" s="665" t="s">
        <v>556</v>
      </c>
      <c r="C286" s="665" t="s">
        <v>3068</v>
      </c>
      <c r="D286" s="746" t="s">
        <v>4305</v>
      </c>
      <c r="E286" s="747" t="s">
        <v>3085</v>
      </c>
      <c r="F286" s="665" t="s">
        <v>3065</v>
      </c>
      <c r="G286" s="665" t="s">
        <v>3118</v>
      </c>
      <c r="H286" s="665" t="s">
        <v>1543</v>
      </c>
      <c r="I286" s="665" t="s">
        <v>3119</v>
      </c>
      <c r="J286" s="665" t="s">
        <v>1565</v>
      </c>
      <c r="K286" s="665" t="s">
        <v>2809</v>
      </c>
      <c r="L286" s="666">
        <v>490.89</v>
      </c>
      <c r="M286" s="666">
        <v>5399.7900000000009</v>
      </c>
      <c r="N286" s="665">
        <v>11</v>
      </c>
      <c r="O286" s="748">
        <v>2</v>
      </c>
      <c r="P286" s="666">
        <v>5399.7900000000009</v>
      </c>
      <c r="Q286" s="681">
        <v>1</v>
      </c>
      <c r="R286" s="665">
        <v>11</v>
      </c>
      <c r="S286" s="681">
        <v>1</v>
      </c>
      <c r="T286" s="748">
        <v>2</v>
      </c>
      <c r="U286" s="704">
        <v>1</v>
      </c>
    </row>
    <row r="287" spans="1:21" ht="14.4" customHeight="1" x14ac:dyDescent="0.3">
      <c r="A287" s="664">
        <v>31</v>
      </c>
      <c r="B287" s="665" t="s">
        <v>556</v>
      </c>
      <c r="C287" s="665" t="s">
        <v>3068</v>
      </c>
      <c r="D287" s="746" t="s">
        <v>4305</v>
      </c>
      <c r="E287" s="747" t="s">
        <v>3085</v>
      </c>
      <c r="F287" s="665" t="s">
        <v>3065</v>
      </c>
      <c r="G287" s="665" t="s">
        <v>3118</v>
      </c>
      <c r="H287" s="665" t="s">
        <v>1543</v>
      </c>
      <c r="I287" s="665" t="s">
        <v>3120</v>
      </c>
      <c r="J287" s="665" t="s">
        <v>1565</v>
      </c>
      <c r="K287" s="665" t="s">
        <v>2807</v>
      </c>
      <c r="L287" s="666">
        <v>815.1</v>
      </c>
      <c r="M287" s="666">
        <v>24453.000000000004</v>
      </c>
      <c r="N287" s="665">
        <v>30</v>
      </c>
      <c r="O287" s="748">
        <v>5.5</v>
      </c>
      <c r="P287" s="666">
        <v>21192.600000000002</v>
      </c>
      <c r="Q287" s="681">
        <v>0.86666666666666659</v>
      </c>
      <c r="R287" s="665">
        <v>26</v>
      </c>
      <c r="S287" s="681">
        <v>0.8666666666666667</v>
      </c>
      <c r="T287" s="748">
        <v>5</v>
      </c>
      <c r="U287" s="704">
        <v>0.90909090909090906</v>
      </c>
    </row>
    <row r="288" spans="1:21" ht="14.4" customHeight="1" x14ac:dyDescent="0.3">
      <c r="A288" s="664">
        <v>31</v>
      </c>
      <c r="B288" s="665" t="s">
        <v>556</v>
      </c>
      <c r="C288" s="665" t="s">
        <v>3068</v>
      </c>
      <c r="D288" s="746" t="s">
        <v>4305</v>
      </c>
      <c r="E288" s="747" t="s">
        <v>3085</v>
      </c>
      <c r="F288" s="665" t="s">
        <v>3065</v>
      </c>
      <c r="G288" s="665" t="s">
        <v>3118</v>
      </c>
      <c r="H288" s="665" t="s">
        <v>1543</v>
      </c>
      <c r="I288" s="665" t="s">
        <v>3120</v>
      </c>
      <c r="J288" s="665" t="s">
        <v>1565</v>
      </c>
      <c r="K288" s="665" t="s">
        <v>2807</v>
      </c>
      <c r="L288" s="666">
        <v>736.33</v>
      </c>
      <c r="M288" s="666">
        <v>5890.64</v>
      </c>
      <c r="N288" s="665">
        <v>8</v>
      </c>
      <c r="O288" s="748">
        <v>1</v>
      </c>
      <c r="P288" s="666">
        <v>5890.64</v>
      </c>
      <c r="Q288" s="681">
        <v>1</v>
      </c>
      <c r="R288" s="665">
        <v>8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31</v>
      </c>
      <c r="B289" s="665" t="s">
        <v>556</v>
      </c>
      <c r="C289" s="665" t="s">
        <v>3068</v>
      </c>
      <c r="D289" s="746" t="s">
        <v>4305</v>
      </c>
      <c r="E289" s="747" t="s">
        <v>3085</v>
      </c>
      <c r="F289" s="665" t="s">
        <v>3065</v>
      </c>
      <c r="G289" s="665" t="s">
        <v>3118</v>
      </c>
      <c r="H289" s="665" t="s">
        <v>1543</v>
      </c>
      <c r="I289" s="665" t="s">
        <v>1564</v>
      </c>
      <c r="J289" s="665" t="s">
        <v>1565</v>
      </c>
      <c r="K289" s="665" t="s">
        <v>2810</v>
      </c>
      <c r="L289" s="666">
        <v>923.74</v>
      </c>
      <c r="M289" s="666">
        <v>8313.66</v>
      </c>
      <c r="N289" s="665">
        <v>9</v>
      </c>
      <c r="O289" s="748">
        <v>2</v>
      </c>
      <c r="P289" s="666">
        <v>8313.66</v>
      </c>
      <c r="Q289" s="681">
        <v>1</v>
      </c>
      <c r="R289" s="665">
        <v>9</v>
      </c>
      <c r="S289" s="681">
        <v>1</v>
      </c>
      <c r="T289" s="748">
        <v>2</v>
      </c>
      <c r="U289" s="704">
        <v>1</v>
      </c>
    </row>
    <row r="290" spans="1:21" ht="14.4" customHeight="1" x14ac:dyDescent="0.3">
      <c r="A290" s="664">
        <v>31</v>
      </c>
      <c r="B290" s="665" t="s">
        <v>556</v>
      </c>
      <c r="C290" s="665" t="s">
        <v>3068</v>
      </c>
      <c r="D290" s="746" t="s">
        <v>4305</v>
      </c>
      <c r="E290" s="747" t="s">
        <v>3085</v>
      </c>
      <c r="F290" s="665" t="s">
        <v>3065</v>
      </c>
      <c r="G290" s="665" t="s">
        <v>3118</v>
      </c>
      <c r="H290" s="665" t="s">
        <v>1543</v>
      </c>
      <c r="I290" s="665" t="s">
        <v>3280</v>
      </c>
      <c r="J290" s="665" t="s">
        <v>1565</v>
      </c>
      <c r="K290" s="665" t="s">
        <v>2808</v>
      </c>
      <c r="L290" s="666">
        <v>1154.68</v>
      </c>
      <c r="M290" s="666">
        <v>1154.68</v>
      </c>
      <c r="N290" s="665">
        <v>1</v>
      </c>
      <c r="O290" s="748">
        <v>0.5</v>
      </c>
      <c r="P290" s="666">
        <v>1154.68</v>
      </c>
      <c r="Q290" s="681">
        <v>1</v>
      </c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31</v>
      </c>
      <c r="B291" s="665" t="s">
        <v>556</v>
      </c>
      <c r="C291" s="665" t="s">
        <v>3068</v>
      </c>
      <c r="D291" s="746" t="s">
        <v>4305</v>
      </c>
      <c r="E291" s="747" t="s">
        <v>3085</v>
      </c>
      <c r="F291" s="665" t="s">
        <v>3065</v>
      </c>
      <c r="G291" s="665" t="s">
        <v>3217</v>
      </c>
      <c r="H291" s="665" t="s">
        <v>1543</v>
      </c>
      <c r="I291" s="665" t="s">
        <v>1555</v>
      </c>
      <c r="J291" s="665" t="s">
        <v>600</v>
      </c>
      <c r="K291" s="665" t="s">
        <v>2927</v>
      </c>
      <c r="L291" s="666">
        <v>36.54</v>
      </c>
      <c r="M291" s="666">
        <v>182.7</v>
      </c>
      <c r="N291" s="665">
        <v>5</v>
      </c>
      <c r="O291" s="748">
        <v>3.5</v>
      </c>
      <c r="P291" s="666">
        <v>146.16</v>
      </c>
      <c r="Q291" s="681">
        <v>0.8</v>
      </c>
      <c r="R291" s="665">
        <v>4</v>
      </c>
      <c r="S291" s="681">
        <v>0.8</v>
      </c>
      <c r="T291" s="748">
        <v>3</v>
      </c>
      <c r="U291" s="704">
        <v>0.8571428571428571</v>
      </c>
    </row>
    <row r="292" spans="1:21" ht="14.4" customHeight="1" x14ac:dyDescent="0.3">
      <c r="A292" s="664">
        <v>31</v>
      </c>
      <c r="B292" s="665" t="s">
        <v>556</v>
      </c>
      <c r="C292" s="665" t="s">
        <v>3068</v>
      </c>
      <c r="D292" s="746" t="s">
        <v>4305</v>
      </c>
      <c r="E292" s="747" t="s">
        <v>3085</v>
      </c>
      <c r="F292" s="665" t="s">
        <v>3065</v>
      </c>
      <c r="G292" s="665" t="s">
        <v>3220</v>
      </c>
      <c r="H292" s="665" t="s">
        <v>557</v>
      </c>
      <c r="I292" s="665" t="s">
        <v>3221</v>
      </c>
      <c r="J292" s="665" t="s">
        <v>751</v>
      </c>
      <c r="K292" s="665" t="s">
        <v>3222</v>
      </c>
      <c r="L292" s="666">
        <v>57.64</v>
      </c>
      <c r="M292" s="666">
        <v>57.64</v>
      </c>
      <c r="N292" s="665">
        <v>1</v>
      </c>
      <c r="O292" s="748">
        <v>0.5</v>
      </c>
      <c r="P292" s="666">
        <v>57.64</v>
      </c>
      <c r="Q292" s="681">
        <v>1</v>
      </c>
      <c r="R292" s="665">
        <v>1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31</v>
      </c>
      <c r="B293" s="665" t="s">
        <v>556</v>
      </c>
      <c r="C293" s="665" t="s">
        <v>3068</v>
      </c>
      <c r="D293" s="746" t="s">
        <v>4305</v>
      </c>
      <c r="E293" s="747" t="s">
        <v>3085</v>
      </c>
      <c r="F293" s="665" t="s">
        <v>3065</v>
      </c>
      <c r="G293" s="665" t="s">
        <v>3121</v>
      </c>
      <c r="H293" s="665" t="s">
        <v>557</v>
      </c>
      <c r="I293" s="665" t="s">
        <v>3370</v>
      </c>
      <c r="J293" s="665" t="s">
        <v>1479</v>
      </c>
      <c r="K293" s="665" t="s">
        <v>3371</v>
      </c>
      <c r="L293" s="666">
        <v>34.659999999999997</v>
      </c>
      <c r="M293" s="666">
        <v>34.659999999999997</v>
      </c>
      <c r="N293" s="665">
        <v>1</v>
      </c>
      <c r="O293" s="748">
        <v>0.5</v>
      </c>
      <c r="P293" s="666">
        <v>34.659999999999997</v>
      </c>
      <c r="Q293" s="681">
        <v>1</v>
      </c>
      <c r="R293" s="665">
        <v>1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31</v>
      </c>
      <c r="B294" s="665" t="s">
        <v>556</v>
      </c>
      <c r="C294" s="665" t="s">
        <v>3068</v>
      </c>
      <c r="D294" s="746" t="s">
        <v>4305</v>
      </c>
      <c r="E294" s="747" t="s">
        <v>3085</v>
      </c>
      <c r="F294" s="665" t="s">
        <v>3065</v>
      </c>
      <c r="G294" s="665" t="s">
        <v>3121</v>
      </c>
      <c r="H294" s="665" t="s">
        <v>557</v>
      </c>
      <c r="I294" s="665" t="s">
        <v>3223</v>
      </c>
      <c r="J294" s="665" t="s">
        <v>3123</v>
      </c>
      <c r="K294" s="665" t="s">
        <v>3224</v>
      </c>
      <c r="L294" s="666">
        <v>0</v>
      </c>
      <c r="M294" s="666">
        <v>0</v>
      </c>
      <c r="N294" s="665">
        <v>1</v>
      </c>
      <c r="O294" s="748">
        <v>0.5</v>
      </c>
      <c r="P294" s="666">
        <v>0</v>
      </c>
      <c r="Q294" s="681"/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31</v>
      </c>
      <c r="B295" s="665" t="s">
        <v>556</v>
      </c>
      <c r="C295" s="665" t="s">
        <v>3068</v>
      </c>
      <c r="D295" s="746" t="s">
        <v>4305</v>
      </c>
      <c r="E295" s="747" t="s">
        <v>3085</v>
      </c>
      <c r="F295" s="665" t="s">
        <v>3065</v>
      </c>
      <c r="G295" s="665" t="s">
        <v>3372</v>
      </c>
      <c r="H295" s="665" t="s">
        <v>557</v>
      </c>
      <c r="I295" s="665" t="s">
        <v>3373</v>
      </c>
      <c r="J295" s="665" t="s">
        <v>1423</v>
      </c>
      <c r="K295" s="665" t="s">
        <v>3374</v>
      </c>
      <c r="L295" s="666">
        <v>54.23</v>
      </c>
      <c r="M295" s="666">
        <v>54.23</v>
      </c>
      <c r="N295" s="665">
        <v>1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31</v>
      </c>
      <c r="B296" s="665" t="s">
        <v>556</v>
      </c>
      <c r="C296" s="665" t="s">
        <v>3068</v>
      </c>
      <c r="D296" s="746" t="s">
        <v>4305</v>
      </c>
      <c r="E296" s="747" t="s">
        <v>3085</v>
      </c>
      <c r="F296" s="665" t="s">
        <v>3065</v>
      </c>
      <c r="G296" s="665" t="s">
        <v>3125</v>
      </c>
      <c r="H296" s="665" t="s">
        <v>557</v>
      </c>
      <c r="I296" s="665" t="s">
        <v>796</v>
      </c>
      <c r="J296" s="665" t="s">
        <v>3126</v>
      </c>
      <c r="K296" s="665" t="s">
        <v>3127</v>
      </c>
      <c r="L296" s="666">
        <v>0</v>
      </c>
      <c r="M296" s="666">
        <v>0</v>
      </c>
      <c r="N296" s="665">
        <v>156</v>
      </c>
      <c r="O296" s="748">
        <v>113</v>
      </c>
      <c r="P296" s="666">
        <v>0</v>
      </c>
      <c r="Q296" s="681"/>
      <c r="R296" s="665">
        <v>95</v>
      </c>
      <c r="S296" s="681">
        <v>0.60897435897435892</v>
      </c>
      <c r="T296" s="748">
        <v>64</v>
      </c>
      <c r="U296" s="704">
        <v>0.5663716814159292</v>
      </c>
    </row>
    <row r="297" spans="1:21" ht="14.4" customHeight="1" x14ac:dyDescent="0.3">
      <c r="A297" s="664">
        <v>31</v>
      </c>
      <c r="B297" s="665" t="s">
        <v>556</v>
      </c>
      <c r="C297" s="665" t="s">
        <v>3068</v>
      </c>
      <c r="D297" s="746" t="s">
        <v>4305</v>
      </c>
      <c r="E297" s="747" t="s">
        <v>3085</v>
      </c>
      <c r="F297" s="665" t="s">
        <v>3065</v>
      </c>
      <c r="G297" s="665" t="s">
        <v>3130</v>
      </c>
      <c r="H297" s="665" t="s">
        <v>557</v>
      </c>
      <c r="I297" s="665" t="s">
        <v>1802</v>
      </c>
      <c r="J297" s="665" t="s">
        <v>1799</v>
      </c>
      <c r="K297" s="665" t="s">
        <v>3131</v>
      </c>
      <c r="L297" s="666">
        <v>186.27</v>
      </c>
      <c r="M297" s="666">
        <v>4284.2100000000009</v>
      </c>
      <c r="N297" s="665">
        <v>23</v>
      </c>
      <c r="O297" s="748">
        <v>11</v>
      </c>
      <c r="P297" s="666">
        <v>2235.2400000000002</v>
      </c>
      <c r="Q297" s="681">
        <v>0.52173913043478259</v>
      </c>
      <c r="R297" s="665">
        <v>12</v>
      </c>
      <c r="S297" s="681">
        <v>0.52173913043478259</v>
      </c>
      <c r="T297" s="748">
        <v>5</v>
      </c>
      <c r="U297" s="704">
        <v>0.45454545454545453</v>
      </c>
    </row>
    <row r="298" spans="1:21" ht="14.4" customHeight="1" x14ac:dyDescent="0.3">
      <c r="A298" s="664">
        <v>31</v>
      </c>
      <c r="B298" s="665" t="s">
        <v>556</v>
      </c>
      <c r="C298" s="665" t="s">
        <v>3068</v>
      </c>
      <c r="D298" s="746" t="s">
        <v>4305</v>
      </c>
      <c r="E298" s="747" t="s">
        <v>3085</v>
      </c>
      <c r="F298" s="665" t="s">
        <v>3065</v>
      </c>
      <c r="G298" s="665" t="s">
        <v>3132</v>
      </c>
      <c r="H298" s="665" t="s">
        <v>557</v>
      </c>
      <c r="I298" s="665" t="s">
        <v>819</v>
      </c>
      <c r="J298" s="665" t="s">
        <v>820</v>
      </c>
      <c r="K298" s="665" t="s">
        <v>2938</v>
      </c>
      <c r="L298" s="666">
        <v>31.32</v>
      </c>
      <c r="M298" s="666">
        <v>31.32</v>
      </c>
      <c r="N298" s="665">
        <v>1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31</v>
      </c>
      <c r="B299" s="665" t="s">
        <v>556</v>
      </c>
      <c r="C299" s="665" t="s">
        <v>3068</v>
      </c>
      <c r="D299" s="746" t="s">
        <v>4305</v>
      </c>
      <c r="E299" s="747" t="s">
        <v>3085</v>
      </c>
      <c r="F299" s="665" t="s">
        <v>3065</v>
      </c>
      <c r="G299" s="665" t="s">
        <v>3240</v>
      </c>
      <c r="H299" s="665" t="s">
        <v>557</v>
      </c>
      <c r="I299" s="665" t="s">
        <v>3375</v>
      </c>
      <c r="J299" s="665" t="s">
        <v>3242</v>
      </c>
      <c r="K299" s="665" t="s">
        <v>3376</v>
      </c>
      <c r="L299" s="666">
        <v>16.77</v>
      </c>
      <c r="M299" s="666">
        <v>16.77</v>
      </c>
      <c r="N299" s="665">
        <v>1</v>
      </c>
      <c r="O299" s="748">
        <v>1</v>
      </c>
      <c r="P299" s="666">
        <v>16.77</v>
      </c>
      <c r="Q299" s="681">
        <v>1</v>
      </c>
      <c r="R299" s="665">
        <v>1</v>
      </c>
      <c r="S299" s="681">
        <v>1</v>
      </c>
      <c r="T299" s="748">
        <v>1</v>
      </c>
      <c r="U299" s="704">
        <v>1</v>
      </c>
    </row>
    <row r="300" spans="1:21" ht="14.4" customHeight="1" x14ac:dyDescent="0.3">
      <c r="A300" s="664">
        <v>31</v>
      </c>
      <c r="B300" s="665" t="s">
        <v>556</v>
      </c>
      <c r="C300" s="665" t="s">
        <v>3068</v>
      </c>
      <c r="D300" s="746" t="s">
        <v>4305</v>
      </c>
      <c r="E300" s="747" t="s">
        <v>3085</v>
      </c>
      <c r="F300" s="665" t="s">
        <v>3065</v>
      </c>
      <c r="G300" s="665" t="s">
        <v>3240</v>
      </c>
      <c r="H300" s="665" t="s">
        <v>557</v>
      </c>
      <c r="I300" s="665" t="s">
        <v>3241</v>
      </c>
      <c r="J300" s="665" t="s">
        <v>3242</v>
      </c>
      <c r="K300" s="665" t="s">
        <v>3243</v>
      </c>
      <c r="L300" s="666">
        <v>33.549999999999997</v>
      </c>
      <c r="M300" s="666">
        <v>167.75</v>
      </c>
      <c r="N300" s="665">
        <v>5</v>
      </c>
      <c r="O300" s="748">
        <v>2.5</v>
      </c>
      <c r="P300" s="666">
        <v>100.64999999999999</v>
      </c>
      <c r="Q300" s="681">
        <v>0.6</v>
      </c>
      <c r="R300" s="665">
        <v>3</v>
      </c>
      <c r="S300" s="681">
        <v>0.6</v>
      </c>
      <c r="T300" s="748">
        <v>1.5</v>
      </c>
      <c r="U300" s="704">
        <v>0.6</v>
      </c>
    </row>
    <row r="301" spans="1:21" ht="14.4" customHeight="1" x14ac:dyDescent="0.3">
      <c r="A301" s="664">
        <v>31</v>
      </c>
      <c r="B301" s="665" t="s">
        <v>556</v>
      </c>
      <c r="C301" s="665" t="s">
        <v>3068</v>
      </c>
      <c r="D301" s="746" t="s">
        <v>4305</v>
      </c>
      <c r="E301" s="747" t="s">
        <v>3085</v>
      </c>
      <c r="F301" s="665" t="s">
        <v>3065</v>
      </c>
      <c r="G301" s="665" t="s">
        <v>3240</v>
      </c>
      <c r="H301" s="665" t="s">
        <v>557</v>
      </c>
      <c r="I301" s="665" t="s">
        <v>1126</v>
      </c>
      <c r="J301" s="665" t="s">
        <v>3242</v>
      </c>
      <c r="K301" s="665" t="s">
        <v>3244</v>
      </c>
      <c r="L301" s="666">
        <v>50.32</v>
      </c>
      <c r="M301" s="666">
        <v>100.64</v>
      </c>
      <c r="N301" s="665">
        <v>2</v>
      </c>
      <c r="O301" s="748">
        <v>1</v>
      </c>
      <c r="P301" s="666">
        <v>50.32</v>
      </c>
      <c r="Q301" s="681">
        <v>0.5</v>
      </c>
      <c r="R301" s="665">
        <v>1</v>
      </c>
      <c r="S301" s="681">
        <v>0.5</v>
      </c>
      <c r="T301" s="748">
        <v>0.5</v>
      </c>
      <c r="U301" s="704">
        <v>0.5</v>
      </c>
    </row>
    <row r="302" spans="1:21" ht="14.4" customHeight="1" x14ac:dyDescent="0.3">
      <c r="A302" s="664">
        <v>31</v>
      </c>
      <c r="B302" s="665" t="s">
        <v>556</v>
      </c>
      <c r="C302" s="665" t="s">
        <v>3068</v>
      </c>
      <c r="D302" s="746" t="s">
        <v>4305</v>
      </c>
      <c r="E302" s="747" t="s">
        <v>3085</v>
      </c>
      <c r="F302" s="665" t="s">
        <v>3065</v>
      </c>
      <c r="G302" s="665" t="s">
        <v>3240</v>
      </c>
      <c r="H302" s="665" t="s">
        <v>557</v>
      </c>
      <c r="I302" s="665" t="s">
        <v>2373</v>
      </c>
      <c r="J302" s="665" t="s">
        <v>3242</v>
      </c>
      <c r="K302" s="665" t="s">
        <v>3377</v>
      </c>
      <c r="L302" s="666">
        <v>33.31</v>
      </c>
      <c r="M302" s="666">
        <v>33.31</v>
      </c>
      <c r="N302" s="665">
        <v>1</v>
      </c>
      <c r="O302" s="748">
        <v>0.5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31</v>
      </c>
      <c r="B303" s="665" t="s">
        <v>556</v>
      </c>
      <c r="C303" s="665" t="s">
        <v>3068</v>
      </c>
      <c r="D303" s="746" t="s">
        <v>4305</v>
      </c>
      <c r="E303" s="747" t="s">
        <v>3085</v>
      </c>
      <c r="F303" s="665" t="s">
        <v>3065</v>
      </c>
      <c r="G303" s="665" t="s">
        <v>3240</v>
      </c>
      <c r="H303" s="665" t="s">
        <v>557</v>
      </c>
      <c r="I303" s="665" t="s">
        <v>2416</v>
      </c>
      <c r="J303" s="665" t="s">
        <v>3242</v>
      </c>
      <c r="K303" s="665" t="s">
        <v>3378</v>
      </c>
      <c r="L303" s="666">
        <v>66.63</v>
      </c>
      <c r="M303" s="666">
        <v>199.89</v>
      </c>
      <c r="N303" s="665">
        <v>3</v>
      </c>
      <c r="O303" s="748">
        <v>1.5</v>
      </c>
      <c r="P303" s="666">
        <v>133.26</v>
      </c>
      <c r="Q303" s="681">
        <v>0.66666666666666663</v>
      </c>
      <c r="R303" s="665">
        <v>2</v>
      </c>
      <c r="S303" s="681">
        <v>0.66666666666666663</v>
      </c>
      <c r="T303" s="748">
        <v>1</v>
      </c>
      <c r="U303" s="704">
        <v>0.66666666666666663</v>
      </c>
    </row>
    <row r="304" spans="1:21" ht="14.4" customHeight="1" x14ac:dyDescent="0.3">
      <c r="A304" s="664">
        <v>31</v>
      </c>
      <c r="B304" s="665" t="s">
        <v>556</v>
      </c>
      <c r="C304" s="665" t="s">
        <v>3068</v>
      </c>
      <c r="D304" s="746" t="s">
        <v>4305</v>
      </c>
      <c r="E304" s="747" t="s">
        <v>3085</v>
      </c>
      <c r="F304" s="665" t="s">
        <v>3065</v>
      </c>
      <c r="G304" s="665" t="s">
        <v>3379</v>
      </c>
      <c r="H304" s="665" t="s">
        <v>557</v>
      </c>
      <c r="I304" s="665" t="s">
        <v>3380</v>
      </c>
      <c r="J304" s="665" t="s">
        <v>3381</v>
      </c>
      <c r="K304" s="665" t="s">
        <v>3382</v>
      </c>
      <c r="L304" s="666">
        <v>0</v>
      </c>
      <c r="M304" s="666">
        <v>0</v>
      </c>
      <c r="N304" s="665">
        <v>1</v>
      </c>
      <c r="O304" s="748">
        <v>0.5</v>
      </c>
      <c r="P304" s="666">
        <v>0</v>
      </c>
      <c r="Q304" s="681"/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31</v>
      </c>
      <c r="B305" s="665" t="s">
        <v>556</v>
      </c>
      <c r="C305" s="665" t="s">
        <v>3068</v>
      </c>
      <c r="D305" s="746" t="s">
        <v>4305</v>
      </c>
      <c r="E305" s="747" t="s">
        <v>3085</v>
      </c>
      <c r="F305" s="665" t="s">
        <v>3065</v>
      </c>
      <c r="G305" s="665" t="s">
        <v>3317</v>
      </c>
      <c r="H305" s="665" t="s">
        <v>557</v>
      </c>
      <c r="I305" s="665" t="s">
        <v>1318</v>
      </c>
      <c r="J305" s="665" t="s">
        <v>1319</v>
      </c>
      <c r="K305" s="665" t="s">
        <v>3383</v>
      </c>
      <c r="L305" s="666">
        <v>0</v>
      </c>
      <c r="M305" s="666">
        <v>0</v>
      </c>
      <c r="N305" s="665">
        <v>1</v>
      </c>
      <c r="O305" s="748">
        <v>0.5</v>
      </c>
      <c r="P305" s="666">
        <v>0</v>
      </c>
      <c r="Q305" s="681"/>
      <c r="R305" s="665">
        <v>1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31</v>
      </c>
      <c r="B306" s="665" t="s">
        <v>556</v>
      </c>
      <c r="C306" s="665" t="s">
        <v>3068</v>
      </c>
      <c r="D306" s="746" t="s">
        <v>4305</v>
      </c>
      <c r="E306" s="747" t="s">
        <v>3085</v>
      </c>
      <c r="F306" s="665" t="s">
        <v>3067</v>
      </c>
      <c r="G306" s="665" t="s">
        <v>3135</v>
      </c>
      <c r="H306" s="665" t="s">
        <v>557</v>
      </c>
      <c r="I306" s="665" t="s">
        <v>3136</v>
      </c>
      <c r="J306" s="665" t="s">
        <v>3137</v>
      </c>
      <c r="K306" s="665" t="s">
        <v>3138</v>
      </c>
      <c r="L306" s="666">
        <v>35.130000000000003</v>
      </c>
      <c r="M306" s="666">
        <v>7096.2600000000157</v>
      </c>
      <c r="N306" s="665">
        <v>202</v>
      </c>
      <c r="O306" s="748">
        <v>101</v>
      </c>
      <c r="P306" s="666">
        <v>6955.7400000000152</v>
      </c>
      <c r="Q306" s="681">
        <v>0.98019801980198018</v>
      </c>
      <c r="R306" s="665">
        <v>198</v>
      </c>
      <c r="S306" s="681">
        <v>0.98019801980198018</v>
      </c>
      <c r="T306" s="748">
        <v>99</v>
      </c>
      <c r="U306" s="704">
        <v>0.98019801980198018</v>
      </c>
    </row>
    <row r="307" spans="1:21" ht="14.4" customHeight="1" x14ac:dyDescent="0.3">
      <c r="A307" s="664">
        <v>31</v>
      </c>
      <c r="B307" s="665" t="s">
        <v>556</v>
      </c>
      <c r="C307" s="665" t="s">
        <v>3068</v>
      </c>
      <c r="D307" s="746" t="s">
        <v>4305</v>
      </c>
      <c r="E307" s="747" t="s">
        <v>3085</v>
      </c>
      <c r="F307" s="665" t="s">
        <v>3067</v>
      </c>
      <c r="G307" s="665" t="s">
        <v>3139</v>
      </c>
      <c r="H307" s="665" t="s">
        <v>557</v>
      </c>
      <c r="I307" s="665" t="s">
        <v>3140</v>
      </c>
      <c r="J307" s="665" t="s">
        <v>3141</v>
      </c>
      <c r="K307" s="665" t="s">
        <v>3142</v>
      </c>
      <c r="L307" s="666">
        <v>410</v>
      </c>
      <c r="M307" s="666">
        <v>13120</v>
      </c>
      <c r="N307" s="665">
        <v>32</v>
      </c>
      <c r="O307" s="748">
        <v>32</v>
      </c>
      <c r="P307" s="666">
        <v>11480</v>
      </c>
      <c r="Q307" s="681">
        <v>0.875</v>
      </c>
      <c r="R307" s="665">
        <v>28</v>
      </c>
      <c r="S307" s="681">
        <v>0.875</v>
      </c>
      <c r="T307" s="748">
        <v>28</v>
      </c>
      <c r="U307" s="704">
        <v>0.875</v>
      </c>
    </row>
    <row r="308" spans="1:21" ht="14.4" customHeight="1" x14ac:dyDescent="0.3">
      <c r="A308" s="664">
        <v>31</v>
      </c>
      <c r="B308" s="665" t="s">
        <v>556</v>
      </c>
      <c r="C308" s="665" t="s">
        <v>3068</v>
      </c>
      <c r="D308" s="746" t="s">
        <v>4305</v>
      </c>
      <c r="E308" s="747" t="s">
        <v>3085</v>
      </c>
      <c r="F308" s="665" t="s">
        <v>3067</v>
      </c>
      <c r="G308" s="665" t="s">
        <v>3139</v>
      </c>
      <c r="H308" s="665" t="s">
        <v>557</v>
      </c>
      <c r="I308" s="665" t="s">
        <v>3384</v>
      </c>
      <c r="J308" s="665" t="s">
        <v>3141</v>
      </c>
      <c r="K308" s="665" t="s">
        <v>3385</v>
      </c>
      <c r="L308" s="666">
        <v>410</v>
      </c>
      <c r="M308" s="666">
        <v>410</v>
      </c>
      <c r="N308" s="665">
        <v>1</v>
      </c>
      <c r="O308" s="748">
        <v>1</v>
      </c>
      <c r="P308" s="666">
        <v>410</v>
      </c>
      <c r="Q308" s="681">
        <v>1</v>
      </c>
      <c r="R308" s="665">
        <v>1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31</v>
      </c>
      <c r="B309" s="665" t="s">
        <v>556</v>
      </c>
      <c r="C309" s="665" t="s">
        <v>3068</v>
      </c>
      <c r="D309" s="746" t="s">
        <v>4305</v>
      </c>
      <c r="E309" s="747" t="s">
        <v>3085</v>
      </c>
      <c r="F309" s="665" t="s">
        <v>3067</v>
      </c>
      <c r="G309" s="665" t="s">
        <v>3143</v>
      </c>
      <c r="H309" s="665" t="s">
        <v>557</v>
      </c>
      <c r="I309" s="665" t="s">
        <v>3285</v>
      </c>
      <c r="J309" s="665" t="s">
        <v>3286</v>
      </c>
      <c r="K309" s="665" t="s">
        <v>3287</v>
      </c>
      <c r="L309" s="666">
        <v>3000</v>
      </c>
      <c r="M309" s="666">
        <v>3000</v>
      </c>
      <c r="N309" s="665">
        <v>1</v>
      </c>
      <c r="O309" s="748">
        <v>1</v>
      </c>
      <c r="P309" s="666">
        <v>3000</v>
      </c>
      <c r="Q309" s="681">
        <v>1</v>
      </c>
      <c r="R309" s="665">
        <v>1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31</v>
      </c>
      <c r="B310" s="665" t="s">
        <v>556</v>
      </c>
      <c r="C310" s="665" t="s">
        <v>3068</v>
      </c>
      <c r="D310" s="746" t="s">
        <v>4305</v>
      </c>
      <c r="E310" s="747" t="s">
        <v>3085</v>
      </c>
      <c r="F310" s="665" t="s">
        <v>3067</v>
      </c>
      <c r="G310" s="665" t="s">
        <v>3143</v>
      </c>
      <c r="H310" s="665" t="s">
        <v>557</v>
      </c>
      <c r="I310" s="665" t="s">
        <v>3144</v>
      </c>
      <c r="J310" s="665" t="s">
        <v>3145</v>
      </c>
      <c r="K310" s="665" t="s">
        <v>3146</v>
      </c>
      <c r="L310" s="666">
        <v>199.5</v>
      </c>
      <c r="M310" s="666">
        <v>997.5</v>
      </c>
      <c r="N310" s="665">
        <v>5</v>
      </c>
      <c r="O310" s="748">
        <v>5</v>
      </c>
      <c r="P310" s="666">
        <v>997.5</v>
      </c>
      <c r="Q310" s="681">
        <v>1</v>
      </c>
      <c r="R310" s="665">
        <v>5</v>
      </c>
      <c r="S310" s="681">
        <v>1</v>
      </c>
      <c r="T310" s="748">
        <v>5</v>
      </c>
      <c r="U310" s="704">
        <v>1</v>
      </c>
    </row>
    <row r="311" spans="1:21" ht="14.4" customHeight="1" x14ac:dyDescent="0.3">
      <c r="A311" s="664">
        <v>31</v>
      </c>
      <c r="B311" s="665" t="s">
        <v>556</v>
      </c>
      <c r="C311" s="665" t="s">
        <v>3068</v>
      </c>
      <c r="D311" s="746" t="s">
        <v>4305</v>
      </c>
      <c r="E311" s="747" t="s">
        <v>3085</v>
      </c>
      <c r="F311" s="665" t="s">
        <v>3067</v>
      </c>
      <c r="G311" s="665" t="s">
        <v>3143</v>
      </c>
      <c r="H311" s="665" t="s">
        <v>557</v>
      </c>
      <c r="I311" s="665" t="s">
        <v>3147</v>
      </c>
      <c r="J311" s="665" t="s">
        <v>3148</v>
      </c>
      <c r="K311" s="665" t="s">
        <v>3149</v>
      </c>
      <c r="L311" s="666">
        <v>492.18</v>
      </c>
      <c r="M311" s="666">
        <v>10335.780000000002</v>
      </c>
      <c r="N311" s="665">
        <v>21</v>
      </c>
      <c r="O311" s="748">
        <v>21</v>
      </c>
      <c r="P311" s="666">
        <v>9351.4200000000019</v>
      </c>
      <c r="Q311" s="681">
        <v>0.90476190476190477</v>
      </c>
      <c r="R311" s="665">
        <v>19</v>
      </c>
      <c r="S311" s="681">
        <v>0.90476190476190477</v>
      </c>
      <c r="T311" s="748">
        <v>19</v>
      </c>
      <c r="U311" s="704">
        <v>0.90476190476190477</v>
      </c>
    </row>
    <row r="312" spans="1:21" ht="14.4" customHeight="1" x14ac:dyDescent="0.3">
      <c r="A312" s="664">
        <v>31</v>
      </c>
      <c r="B312" s="665" t="s">
        <v>556</v>
      </c>
      <c r="C312" s="665" t="s">
        <v>3068</v>
      </c>
      <c r="D312" s="746" t="s">
        <v>4305</v>
      </c>
      <c r="E312" s="747" t="s">
        <v>3085</v>
      </c>
      <c r="F312" s="665" t="s">
        <v>3067</v>
      </c>
      <c r="G312" s="665" t="s">
        <v>3143</v>
      </c>
      <c r="H312" s="665" t="s">
        <v>557</v>
      </c>
      <c r="I312" s="665" t="s">
        <v>3246</v>
      </c>
      <c r="J312" s="665" t="s">
        <v>3247</v>
      </c>
      <c r="K312" s="665" t="s">
        <v>3248</v>
      </c>
      <c r="L312" s="666">
        <v>320.25</v>
      </c>
      <c r="M312" s="666">
        <v>960.75</v>
      </c>
      <c r="N312" s="665">
        <v>3</v>
      </c>
      <c r="O312" s="748">
        <v>3</v>
      </c>
      <c r="P312" s="666">
        <v>960.75</v>
      </c>
      <c r="Q312" s="681">
        <v>1</v>
      </c>
      <c r="R312" s="665">
        <v>3</v>
      </c>
      <c r="S312" s="681">
        <v>1</v>
      </c>
      <c r="T312" s="748">
        <v>3</v>
      </c>
      <c r="U312" s="704">
        <v>1</v>
      </c>
    </row>
    <row r="313" spans="1:21" ht="14.4" customHeight="1" x14ac:dyDescent="0.3">
      <c r="A313" s="664">
        <v>31</v>
      </c>
      <c r="B313" s="665" t="s">
        <v>556</v>
      </c>
      <c r="C313" s="665" t="s">
        <v>3068</v>
      </c>
      <c r="D313" s="746" t="s">
        <v>4305</v>
      </c>
      <c r="E313" s="747" t="s">
        <v>3085</v>
      </c>
      <c r="F313" s="665" t="s">
        <v>3067</v>
      </c>
      <c r="G313" s="665" t="s">
        <v>3143</v>
      </c>
      <c r="H313" s="665" t="s">
        <v>557</v>
      </c>
      <c r="I313" s="665" t="s">
        <v>3150</v>
      </c>
      <c r="J313" s="665" t="s">
        <v>3151</v>
      </c>
      <c r="K313" s="665" t="s">
        <v>3152</v>
      </c>
      <c r="L313" s="666">
        <v>2202.1999999999998</v>
      </c>
      <c r="M313" s="666">
        <v>4404.3999999999996</v>
      </c>
      <c r="N313" s="665">
        <v>2</v>
      </c>
      <c r="O313" s="748">
        <v>2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31</v>
      </c>
      <c r="B314" s="665" t="s">
        <v>556</v>
      </c>
      <c r="C314" s="665" t="s">
        <v>3068</v>
      </c>
      <c r="D314" s="746" t="s">
        <v>4305</v>
      </c>
      <c r="E314" s="747" t="s">
        <v>3085</v>
      </c>
      <c r="F314" s="665" t="s">
        <v>3067</v>
      </c>
      <c r="G314" s="665" t="s">
        <v>3143</v>
      </c>
      <c r="H314" s="665" t="s">
        <v>557</v>
      </c>
      <c r="I314" s="665" t="s">
        <v>3153</v>
      </c>
      <c r="J314" s="665" t="s">
        <v>3154</v>
      </c>
      <c r="K314" s="665" t="s">
        <v>3155</v>
      </c>
      <c r="L314" s="666">
        <v>58.5</v>
      </c>
      <c r="M314" s="666">
        <v>58.5</v>
      </c>
      <c r="N314" s="665">
        <v>1</v>
      </c>
      <c r="O314" s="748">
        <v>1</v>
      </c>
      <c r="P314" s="666">
        <v>58.5</v>
      </c>
      <c r="Q314" s="681">
        <v>1</v>
      </c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31</v>
      </c>
      <c r="B315" s="665" t="s">
        <v>556</v>
      </c>
      <c r="C315" s="665" t="s">
        <v>3068</v>
      </c>
      <c r="D315" s="746" t="s">
        <v>4305</v>
      </c>
      <c r="E315" s="747" t="s">
        <v>3085</v>
      </c>
      <c r="F315" s="665" t="s">
        <v>3067</v>
      </c>
      <c r="G315" s="665" t="s">
        <v>3143</v>
      </c>
      <c r="H315" s="665" t="s">
        <v>557</v>
      </c>
      <c r="I315" s="665" t="s">
        <v>3156</v>
      </c>
      <c r="J315" s="665" t="s">
        <v>3157</v>
      </c>
      <c r="K315" s="665" t="s">
        <v>3158</v>
      </c>
      <c r="L315" s="666">
        <v>971.25</v>
      </c>
      <c r="M315" s="666">
        <v>8741.25</v>
      </c>
      <c r="N315" s="665">
        <v>9</v>
      </c>
      <c r="O315" s="748">
        <v>9</v>
      </c>
      <c r="P315" s="666">
        <v>8741.25</v>
      </c>
      <c r="Q315" s="681">
        <v>1</v>
      </c>
      <c r="R315" s="665">
        <v>9</v>
      </c>
      <c r="S315" s="681">
        <v>1</v>
      </c>
      <c r="T315" s="748">
        <v>9</v>
      </c>
      <c r="U315" s="704">
        <v>1</v>
      </c>
    </row>
    <row r="316" spans="1:21" ht="14.4" customHeight="1" x14ac:dyDescent="0.3">
      <c r="A316" s="664">
        <v>31</v>
      </c>
      <c r="B316" s="665" t="s">
        <v>556</v>
      </c>
      <c r="C316" s="665" t="s">
        <v>3068</v>
      </c>
      <c r="D316" s="746" t="s">
        <v>4305</v>
      </c>
      <c r="E316" s="747" t="s">
        <v>3085</v>
      </c>
      <c r="F316" s="665" t="s">
        <v>3067</v>
      </c>
      <c r="G316" s="665" t="s">
        <v>3143</v>
      </c>
      <c r="H316" s="665" t="s">
        <v>557</v>
      </c>
      <c r="I316" s="665" t="s">
        <v>3159</v>
      </c>
      <c r="J316" s="665" t="s">
        <v>3160</v>
      </c>
      <c r="K316" s="665" t="s">
        <v>3161</v>
      </c>
      <c r="L316" s="666">
        <v>1978.94</v>
      </c>
      <c r="M316" s="666">
        <v>1978.94</v>
      </c>
      <c r="N316" s="665">
        <v>1</v>
      </c>
      <c r="O316" s="748">
        <v>1</v>
      </c>
      <c r="P316" s="666">
        <v>1978.94</v>
      </c>
      <c r="Q316" s="681">
        <v>1</v>
      </c>
      <c r="R316" s="665">
        <v>1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31</v>
      </c>
      <c r="B317" s="665" t="s">
        <v>556</v>
      </c>
      <c r="C317" s="665" t="s">
        <v>3068</v>
      </c>
      <c r="D317" s="746" t="s">
        <v>4305</v>
      </c>
      <c r="E317" s="747" t="s">
        <v>3085</v>
      </c>
      <c r="F317" s="665" t="s">
        <v>3067</v>
      </c>
      <c r="G317" s="665" t="s">
        <v>3143</v>
      </c>
      <c r="H317" s="665" t="s">
        <v>557</v>
      </c>
      <c r="I317" s="665" t="s">
        <v>3162</v>
      </c>
      <c r="J317" s="665" t="s">
        <v>3163</v>
      </c>
      <c r="K317" s="665" t="s">
        <v>3164</v>
      </c>
      <c r="L317" s="666">
        <v>350</v>
      </c>
      <c r="M317" s="666">
        <v>350</v>
      </c>
      <c r="N317" s="665">
        <v>1</v>
      </c>
      <c r="O317" s="748">
        <v>1</v>
      </c>
      <c r="P317" s="666">
        <v>350</v>
      </c>
      <c r="Q317" s="681">
        <v>1</v>
      </c>
      <c r="R317" s="665">
        <v>1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31</v>
      </c>
      <c r="B318" s="665" t="s">
        <v>556</v>
      </c>
      <c r="C318" s="665" t="s">
        <v>3068</v>
      </c>
      <c r="D318" s="746" t="s">
        <v>4305</v>
      </c>
      <c r="E318" s="747" t="s">
        <v>3085</v>
      </c>
      <c r="F318" s="665" t="s">
        <v>3067</v>
      </c>
      <c r="G318" s="665" t="s">
        <v>3143</v>
      </c>
      <c r="H318" s="665" t="s">
        <v>557</v>
      </c>
      <c r="I318" s="665" t="s">
        <v>3323</v>
      </c>
      <c r="J318" s="665" t="s">
        <v>3324</v>
      </c>
      <c r="K318" s="665" t="s">
        <v>3325</v>
      </c>
      <c r="L318" s="666">
        <v>1000</v>
      </c>
      <c r="M318" s="666">
        <v>2000</v>
      </c>
      <c r="N318" s="665">
        <v>2</v>
      </c>
      <c r="O318" s="748">
        <v>2</v>
      </c>
      <c r="P318" s="666">
        <v>2000</v>
      </c>
      <c r="Q318" s="681">
        <v>1</v>
      </c>
      <c r="R318" s="665">
        <v>2</v>
      </c>
      <c r="S318" s="681">
        <v>1</v>
      </c>
      <c r="T318" s="748">
        <v>2</v>
      </c>
      <c r="U318" s="704">
        <v>1</v>
      </c>
    </row>
    <row r="319" spans="1:21" ht="14.4" customHeight="1" x14ac:dyDescent="0.3">
      <c r="A319" s="664">
        <v>31</v>
      </c>
      <c r="B319" s="665" t="s">
        <v>556</v>
      </c>
      <c r="C319" s="665" t="s">
        <v>3068</v>
      </c>
      <c r="D319" s="746" t="s">
        <v>4305</v>
      </c>
      <c r="E319" s="747" t="s">
        <v>3085</v>
      </c>
      <c r="F319" s="665" t="s">
        <v>3067</v>
      </c>
      <c r="G319" s="665" t="s">
        <v>3143</v>
      </c>
      <c r="H319" s="665" t="s">
        <v>557</v>
      </c>
      <c r="I319" s="665" t="s">
        <v>3170</v>
      </c>
      <c r="J319" s="665" t="s">
        <v>3171</v>
      </c>
      <c r="K319" s="665" t="s">
        <v>3172</v>
      </c>
      <c r="L319" s="666">
        <v>1000</v>
      </c>
      <c r="M319" s="666">
        <v>2000</v>
      </c>
      <c r="N319" s="665">
        <v>2</v>
      </c>
      <c r="O319" s="748">
        <v>2</v>
      </c>
      <c r="P319" s="666">
        <v>2000</v>
      </c>
      <c r="Q319" s="681">
        <v>1</v>
      </c>
      <c r="R319" s="665">
        <v>2</v>
      </c>
      <c r="S319" s="681">
        <v>1</v>
      </c>
      <c r="T319" s="748">
        <v>2</v>
      </c>
      <c r="U319" s="704">
        <v>1</v>
      </c>
    </row>
    <row r="320" spans="1:21" ht="14.4" customHeight="1" x14ac:dyDescent="0.3">
      <c r="A320" s="664">
        <v>31</v>
      </c>
      <c r="B320" s="665" t="s">
        <v>556</v>
      </c>
      <c r="C320" s="665" t="s">
        <v>3068</v>
      </c>
      <c r="D320" s="746" t="s">
        <v>4305</v>
      </c>
      <c r="E320" s="747" t="s">
        <v>3085</v>
      </c>
      <c r="F320" s="665" t="s">
        <v>3067</v>
      </c>
      <c r="G320" s="665" t="s">
        <v>3143</v>
      </c>
      <c r="H320" s="665" t="s">
        <v>557</v>
      </c>
      <c r="I320" s="665" t="s">
        <v>3386</v>
      </c>
      <c r="J320" s="665" t="s">
        <v>3387</v>
      </c>
      <c r="K320" s="665" t="s">
        <v>3388</v>
      </c>
      <c r="L320" s="666">
        <v>2260</v>
      </c>
      <c r="M320" s="666">
        <v>2260</v>
      </c>
      <c r="N320" s="665">
        <v>1</v>
      </c>
      <c r="O320" s="748">
        <v>1</v>
      </c>
      <c r="P320" s="666">
        <v>2260</v>
      </c>
      <c r="Q320" s="681">
        <v>1</v>
      </c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31</v>
      </c>
      <c r="B321" s="665" t="s">
        <v>556</v>
      </c>
      <c r="C321" s="665" t="s">
        <v>3068</v>
      </c>
      <c r="D321" s="746" t="s">
        <v>4305</v>
      </c>
      <c r="E321" s="747" t="s">
        <v>3085</v>
      </c>
      <c r="F321" s="665" t="s">
        <v>3067</v>
      </c>
      <c r="G321" s="665" t="s">
        <v>3143</v>
      </c>
      <c r="H321" s="665" t="s">
        <v>557</v>
      </c>
      <c r="I321" s="665" t="s">
        <v>3389</v>
      </c>
      <c r="J321" s="665" t="s">
        <v>3390</v>
      </c>
      <c r="K321" s="665" t="s">
        <v>3391</v>
      </c>
      <c r="L321" s="666">
        <v>2337</v>
      </c>
      <c r="M321" s="666">
        <v>2337</v>
      </c>
      <c r="N321" s="665">
        <v>1</v>
      </c>
      <c r="O321" s="748">
        <v>1</v>
      </c>
      <c r="P321" s="666">
        <v>2337</v>
      </c>
      <c r="Q321" s="681">
        <v>1</v>
      </c>
      <c r="R321" s="665">
        <v>1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31</v>
      </c>
      <c r="B322" s="665" t="s">
        <v>556</v>
      </c>
      <c r="C322" s="665" t="s">
        <v>3068</v>
      </c>
      <c r="D322" s="746" t="s">
        <v>4305</v>
      </c>
      <c r="E322" s="747" t="s">
        <v>3085</v>
      </c>
      <c r="F322" s="665" t="s">
        <v>3067</v>
      </c>
      <c r="G322" s="665" t="s">
        <v>3176</v>
      </c>
      <c r="H322" s="665" t="s">
        <v>557</v>
      </c>
      <c r="I322" s="665" t="s">
        <v>3392</v>
      </c>
      <c r="J322" s="665" t="s">
        <v>3187</v>
      </c>
      <c r="K322" s="665" t="s">
        <v>3185</v>
      </c>
      <c r="L322" s="666">
        <v>950</v>
      </c>
      <c r="M322" s="666">
        <v>950</v>
      </c>
      <c r="N322" s="665">
        <v>1</v>
      </c>
      <c r="O322" s="748">
        <v>1</v>
      </c>
      <c r="P322" s="666">
        <v>950</v>
      </c>
      <c r="Q322" s="681">
        <v>1</v>
      </c>
      <c r="R322" s="665">
        <v>1</v>
      </c>
      <c r="S322" s="681">
        <v>1</v>
      </c>
      <c r="T322" s="748">
        <v>1</v>
      </c>
      <c r="U322" s="704">
        <v>1</v>
      </c>
    </row>
    <row r="323" spans="1:21" ht="14.4" customHeight="1" x14ac:dyDescent="0.3">
      <c r="A323" s="664">
        <v>31</v>
      </c>
      <c r="B323" s="665" t="s">
        <v>556</v>
      </c>
      <c r="C323" s="665" t="s">
        <v>3068</v>
      </c>
      <c r="D323" s="746" t="s">
        <v>4305</v>
      </c>
      <c r="E323" s="747" t="s">
        <v>3085</v>
      </c>
      <c r="F323" s="665" t="s">
        <v>3067</v>
      </c>
      <c r="G323" s="665" t="s">
        <v>3176</v>
      </c>
      <c r="H323" s="665" t="s">
        <v>557</v>
      </c>
      <c r="I323" s="665" t="s">
        <v>3177</v>
      </c>
      <c r="J323" s="665" t="s">
        <v>3258</v>
      </c>
      <c r="K323" s="665" t="s">
        <v>3259</v>
      </c>
      <c r="L323" s="666">
        <v>260</v>
      </c>
      <c r="M323" s="666">
        <v>1560</v>
      </c>
      <c r="N323" s="665">
        <v>6</v>
      </c>
      <c r="O323" s="748">
        <v>3</v>
      </c>
      <c r="P323" s="666">
        <v>1560</v>
      </c>
      <c r="Q323" s="681">
        <v>1</v>
      </c>
      <c r="R323" s="665">
        <v>6</v>
      </c>
      <c r="S323" s="681">
        <v>1</v>
      </c>
      <c r="T323" s="748">
        <v>3</v>
      </c>
      <c r="U323" s="704">
        <v>1</v>
      </c>
    </row>
    <row r="324" spans="1:21" ht="14.4" customHeight="1" x14ac:dyDescent="0.3">
      <c r="A324" s="664">
        <v>31</v>
      </c>
      <c r="B324" s="665" t="s">
        <v>556</v>
      </c>
      <c r="C324" s="665" t="s">
        <v>3068</v>
      </c>
      <c r="D324" s="746" t="s">
        <v>4305</v>
      </c>
      <c r="E324" s="747" t="s">
        <v>3085</v>
      </c>
      <c r="F324" s="665" t="s">
        <v>3067</v>
      </c>
      <c r="G324" s="665" t="s">
        <v>3176</v>
      </c>
      <c r="H324" s="665" t="s">
        <v>557</v>
      </c>
      <c r="I324" s="665" t="s">
        <v>3180</v>
      </c>
      <c r="J324" s="665" t="s">
        <v>3181</v>
      </c>
      <c r="K324" s="665" t="s">
        <v>3182</v>
      </c>
      <c r="L324" s="666">
        <v>200</v>
      </c>
      <c r="M324" s="666">
        <v>11200</v>
      </c>
      <c r="N324" s="665">
        <v>56</v>
      </c>
      <c r="O324" s="748">
        <v>28</v>
      </c>
      <c r="P324" s="666">
        <v>11200</v>
      </c>
      <c r="Q324" s="681">
        <v>1</v>
      </c>
      <c r="R324" s="665">
        <v>56</v>
      </c>
      <c r="S324" s="681">
        <v>1</v>
      </c>
      <c r="T324" s="748">
        <v>28</v>
      </c>
      <c r="U324" s="704">
        <v>1</v>
      </c>
    </row>
    <row r="325" spans="1:21" ht="14.4" customHeight="1" x14ac:dyDescent="0.3">
      <c r="A325" s="664">
        <v>31</v>
      </c>
      <c r="B325" s="665" t="s">
        <v>556</v>
      </c>
      <c r="C325" s="665" t="s">
        <v>3068</v>
      </c>
      <c r="D325" s="746" t="s">
        <v>4305</v>
      </c>
      <c r="E325" s="747" t="s">
        <v>3085</v>
      </c>
      <c r="F325" s="665" t="s">
        <v>3067</v>
      </c>
      <c r="G325" s="665" t="s">
        <v>3176</v>
      </c>
      <c r="H325" s="665" t="s">
        <v>557</v>
      </c>
      <c r="I325" s="665" t="s">
        <v>3260</v>
      </c>
      <c r="J325" s="665" t="s">
        <v>3261</v>
      </c>
      <c r="K325" s="665" t="s">
        <v>3262</v>
      </c>
      <c r="L325" s="666">
        <v>190</v>
      </c>
      <c r="M325" s="666">
        <v>760</v>
      </c>
      <c r="N325" s="665">
        <v>4</v>
      </c>
      <c r="O325" s="748">
        <v>2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31</v>
      </c>
      <c r="B326" s="665" t="s">
        <v>556</v>
      </c>
      <c r="C326" s="665" t="s">
        <v>3068</v>
      </c>
      <c r="D326" s="746" t="s">
        <v>4305</v>
      </c>
      <c r="E326" s="747" t="s">
        <v>3085</v>
      </c>
      <c r="F326" s="665" t="s">
        <v>3067</v>
      </c>
      <c r="G326" s="665" t="s">
        <v>3176</v>
      </c>
      <c r="H326" s="665" t="s">
        <v>557</v>
      </c>
      <c r="I326" s="665" t="s">
        <v>3183</v>
      </c>
      <c r="J326" s="665" t="s">
        <v>3184</v>
      </c>
      <c r="K326" s="665" t="s">
        <v>3185</v>
      </c>
      <c r="L326" s="666">
        <v>1200</v>
      </c>
      <c r="M326" s="666">
        <v>2400</v>
      </c>
      <c r="N326" s="665">
        <v>2</v>
      </c>
      <c r="O326" s="748">
        <v>2</v>
      </c>
      <c r="P326" s="666">
        <v>2400</v>
      </c>
      <c r="Q326" s="681">
        <v>1</v>
      </c>
      <c r="R326" s="665">
        <v>2</v>
      </c>
      <c r="S326" s="681">
        <v>1</v>
      </c>
      <c r="T326" s="748">
        <v>2</v>
      </c>
      <c r="U326" s="704">
        <v>1</v>
      </c>
    </row>
    <row r="327" spans="1:21" ht="14.4" customHeight="1" x14ac:dyDescent="0.3">
      <c r="A327" s="664">
        <v>31</v>
      </c>
      <c r="B327" s="665" t="s">
        <v>556</v>
      </c>
      <c r="C327" s="665" t="s">
        <v>3068</v>
      </c>
      <c r="D327" s="746" t="s">
        <v>4305</v>
      </c>
      <c r="E327" s="747" t="s">
        <v>3087</v>
      </c>
      <c r="F327" s="665" t="s">
        <v>3065</v>
      </c>
      <c r="G327" s="665" t="s">
        <v>3106</v>
      </c>
      <c r="H327" s="665" t="s">
        <v>557</v>
      </c>
      <c r="I327" s="665" t="s">
        <v>954</v>
      </c>
      <c r="J327" s="665" t="s">
        <v>955</v>
      </c>
      <c r="K327" s="665" t="s">
        <v>3107</v>
      </c>
      <c r="L327" s="666">
        <v>0</v>
      </c>
      <c r="M327" s="666">
        <v>0</v>
      </c>
      <c r="N327" s="665">
        <v>1</v>
      </c>
      <c r="O327" s="748">
        <v>0.5</v>
      </c>
      <c r="P327" s="666">
        <v>0</v>
      </c>
      <c r="Q327" s="681"/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31</v>
      </c>
      <c r="B328" s="665" t="s">
        <v>556</v>
      </c>
      <c r="C328" s="665" t="s">
        <v>3068</v>
      </c>
      <c r="D328" s="746" t="s">
        <v>4305</v>
      </c>
      <c r="E328" s="747" t="s">
        <v>3087</v>
      </c>
      <c r="F328" s="665" t="s">
        <v>3065</v>
      </c>
      <c r="G328" s="665" t="s">
        <v>3108</v>
      </c>
      <c r="H328" s="665" t="s">
        <v>557</v>
      </c>
      <c r="I328" s="665" t="s">
        <v>1825</v>
      </c>
      <c r="J328" s="665" t="s">
        <v>3109</v>
      </c>
      <c r="K328" s="665" t="s">
        <v>3110</v>
      </c>
      <c r="L328" s="666">
        <v>132.97999999999999</v>
      </c>
      <c r="M328" s="666">
        <v>132.97999999999999</v>
      </c>
      <c r="N328" s="665">
        <v>1</v>
      </c>
      <c r="O328" s="748">
        <v>0.5</v>
      </c>
      <c r="P328" s="666">
        <v>132.97999999999999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31</v>
      </c>
      <c r="B329" s="665" t="s">
        <v>556</v>
      </c>
      <c r="C329" s="665" t="s">
        <v>3068</v>
      </c>
      <c r="D329" s="746" t="s">
        <v>4305</v>
      </c>
      <c r="E329" s="747" t="s">
        <v>3087</v>
      </c>
      <c r="F329" s="665" t="s">
        <v>3065</v>
      </c>
      <c r="G329" s="665" t="s">
        <v>3108</v>
      </c>
      <c r="H329" s="665" t="s">
        <v>557</v>
      </c>
      <c r="I329" s="665" t="s">
        <v>3393</v>
      </c>
      <c r="J329" s="665" t="s">
        <v>3109</v>
      </c>
      <c r="K329" s="665" t="s">
        <v>3394</v>
      </c>
      <c r="L329" s="666">
        <v>0</v>
      </c>
      <c r="M329" s="666">
        <v>0</v>
      </c>
      <c r="N329" s="665">
        <v>2</v>
      </c>
      <c r="O329" s="748">
        <v>1</v>
      </c>
      <c r="P329" s="666">
        <v>0</v>
      </c>
      <c r="Q329" s="681"/>
      <c r="R329" s="665">
        <v>1</v>
      </c>
      <c r="S329" s="681">
        <v>0.5</v>
      </c>
      <c r="T329" s="748">
        <v>0.5</v>
      </c>
      <c r="U329" s="704">
        <v>0.5</v>
      </c>
    </row>
    <row r="330" spans="1:21" ht="14.4" customHeight="1" x14ac:dyDescent="0.3">
      <c r="A330" s="664">
        <v>31</v>
      </c>
      <c r="B330" s="665" t="s">
        <v>556</v>
      </c>
      <c r="C330" s="665" t="s">
        <v>3068</v>
      </c>
      <c r="D330" s="746" t="s">
        <v>4305</v>
      </c>
      <c r="E330" s="747" t="s">
        <v>3087</v>
      </c>
      <c r="F330" s="665" t="s">
        <v>3065</v>
      </c>
      <c r="G330" s="665" t="s">
        <v>3118</v>
      </c>
      <c r="H330" s="665" t="s">
        <v>1543</v>
      </c>
      <c r="I330" s="665" t="s">
        <v>3119</v>
      </c>
      <c r="J330" s="665" t="s">
        <v>1565</v>
      </c>
      <c r="K330" s="665" t="s">
        <v>2809</v>
      </c>
      <c r="L330" s="666">
        <v>543.39</v>
      </c>
      <c r="M330" s="666">
        <v>1086.78</v>
      </c>
      <c r="N330" s="665">
        <v>2</v>
      </c>
      <c r="O330" s="748">
        <v>1</v>
      </c>
      <c r="P330" s="666">
        <v>543.39</v>
      </c>
      <c r="Q330" s="681">
        <v>0.5</v>
      </c>
      <c r="R330" s="665">
        <v>1</v>
      </c>
      <c r="S330" s="681">
        <v>0.5</v>
      </c>
      <c r="T330" s="748">
        <v>0.5</v>
      </c>
      <c r="U330" s="704">
        <v>0.5</v>
      </c>
    </row>
    <row r="331" spans="1:21" ht="14.4" customHeight="1" x14ac:dyDescent="0.3">
      <c r="A331" s="664">
        <v>31</v>
      </c>
      <c r="B331" s="665" t="s">
        <v>556</v>
      </c>
      <c r="C331" s="665" t="s">
        <v>3068</v>
      </c>
      <c r="D331" s="746" t="s">
        <v>4305</v>
      </c>
      <c r="E331" s="747" t="s">
        <v>3087</v>
      </c>
      <c r="F331" s="665" t="s">
        <v>3065</v>
      </c>
      <c r="G331" s="665" t="s">
        <v>3118</v>
      </c>
      <c r="H331" s="665" t="s">
        <v>1543</v>
      </c>
      <c r="I331" s="665" t="s">
        <v>3119</v>
      </c>
      <c r="J331" s="665" t="s">
        <v>1565</v>
      </c>
      <c r="K331" s="665" t="s">
        <v>2809</v>
      </c>
      <c r="L331" s="666">
        <v>490.89</v>
      </c>
      <c r="M331" s="666">
        <v>2945.34</v>
      </c>
      <c r="N331" s="665">
        <v>6</v>
      </c>
      <c r="O331" s="748">
        <v>1.5</v>
      </c>
      <c r="P331" s="666">
        <v>2945.34</v>
      </c>
      <c r="Q331" s="681">
        <v>1</v>
      </c>
      <c r="R331" s="665">
        <v>6</v>
      </c>
      <c r="S331" s="681">
        <v>1</v>
      </c>
      <c r="T331" s="748">
        <v>1.5</v>
      </c>
      <c r="U331" s="704">
        <v>1</v>
      </c>
    </row>
    <row r="332" spans="1:21" ht="14.4" customHeight="1" x14ac:dyDescent="0.3">
      <c r="A332" s="664">
        <v>31</v>
      </c>
      <c r="B332" s="665" t="s">
        <v>556</v>
      </c>
      <c r="C332" s="665" t="s">
        <v>3068</v>
      </c>
      <c r="D332" s="746" t="s">
        <v>4305</v>
      </c>
      <c r="E332" s="747" t="s">
        <v>3087</v>
      </c>
      <c r="F332" s="665" t="s">
        <v>3065</v>
      </c>
      <c r="G332" s="665" t="s">
        <v>3118</v>
      </c>
      <c r="H332" s="665" t="s">
        <v>1543</v>
      </c>
      <c r="I332" s="665" t="s">
        <v>3120</v>
      </c>
      <c r="J332" s="665" t="s">
        <v>1565</v>
      </c>
      <c r="K332" s="665" t="s">
        <v>2807</v>
      </c>
      <c r="L332" s="666">
        <v>815.1</v>
      </c>
      <c r="M332" s="666">
        <v>1630.2</v>
      </c>
      <c r="N332" s="665">
        <v>2</v>
      </c>
      <c r="O332" s="748">
        <v>1</v>
      </c>
      <c r="P332" s="666">
        <v>1630.2</v>
      </c>
      <c r="Q332" s="681">
        <v>1</v>
      </c>
      <c r="R332" s="665">
        <v>2</v>
      </c>
      <c r="S332" s="681">
        <v>1</v>
      </c>
      <c r="T332" s="748">
        <v>1</v>
      </c>
      <c r="U332" s="704">
        <v>1</v>
      </c>
    </row>
    <row r="333" spans="1:21" ht="14.4" customHeight="1" x14ac:dyDescent="0.3">
      <c r="A333" s="664">
        <v>31</v>
      </c>
      <c r="B333" s="665" t="s">
        <v>556</v>
      </c>
      <c r="C333" s="665" t="s">
        <v>3068</v>
      </c>
      <c r="D333" s="746" t="s">
        <v>4305</v>
      </c>
      <c r="E333" s="747" t="s">
        <v>3087</v>
      </c>
      <c r="F333" s="665" t="s">
        <v>3065</v>
      </c>
      <c r="G333" s="665" t="s">
        <v>3118</v>
      </c>
      <c r="H333" s="665" t="s">
        <v>1543</v>
      </c>
      <c r="I333" s="665" t="s">
        <v>3120</v>
      </c>
      <c r="J333" s="665" t="s">
        <v>1565</v>
      </c>
      <c r="K333" s="665" t="s">
        <v>2807</v>
      </c>
      <c r="L333" s="666">
        <v>736.33</v>
      </c>
      <c r="M333" s="666">
        <v>8835.9600000000009</v>
      </c>
      <c r="N333" s="665">
        <v>12</v>
      </c>
      <c r="O333" s="748">
        <v>2</v>
      </c>
      <c r="P333" s="666">
        <v>2945.32</v>
      </c>
      <c r="Q333" s="681">
        <v>0.33333333333333331</v>
      </c>
      <c r="R333" s="665">
        <v>4</v>
      </c>
      <c r="S333" s="681">
        <v>0.33333333333333331</v>
      </c>
      <c r="T333" s="748">
        <v>1.5</v>
      </c>
      <c r="U333" s="704">
        <v>0.75</v>
      </c>
    </row>
    <row r="334" spans="1:21" ht="14.4" customHeight="1" x14ac:dyDescent="0.3">
      <c r="A334" s="664">
        <v>31</v>
      </c>
      <c r="B334" s="665" t="s">
        <v>556</v>
      </c>
      <c r="C334" s="665" t="s">
        <v>3068</v>
      </c>
      <c r="D334" s="746" t="s">
        <v>4305</v>
      </c>
      <c r="E334" s="747" t="s">
        <v>3087</v>
      </c>
      <c r="F334" s="665" t="s">
        <v>3065</v>
      </c>
      <c r="G334" s="665" t="s">
        <v>3118</v>
      </c>
      <c r="H334" s="665" t="s">
        <v>1543</v>
      </c>
      <c r="I334" s="665" t="s">
        <v>1564</v>
      </c>
      <c r="J334" s="665" t="s">
        <v>1565</v>
      </c>
      <c r="K334" s="665" t="s">
        <v>2810</v>
      </c>
      <c r="L334" s="666">
        <v>923.74</v>
      </c>
      <c r="M334" s="666">
        <v>3694.96</v>
      </c>
      <c r="N334" s="665">
        <v>4</v>
      </c>
      <c r="O334" s="748">
        <v>0.5</v>
      </c>
      <c r="P334" s="666">
        <v>3694.96</v>
      </c>
      <c r="Q334" s="681">
        <v>1</v>
      </c>
      <c r="R334" s="665">
        <v>4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31</v>
      </c>
      <c r="B335" s="665" t="s">
        <v>556</v>
      </c>
      <c r="C335" s="665" t="s">
        <v>3068</v>
      </c>
      <c r="D335" s="746" t="s">
        <v>4305</v>
      </c>
      <c r="E335" s="747" t="s">
        <v>3087</v>
      </c>
      <c r="F335" s="665" t="s">
        <v>3065</v>
      </c>
      <c r="G335" s="665" t="s">
        <v>3217</v>
      </c>
      <c r="H335" s="665" t="s">
        <v>1543</v>
      </c>
      <c r="I335" s="665" t="s">
        <v>1555</v>
      </c>
      <c r="J335" s="665" t="s">
        <v>600</v>
      </c>
      <c r="K335" s="665" t="s">
        <v>2927</v>
      </c>
      <c r="L335" s="666">
        <v>36.54</v>
      </c>
      <c r="M335" s="666">
        <v>36.54</v>
      </c>
      <c r="N335" s="665">
        <v>1</v>
      </c>
      <c r="O335" s="748">
        <v>0.5</v>
      </c>
      <c r="P335" s="666">
        <v>36.54</v>
      </c>
      <c r="Q335" s="681">
        <v>1</v>
      </c>
      <c r="R335" s="665">
        <v>1</v>
      </c>
      <c r="S335" s="681">
        <v>1</v>
      </c>
      <c r="T335" s="748">
        <v>0.5</v>
      </c>
      <c r="U335" s="704">
        <v>1</v>
      </c>
    </row>
    <row r="336" spans="1:21" ht="14.4" customHeight="1" x14ac:dyDescent="0.3">
      <c r="A336" s="664">
        <v>31</v>
      </c>
      <c r="B336" s="665" t="s">
        <v>556</v>
      </c>
      <c r="C336" s="665" t="s">
        <v>3068</v>
      </c>
      <c r="D336" s="746" t="s">
        <v>4305</v>
      </c>
      <c r="E336" s="747" t="s">
        <v>3087</v>
      </c>
      <c r="F336" s="665" t="s">
        <v>3065</v>
      </c>
      <c r="G336" s="665" t="s">
        <v>3125</v>
      </c>
      <c r="H336" s="665" t="s">
        <v>557</v>
      </c>
      <c r="I336" s="665" t="s">
        <v>796</v>
      </c>
      <c r="J336" s="665" t="s">
        <v>3126</v>
      </c>
      <c r="K336" s="665" t="s">
        <v>3127</v>
      </c>
      <c r="L336" s="666">
        <v>0</v>
      </c>
      <c r="M336" s="666">
        <v>0</v>
      </c>
      <c r="N336" s="665">
        <v>24</v>
      </c>
      <c r="O336" s="748">
        <v>15</v>
      </c>
      <c r="P336" s="666">
        <v>0</v>
      </c>
      <c r="Q336" s="681"/>
      <c r="R336" s="665">
        <v>16</v>
      </c>
      <c r="S336" s="681">
        <v>0.66666666666666663</v>
      </c>
      <c r="T336" s="748">
        <v>10</v>
      </c>
      <c r="U336" s="704">
        <v>0.66666666666666663</v>
      </c>
    </row>
    <row r="337" spans="1:21" ht="14.4" customHeight="1" x14ac:dyDescent="0.3">
      <c r="A337" s="664">
        <v>31</v>
      </c>
      <c r="B337" s="665" t="s">
        <v>556</v>
      </c>
      <c r="C337" s="665" t="s">
        <v>3068</v>
      </c>
      <c r="D337" s="746" t="s">
        <v>4305</v>
      </c>
      <c r="E337" s="747" t="s">
        <v>3087</v>
      </c>
      <c r="F337" s="665" t="s">
        <v>3065</v>
      </c>
      <c r="G337" s="665" t="s">
        <v>3130</v>
      </c>
      <c r="H337" s="665" t="s">
        <v>557</v>
      </c>
      <c r="I337" s="665" t="s">
        <v>1802</v>
      </c>
      <c r="J337" s="665" t="s">
        <v>1799</v>
      </c>
      <c r="K337" s="665" t="s">
        <v>3131</v>
      </c>
      <c r="L337" s="666">
        <v>186.27</v>
      </c>
      <c r="M337" s="666">
        <v>558.81000000000006</v>
      </c>
      <c r="N337" s="665">
        <v>3</v>
      </c>
      <c r="O337" s="748">
        <v>1.5</v>
      </c>
      <c r="P337" s="666">
        <v>558.81000000000006</v>
      </c>
      <c r="Q337" s="681">
        <v>1</v>
      </c>
      <c r="R337" s="665">
        <v>3</v>
      </c>
      <c r="S337" s="681">
        <v>1</v>
      </c>
      <c r="T337" s="748">
        <v>1.5</v>
      </c>
      <c r="U337" s="704">
        <v>1</v>
      </c>
    </row>
    <row r="338" spans="1:21" ht="14.4" customHeight="1" x14ac:dyDescent="0.3">
      <c r="A338" s="664">
        <v>31</v>
      </c>
      <c r="B338" s="665" t="s">
        <v>556</v>
      </c>
      <c r="C338" s="665" t="s">
        <v>3068</v>
      </c>
      <c r="D338" s="746" t="s">
        <v>4305</v>
      </c>
      <c r="E338" s="747" t="s">
        <v>3087</v>
      </c>
      <c r="F338" s="665" t="s">
        <v>3067</v>
      </c>
      <c r="G338" s="665" t="s">
        <v>3135</v>
      </c>
      <c r="H338" s="665" t="s">
        <v>557</v>
      </c>
      <c r="I338" s="665" t="s">
        <v>3136</v>
      </c>
      <c r="J338" s="665" t="s">
        <v>3137</v>
      </c>
      <c r="K338" s="665" t="s">
        <v>3138</v>
      </c>
      <c r="L338" s="666">
        <v>35.130000000000003</v>
      </c>
      <c r="M338" s="666">
        <v>1615.98</v>
      </c>
      <c r="N338" s="665">
        <v>46</v>
      </c>
      <c r="O338" s="748">
        <v>19</v>
      </c>
      <c r="P338" s="666">
        <v>1615.98</v>
      </c>
      <c r="Q338" s="681">
        <v>1</v>
      </c>
      <c r="R338" s="665">
        <v>46</v>
      </c>
      <c r="S338" s="681">
        <v>1</v>
      </c>
      <c r="T338" s="748">
        <v>19</v>
      </c>
      <c r="U338" s="704">
        <v>1</v>
      </c>
    </row>
    <row r="339" spans="1:21" ht="14.4" customHeight="1" x14ac:dyDescent="0.3">
      <c r="A339" s="664">
        <v>31</v>
      </c>
      <c r="B339" s="665" t="s">
        <v>556</v>
      </c>
      <c r="C339" s="665" t="s">
        <v>3068</v>
      </c>
      <c r="D339" s="746" t="s">
        <v>4305</v>
      </c>
      <c r="E339" s="747" t="s">
        <v>3087</v>
      </c>
      <c r="F339" s="665" t="s">
        <v>3067</v>
      </c>
      <c r="G339" s="665" t="s">
        <v>3139</v>
      </c>
      <c r="H339" s="665" t="s">
        <v>557</v>
      </c>
      <c r="I339" s="665" t="s">
        <v>3140</v>
      </c>
      <c r="J339" s="665" t="s">
        <v>3141</v>
      </c>
      <c r="K339" s="665" t="s">
        <v>3142</v>
      </c>
      <c r="L339" s="666">
        <v>410</v>
      </c>
      <c r="M339" s="666">
        <v>1640</v>
      </c>
      <c r="N339" s="665">
        <v>4</v>
      </c>
      <c r="O339" s="748">
        <v>4</v>
      </c>
      <c r="P339" s="666">
        <v>1230</v>
      </c>
      <c r="Q339" s="681">
        <v>0.75</v>
      </c>
      <c r="R339" s="665">
        <v>3</v>
      </c>
      <c r="S339" s="681">
        <v>0.75</v>
      </c>
      <c r="T339" s="748">
        <v>3</v>
      </c>
      <c r="U339" s="704">
        <v>0.75</v>
      </c>
    </row>
    <row r="340" spans="1:21" ht="14.4" customHeight="1" x14ac:dyDescent="0.3">
      <c r="A340" s="664">
        <v>31</v>
      </c>
      <c r="B340" s="665" t="s">
        <v>556</v>
      </c>
      <c r="C340" s="665" t="s">
        <v>3068</v>
      </c>
      <c r="D340" s="746" t="s">
        <v>4305</v>
      </c>
      <c r="E340" s="747" t="s">
        <v>3087</v>
      </c>
      <c r="F340" s="665" t="s">
        <v>3067</v>
      </c>
      <c r="G340" s="665" t="s">
        <v>3139</v>
      </c>
      <c r="H340" s="665" t="s">
        <v>557</v>
      </c>
      <c r="I340" s="665" t="s">
        <v>3395</v>
      </c>
      <c r="J340" s="665" t="s">
        <v>3396</v>
      </c>
      <c r="K340" s="665" t="s">
        <v>3397</v>
      </c>
      <c r="L340" s="666">
        <v>566</v>
      </c>
      <c r="M340" s="666">
        <v>566</v>
      </c>
      <c r="N340" s="665">
        <v>1</v>
      </c>
      <c r="O340" s="748">
        <v>1</v>
      </c>
      <c r="P340" s="666">
        <v>566</v>
      </c>
      <c r="Q340" s="681">
        <v>1</v>
      </c>
      <c r="R340" s="665">
        <v>1</v>
      </c>
      <c r="S340" s="681">
        <v>1</v>
      </c>
      <c r="T340" s="748">
        <v>1</v>
      </c>
      <c r="U340" s="704">
        <v>1</v>
      </c>
    </row>
    <row r="341" spans="1:21" ht="14.4" customHeight="1" x14ac:dyDescent="0.3">
      <c r="A341" s="664">
        <v>31</v>
      </c>
      <c r="B341" s="665" t="s">
        <v>556</v>
      </c>
      <c r="C341" s="665" t="s">
        <v>3068</v>
      </c>
      <c r="D341" s="746" t="s">
        <v>4305</v>
      </c>
      <c r="E341" s="747" t="s">
        <v>3087</v>
      </c>
      <c r="F341" s="665" t="s">
        <v>3067</v>
      </c>
      <c r="G341" s="665" t="s">
        <v>3143</v>
      </c>
      <c r="H341" s="665" t="s">
        <v>557</v>
      </c>
      <c r="I341" s="665" t="s">
        <v>3147</v>
      </c>
      <c r="J341" s="665" t="s">
        <v>3148</v>
      </c>
      <c r="K341" s="665" t="s">
        <v>3149</v>
      </c>
      <c r="L341" s="666">
        <v>492.18</v>
      </c>
      <c r="M341" s="666">
        <v>1476.54</v>
      </c>
      <c r="N341" s="665">
        <v>3</v>
      </c>
      <c r="O341" s="748">
        <v>2</v>
      </c>
      <c r="P341" s="666">
        <v>984.36</v>
      </c>
      <c r="Q341" s="681">
        <v>0.66666666666666674</v>
      </c>
      <c r="R341" s="665">
        <v>2</v>
      </c>
      <c r="S341" s="681">
        <v>0.66666666666666663</v>
      </c>
      <c r="T341" s="748">
        <v>1.5</v>
      </c>
      <c r="U341" s="704">
        <v>0.75</v>
      </c>
    </row>
    <row r="342" spans="1:21" ht="14.4" customHeight="1" x14ac:dyDescent="0.3">
      <c r="A342" s="664">
        <v>31</v>
      </c>
      <c r="B342" s="665" t="s">
        <v>556</v>
      </c>
      <c r="C342" s="665" t="s">
        <v>3068</v>
      </c>
      <c r="D342" s="746" t="s">
        <v>4305</v>
      </c>
      <c r="E342" s="747" t="s">
        <v>3087</v>
      </c>
      <c r="F342" s="665" t="s">
        <v>3067</v>
      </c>
      <c r="G342" s="665" t="s">
        <v>3143</v>
      </c>
      <c r="H342" s="665" t="s">
        <v>557</v>
      </c>
      <c r="I342" s="665" t="s">
        <v>3153</v>
      </c>
      <c r="J342" s="665" t="s">
        <v>3154</v>
      </c>
      <c r="K342" s="665" t="s">
        <v>3155</v>
      </c>
      <c r="L342" s="666">
        <v>58.5</v>
      </c>
      <c r="M342" s="666">
        <v>58.5</v>
      </c>
      <c r="N342" s="665">
        <v>1</v>
      </c>
      <c r="O342" s="748">
        <v>1</v>
      </c>
      <c r="P342" s="666">
        <v>58.5</v>
      </c>
      <c r="Q342" s="681">
        <v>1</v>
      </c>
      <c r="R342" s="665">
        <v>1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31</v>
      </c>
      <c r="B343" s="665" t="s">
        <v>556</v>
      </c>
      <c r="C343" s="665" t="s">
        <v>3068</v>
      </c>
      <c r="D343" s="746" t="s">
        <v>4305</v>
      </c>
      <c r="E343" s="747" t="s">
        <v>3087</v>
      </c>
      <c r="F343" s="665" t="s">
        <v>3067</v>
      </c>
      <c r="G343" s="665" t="s">
        <v>3143</v>
      </c>
      <c r="H343" s="665" t="s">
        <v>557</v>
      </c>
      <c r="I343" s="665" t="s">
        <v>3156</v>
      </c>
      <c r="J343" s="665" t="s">
        <v>3157</v>
      </c>
      <c r="K343" s="665" t="s">
        <v>3158</v>
      </c>
      <c r="L343" s="666">
        <v>971.25</v>
      </c>
      <c r="M343" s="666">
        <v>2913.75</v>
      </c>
      <c r="N343" s="665">
        <v>3</v>
      </c>
      <c r="O343" s="748">
        <v>3</v>
      </c>
      <c r="P343" s="666">
        <v>1942.5</v>
      </c>
      <c r="Q343" s="681">
        <v>0.66666666666666663</v>
      </c>
      <c r="R343" s="665">
        <v>2</v>
      </c>
      <c r="S343" s="681">
        <v>0.66666666666666663</v>
      </c>
      <c r="T343" s="748">
        <v>2</v>
      </c>
      <c r="U343" s="704">
        <v>0.66666666666666663</v>
      </c>
    </row>
    <row r="344" spans="1:21" ht="14.4" customHeight="1" x14ac:dyDescent="0.3">
      <c r="A344" s="664">
        <v>31</v>
      </c>
      <c r="B344" s="665" t="s">
        <v>556</v>
      </c>
      <c r="C344" s="665" t="s">
        <v>3068</v>
      </c>
      <c r="D344" s="746" t="s">
        <v>4305</v>
      </c>
      <c r="E344" s="747" t="s">
        <v>3087</v>
      </c>
      <c r="F344" s="665" t="s">
        <v>3067</v>
      </c>
      <c r="G344" s="665" t="s">
        <v>3143</v>
      </c>
      <c r="H344" s="665" t="s">
        <v>557</v>
      </c>
      <c r="I344" s="665" t="s">
        <v>3297</v>
      </c>
      <c r="J344" s="665" t="s">
        <v>3298</v>
      </c>
      <c r="K344" s="665" t="s">
        <v>3299</v>
      </c>
      <c r="L344" s="666">
        <v>855</v>
      </c>
      <c r="M344" s="666">
        <v>855</v>
      </c>
      <c r="N344" s="665">
        <v>1</v>
      </c>
      <c r="O344" s="748">
        <v>1</v>
      </c>
      <c r="P344" s="666">
        <v>855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31</v>
      </c>
      <c r="B345" s="665" t="s">
        <v>556</v>
      </c>
      <c r="C345" s="665" t="s">
        <v>3068</v>
      </c>
      <c r="D345" s="746" t="s">
        <v>4305</v>
      </c>
      <c r="E345" s="747" t="s">
        <v>3087</v>
      </c>
      <c r="F345" s="665" t="s">
        <v>3067</v>
      </c>
      <c r="G345" s="665" t="s">
        <v>3176</v>
      </c>
      <c r="H345" s="665" t="s">
        <v>557</v>
      </c>
      <c r="I345" s="665" t="s">
        <v>3180</v>
      </c>
      <c r="J345" s="665" t="s">
        <v>3181</v>
      </c>
      <c r="K345" s="665" t="s">
        <v>3182</v>
      </c>
      <c r="L345" s="666">
        <v>200</v>
      </c>
      <c r="M345" s="666">
        <v>3600</v>
      </c>
      <c r="N345" s="665">
        <v>18</v>
      </c>
      <c r="O345" s="748">
        <v>7</v>
      </c>
      <c r="P345" s="666">
        <v>3600</v>
      </c>
      <c r="Q345" s="681">
        <v>1</v>
      </c>
      <c r="R345" s="665">
        <v>18</v>
      </c>
      <c r="S345" s="681">
        <v>1</v>
      </c>
      <c r="T345" s="748">
        <v>7</v>
      </c>
      <c r="U345" s="704">
        <v>1</v>
      </c>
    </row>
    <row r="346" spans="1:21" ht="14.4" customHeight="1" x14ac:dyDescent="0.3">
      <c r="A346" s="664">
        <v>31</v>
      </c>
      <c r="B346" s="665" t="s">
        <v>556</v>
      </c>
      <c r="C346" s="665" t="s">
        <v>3068</v>
      </c>
      <c r="D346" s="746" t="s">
        <v>4305</v>
      </c>
      <c r="E346" s="747" t="s">
        <v>3088</v>
      </c>
      <c r="F346" s="665" t="s">
        <v>3065</v>
      </c>
      <c r="G346" s="665" t="s">
        <v>3189</v>
      </c>
      <c r="H346" s="665" t="s">
        <v>557</v>
      </c>
      <c r="I346" s="665" t="s">
        <v>589</v>
      </c>
      <c r="J346" s="665" t="s">
        <v>590</v>
      </c>
      <c r="K346" s="665" t="s">
        <v>2970</v>
      </c>
      <c r="L346" s="666">
        <v>0</v>
      </c>
      <c r="M346" s="666">
        <v>0</v>
      </c>
      <c r="N346" s="665">
        <v>1</v>
      </c>
      <c r="O346" s="748">
        <v>1</v>
      </c>
      <c r="P346" s="666">
        <v>0</v>
      </c>
      <c r="Q346" s="681"/>
      <c r="R346" s="665">
        <v>1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31</v>
      </c>
      <c r="B347" s="665" t="s">
        <v>556</v>
      </c>
      <c r="C347" s="665" t="s">
        <v>3068</v>
      </c>
      <c r="D347" s="746" t="s">
        <v>4305</v>
      </c>
      <c r="E347" s="747" t="s">
        <v>3088</v>
      </c>
      <c r="F347" s="665" t="s">
        <v>3065</v>
      </c>
      <c r="G347" s="665" t="s">
        <v>3190</v>
      </c>
      <c r="H347" s="665" t="s">
        <v>557</v>
      </c>
      <c r="I347" s="665" t="s">
        <v>3346</v>
      </c>
      <c r="J347" s="665" t="s">
        <v>978</v>
      </c>
      <c r="K347" s="665" t="s">
        <v>3347</v>
      </c>
      <c r="L347" s="666">
        <v>0</v>
      </c>
      <c r="M347" s="666">
        <v>0</v>
      </c>
      <c r="N347" s="665">
        <v>2</v>
      </c>
      <c r="O347" s="748">
        <v>0.5</v>
      </c>
      <c r="P347" s="666">
        <v>0</v>
      </c>
      <c r="Q347" s="681"/>
      <c r="R347" s="665">
        <v>2</v>
      </c>
      <c r="S347" s="681">
        <v>1</v>
      </c>
      <c r="T347" s="748">
        <v>0.5</v>
      </c>
      <c r="U347" s="704">
        <v>1</v>
      </c>
    </row>
    <row r="348" spans="1:21" ht="14.4" customHeight="1" x14ac:dyDescent="0.3">
      <c r="A348" s="664">
        <v>31</v>
      </c>
      <c r="B348" s="665" t="s">
        <v>556</v>
      </c>
      <c r="C348" s="665" t="s">
        <v>3068</v>
      </c>
      <c r="D348" s="746" t="s">
        <v>4305</v>
      </c>
      <c r="E348" s="747" t="s">
        <v>3088</v>
      </c>
      <c r="F348" s="665" t="s">
        <v>3065</v>
      </c>
      <c r="G348" s="665" t="s">
        <v>3096</v>
      </c>
      <c r="H348" s="665" t="s">
        <v>557</v>
      </c>
      <c r="I348" s="665" t="s">
        <v>3192</v>
      </c>
      <c r="J348" s="665" t="s">
        <v>1735</v>
      </c>
      <c r="K348" s="665" t="s">
        <v>3193</v>
      </c>
      <c r="L348" s="666">
        <v>0</v>
      </c>
      <c r="M348" s="666">
        <v>0</v>
      </c>
      <c r="N348" s="665">
        <v>1</v>
      </c>
      <c r="O348" s="748">
        <v>0.5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31</v>
      </c>
      <c r="B349" s="665" t="s">
        <v>556</v>
      </c>
      <c r="C349" s="665" t="s">
        <v>3068</v>
      </c>
      <c r="D349" s="746" t="s">
        <v>4305</v>
      </c>
      <c r="E349" s="747" t="s">
        <v>3088</v>
      </c>
      <c r="F349" s="665" t="s">
        <v>3065</v>
      </c>
      <c r="G349" s="665" t="s">
        <v>3096</v>
      </c>
      <c r="H349" s="665" t="s">
        <v>1543</v>
      </c>
      <c r="I349" s="665" t="s">
        <v>1906</v>
      </c>
      <c r="J349" s="665" t="s">
        <v>1735</v>
      </c>
      <c r="K349" s="665" t="s">
        <v>2878</v>
      </c>
      <c r="L349" s="666">
        <v>154.36000000000001</v>
      </c>
      <c r="M349" s="666">
        <v>463.08000000000004</v>
      </c>
      <c r="N349" s="665">
        <v>3</v>
      </c>
      <c r="O349" s="748">
        <v>1.5</v>
      </c>
      <c r="P349" s="666">
        <v>308.72000000000003</v>
      </c>
      <c r="Q349" s="681">
        <v>0.66666666666666663</v>
      </c>
      <c r="R349" s="665">
        <v>2</v>
      </c>
      <c r="S349" s="681">
        <v>0.66666666666666663</v>
      </c>
      <c r="T349" s="748">
        <v>0.5</v>
      </c>
      <c r="U349" s="704">
        <v>0.33333333333333331</v>
      </c>
    </row>
    <row r="350" spans="1:21" ht="14.4" customHeight="1" x14ac:dyDescent="0.3">
      <c r="A350" s="664">
        <v>31</v>
      </c>
      <c r="B350" s="665" t="s">
        <v>556</v>
      </c>
      <c r="C350" s="665" t="s">
        <v>3068</v>
      </c>
      <c r="D350" s="746" t="s">
        <v>4305</v>
      </c>
      <c r="E350" s="747" t="s">
        <v>3088</v>
      </c>
      <c r="F350" s="665" t="s">
        <v>3065</v>
      </c>
      <c r="G350" s="665" t="s">
        <v>3096</v>
      </c>
      <c r="H350" s="665" t="s">
        <v>1543</v>
      </c>
      <c r="I350" s="665" t="s">
        <v>1910</v>
      </c>
      <c r="J350" s="665" t="s">
        <v>2881</v>
      </c>
      <c r="K350" s="665" t="s">
        <v>2882</v>
      </c>
      <c r="L350" s="666">
        <v>149.52000000000001</v>
      </c>
      <c r="M350" s="666">
        <v>299.04000000000002</v>
      </c>
      <c r="N350" s="665">
        <v>2</v>
      </c>
      <c r="O350" s="748">
        <v>0.5</v>
      </c>
      <c r="P350" s="666">
        <v>299.04000000000002</v>
      </c>
      <c r="Q350" s="681">
        <v>1</v>
      </c>
      <c r="R350" s="665">
        <v>2</v>
      </c>
      <c r="S350" s="681">
        <v>1</v>
      </c>
      <c r="T350" s="748">
        <v>0.5</v>
      </c>
      <c r="U350" s="704">
        <v>1</v>
      </c>
    </row>
    <row r="351" spans="1:21" ht="14.4" customHeight="1" x14ac:dyDescent="0.3">
      <c r="A351" s="664">
        <v>31</v>
      </c>
      <c r="B351" s="665" t="s">
        <v>556</v>
      </c>
      <c r="C351" s="665" t="s">
        <v>3068</v>
      </c>
      <c r="D351" s="746" t="s">
        <v>4305</v>
      </c>
      <c r="E351" s="747" t="s">
        <v>3088</v>
      </c>
      <c r="F351" s="665" t="s">
        <v>3065</v>
      </c>
      <c r="G351" s="665" t="s">
        <v>3097</v>
      </c>
      <c r="H351" s="665" t="s">
        <v>557</v>
      </c>
      <c r="I351" s="665" t="s">
        <v>1895</v>
      </c>
      <c r="J351" s="665" t="s">
        <v>1896</v>
      </c>
      <c r="K351" s="665" t="s">
        <v>3098</v>
      </c>
      <c r="L351" s="666">
        <v>78.33</v>
      </c>
      <c r="M351" s="666">
        <v>78.33</v>
      </c>
      <c r="N351" s="665">
        <v>1</v>
      </c>
      <c r="O351" s="748">
        <v>0.5</v>
      </c>
      <c r="P351" s="666">
        <v>78.33</v>
      </c>
      <c r="Q351" s="681">
        <v>1</v>
      </c>
      <c r="R351" s="665">
        <v>1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31</v>
      </c>
      <c r="B352" s="665" t="s">
        <v>556</v>
      </c>
      <c r="C352" s="665" t="s">
        <v>3068</v>
      </c>
      <c r="D352" s="746" t="s">
        <v>4305</v>
      </c>
      <c r="E352" s="747" t="s">
        <v>3088</v>
      </c>
      <c r="F352" s="665" t="s">
        <v>3065</v>
      </c>
      <c r="G352" s="665" t="s">
        <v>3101</v>
      </c>
      <c r="H352" s="665" t="s">
        <v>557</v>
      </c>
      <c r="I352" s="665" t="s">
        <v>1266</v>
      </c>
      <c r="J352" s="665" t="s">
        <v>3102</v>
      </c>
      <c r="K352" s="665" t="s">
        <v>3103</v>
      </c>
      <c r="L352" s="666">
        <v>0</v>
      </c>
      <c r="M352" s="666">
        <v>0</v>
      </c>
      <c r="N352" s="665">
        <v>2</v>
      </c>
      <c r="O352" s="748">
        <v>0.5</v>
      </c>
      <c r="P352" s="666"/>
      <c r="Q352" s="681"/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31</v>
      </c>
      <c r="B353" s="665" t="s">
        <v>556</v>
      </c>
      <c r="C353" s="665" t="s">
        <v>3068</v>
      </c>
      <c r="D353" s="746" t="s">
        <v>4305</v>
      </c>
      <c r="E353" s="747" t="s">
        <v>3088</v>
      </c>
      <c r="F353" s="665" t="s">
        <v>3065</v>
      </c>
      <c r="G353" s="665" t="s">
        <v>3106</v>
      </c>
      <c r="H353" s="665" t="s">
        <v>557</v>
      </c>
      <c r="I353" s="665" t="s">
        <v>954</v>
      </c>
      <c r="J353" s="665" t="s">
        <v>955</v>
      </c>
      <c r="K353" s="665" t="s">
        <v>3107</v>
      </c>
      <c r="L353" s="666">
        <v>0</v>
      </c>
      <c r="M353" s="666">
        <v>0</v>
      </c>
      <c r="N353" s="665">
        <v>28</v>
      </c>
      <c r="O353" s="748">
        <v>6.5</v>
      </c>
      <c r="P353" s="666">
        <v>0</v>
      </c>
      <c r="Q353" s="681"/>
      <c r="R353" s="665">
        <v>16</v>
      </c>
      <c r="S353" s="681">
        <v>0.5714285714285714</v>
      </c>
      <c r="T353" s="748">
        <v>4</v>
      </c>
      <c r="U353" s="704">
        <v>0.61538461538461542</v>
      </c>
    </row>
    <row r="354" spans="1:21" ht="14.4" customHeight="1" x14ac:dyDescent="0.3">
      <c r="A354" s="664">
        <v>31</v>
      </c>
      <c r="B354" s="665" t="s">
        <v>556</v>
      </c>
      <c r="C354" s="665" t="s">
        <v>3068</v>
      </c>
      <c r="D354" s="746" t="s">
        <v>4305</v>
      </c>
      <c r="E354" s="747" t="s">
        <v>3088</v>
      </c>
      <c r="F354" s="665" t="s">
        <v>3065</v>
      </c>
      <c r="G354" s="665" t="s">
        <v>3106</v>
      </c>
      <c r="H354" s="665" t="s">
        <v>557</v>
      </c>
      <c r="I354" s="665" t="s">
        <v>1429</v>
      </c>
      <c r="J354" s="665" t="s">
        <v>955</v>
      </c>
      <c r="K354" s="665" t="s">
        <v>3278</v>
      </c>
      <c r="L354" s="666">
        <v>0</v>
      </c>
      <c r="M354" s="666">
        <v>0</v>
      </c>
      <c r="N354" s="665">
        <v>1</v>
      </c>
      <c r="O354" s="748">
        <v>1</v>
      </c>
      <c r="P354" s="666">
        <v>0</v>
      </c>
      <c r="Q354" s="681"/>
      <c r="R354" s="665">
        <v>1</v>
      </c>
      <c r="S354" s="681">
        <v>1</v>
      </c>
      <c r="T354" s="748">
        <v>1</v>
      </c>
      <c r="U354" s="704">
        <v>1</v>
      </c>
    </row>
    <row r="355" spans="1:21" ht="14.4" customHeight="1" x14ac:dyDescent="0.3">
      <c r="A355" s="664">
        <v>31</v>
      </c>
      <c r="B355" s="665" t="s">
        <v>556</v>
      </c>
      <c r="C355" s="665" t="s">
        <v>3068</v>
      </c>
      <c r="D355" s="746" t="s">
        <v>4305</v>
      </c>
      <c r="E355" s="747" t="s">
        <v>3088</v>
      </c>
      <c r="F355" s="665" t="s">
        <v>3065</v>
      </c>
      <c r="G355" s="665" t="s">
        <v>3108</v>
      </c>
      <c r="H355" s="665" t="s">
        <v>557</v>
      </c>
      <c r="I355" s="665" t="s">
        <v>1825</v>
      </c>
      <c r="J355" s="665" t="s">
        <v>3109</v>
      </c>
      <c r="K355" s="665" t="s">
        <v>3110</v>
      </c>
      <c r="L355" s="666">
        <v>132.97999999999999</v>
      </c>
      <c r="M355" s="666">
        <v>1462.7799999999997</v>
      </c>
      <c r="N355" s="665">
        <v>11</v>
      </c>
      <c r="O355" s="748">
        <v>2.5</v>
      </c>
      <c r="P355" s="666">
        <v>1063.8399999999999</v>
      </c>
      <c r="Q355" s="681">
        <v>0.72727272727272729</v>
      </c>
      <c r="R355" s="665">
        <v>8</v>
      </c>
      <c r="S355" s="681">
        <v>0.72727272727272729</v>
      </c>
      <c r="T355" s="748">
        <v>2</v>
      </c>
      <c r="U355" s="704">
        <v>0.8</v>
      </c>
    </row>
    <row r="356" spans="1:21" ht="14.4" customHeight="1" x14ac:dyDescent="0.3">
      <c r="A356" s="664">
        <v>31</v>
      </c>
      <c r="B356" s="665" t="s">
        <v>556</v>
      </c>
      <c r="C356" s="665" t="s">
        <v>3068</v>
      </c>
      <c r="D356" s="746" t="s">
        <v>4305</v>
      </c>
      <c r="E356" s="747" t="s">
        <v>3088</v>
      </c>
      <c r="F356" s="665" t="s">
        <v>3065</v>
      </c>
      <c r="G356" s="665" t="s">
        <v>3118</v>
      </c>
      <c r="H356" s="665" t="s">
        <v>1543</v>
      </c>
      <c r="I356" s="665" t="s">
        <v>3119</v>
      </c>
      <c r="J356" s="665" t="s">
        <v>1565</v>
      </c>
      <c r="K356" s="665" t="s">
        <v>2809</v>
      </c>
      <c r="L356" s="666">
        <v>543.39</v>
      </c>
      <c r="M356" s="666">
        <v>11954.579999999998</v>
      </c>
      <c r="N356" s="665">
        <v>22</v>
      </c>
      <c r="O356" s="748">
        <v>3.5</v>
      </c>
      <c r="P356" s="666">
        <v>11954.579999999998</v>
      </c>
      <c r="Q356" s="681">
        <v>1</v>
      </c>
      <c r="R356" s="665">
        <v>22</v>
      </c>
      <c r="S356" s="681">
        <v>1</v>
      </c>
      <c r="T356" s="748">
        <v>3.5</v>
      </c>
      <c r="U356" s="704">
        <v>1</v>
      </c>
    </row>
    <row r="357" spans="1:21" ht="14.4" customHeight="1" x14ac:dyDescent="0.3">
      <c r="A357" s="664">
        <v>31</v>
      </c>
      <c r="B357" s="665" t="s">
        <v>556</v>
      </c>
      <c r="C357" s="665" t="s">
        <v>3068</v>
      </c>
      <c r="D357" s="746" t="s">
        <v>4305</v>
      </c>
      <c r="E357" s="747" t="s">
        <v>3088</v>
      </c>
      <c r="F357" s="665" t="s">
        <v>3065</v>
      </c>
      <c r="G357" s="665" t="s">
        <v>3118</v>
      </c>
      <c r="H357" s="665" t="s">
        <v>1543</v>
      </c>
      <c r="I357" s="665" t="s">
        <v>3119</v>
      </c>
      <c r="J357" s="665" t="s">
        <v>1565</v>
      </c>
      <c r="K357" s="665" t="s">
        <v>2809</v>
      </c>
      <c r="L357" s="666">
        <v>490.89</v>
      </c>
      <c r="M357" s="666">
        <v>11290.470000000001</v>
      </c>
      <c r="N357" s="665">
        <v>23</v>
      </c>
      <c r="O357" s="748">
        <v>5</v>
      </c>
      <c r="P357" s="666">
        <v>5399.79</v>
      </c>
      <c r="Q357" s="681">
        <v>0.47826086956521735</v>
      </c>
      <c r="R357" s="665">
        <v>11</v>
      </c>
      <c r="S357" s="681">
        <v>0.47826086956521741</v>
      </c>
      <c r="T357" s="748">
        <v>3.5</v>
      </c>
      <c r="U357" s="704">
        <v>0.7</v>
      </c>
    </row>
    <row r="358" spans="1:21" ht="14.4" customHeight="1" x14ac:dyDescent="0.3">
      <c r="A358" s="664">
        <v>31</v>
      </c>
      <c r="B358" s="665" t="s">
        <v>556</v>
      </c>
      <c r="C358" s="665" t="s">
        <v>3068</v>
      </c>
      <c r="D358" s="746" t="s">
        <v>4305</v>
      </c>
      <c r="E358" s="747" t="s">
        <v>3088</v>
      </c>
      <c r="F358" s="665" t="s">
        <v>3065</v>
      </c>
      <c r="G358" s="665" t="s">
        <v>3118</v>
      </c>
      <c r="H358" s="665" t="s">
        <v>1543</v>
      </c>
      <c r="I358" s="665" t="s">
        <v>3120</v>
      </c>
      <c r="J358" s="665" t="s">
        <v>1565</v>
      </c>
      <c r="K358" s="665" t="s">
        <v>2807</v>
      </c>
      <c r="L358" s="666">
        <v>815.1</v>
      </c>
      <c r="M358" s="666">
        <v>8151</v>
      </c>
      <c r="N358" s="665">
        <v>10</v>
      </c>
      <c r="O358" s="748">
        <v>1.5</v>
      </c>
      <c r="P358" s="666">
        <v>8151</v>
      </c>
      <c r="Q358" s="681">
        <v>1</v>
      </c>
      <c r="R358" s="665">
        <v>10</v>
      </c>
      <c r="S358" s="681">
        <v>1</v>
      </c>
      <c r="T358" s="748">
        <v>1.5</v>
      </c>
      <c r="U358" s="704">
        <v>1</v>
      </c>
    </row>
    <row r="359" spans="1:21" ht="14.4" customHeight="1" x14ac:dyDescent="0.3">
      <c r="A359" s="664">
        <v>31</v>
      </c>
      <c r="B359" s="665" t="s">
        <v>556</v>
      </c>
      <c r="C359" s="665" t="s">
        <v>3068</v>
      </c>
      <c r="D359" s="746" t="s">
        <v>4305</v>
      </c>
      <c r="E359" s="747" t="s">
        <v>3088</v>
      </c>
      <c r="F359" s="665" t="s">
        <v>3065</v>
      </c>
      <c r="G359" s="665" t="s">
        <v>3118</v>
      </c>
      <c r="H359" s="665" t="s">
        <v>1543</v>
      </c>
      <c r="I359" s="665" t="s">
        <v>3120</v>
      </c>
      <c r="J359" s="665" t="s">
        <v>1565</v>
      </c>
      <c r="K359" s="665" t="s">
        <v>2807</v>
      </c>
      <c r="L359" s="666">
        <v>736.33</v>
      </c>
      <c r="M359" s="666">
        <v>30925.86</v>
      </c>
      <c r="N359" s="665">
        <v>42</v>
      </c>
      <c r="O359" s="748">
        <v>6.5</v>
      </c>
      <c r="P359" s="666">
        <v>12517.61</v>
      </c>
      <c r="Q359" s="681">
        <v>0.40476190476190477</v>
      </c>
      <c r="R359" s="665">
        <v>17</v>
      </c>
      <c r="S359" s="681">
        <v>0.40476190476190477</v>
      </c>
      <c r="T359" s="748">
        <v>4.5</v>
      </c>
      <c r="U359" s="704">
        <v>0.69230769230769229</v>
      </c>
    </row>
    <row r="360" spans="1:21" ht="14.4" customHeight="1" x14ac:dyDescent="0.3">
      <c r="A360" s="664">
        <v>31</v>
      </c>
      <c r="B360" s="665" t="s">
        <v>556</v>
      </c>
      <c r="C360" s="665" t="s">
        <v>3068</v>
      </c>
      <c r="D360" s="746" t="s">
        <v>4305</v>
      </c>
      <c r="E360" s="747" t="s">
        <v>3088</v>
      </c>
      <c r="F360" s="665" t="s">
        <v>3065</v>
      </c>
      <c r="G360" s="665" t="s">
        <v>3118</v>
      </c>
      <c r="H360" s="665" t="s">
        <v>1543</v>
      </c>
      <c r="I360" s="665" t="s">
        <v>1564</v>
      </c>
      <c r="J360" s="665" t="s">
        <v>1565</v>
      </c>
      <c r="K360" s="665" t="s">
        <v>2810</v>
      </c>
      <c r="L360" s="666">
        <v>923.74</v>
      </c>
      <c r="M360" s="666">
        <v>5542.4400000000005</v>
      </c>
      <c r="N360" s="665">
        <v>6</v>
      </c>
      <c r="O360" s="748">
        <v>2</v>
      </c>
      <c r="P360" s="666">
        <v>5542.4400000000005</v>
      </c>
      <c r="Q360" s="681">
        <v>1</v>
      </c>
      <c r="R360" s="665">
        <v>6</v>
      </c>
      <c r="S360" s="681">
        <v>1</v>
      </c>
      <c r="T360" s="748">
        <v>2</v>
      </c>
      <c r="U360" s="704">
        <v>1</v>
      </c>
    </row>
    <row r="361" spans="1:21" ht="14.4" customHeight="1" x14ac:dyDescent="0.3">
      <c r="A361" s="664">
        <v>31</v>
      </c>
      <c r="B361" s="665" t="s">
        <v>556</v>
      </c>
      <c r="C361" s="665" t="s">
        <v>3068</v>
      </c>
      <c r="D361" s="746" t="s">
        <v>4305</v>
      </c>
      <c r="E361" s="747" t="s">
        <v>3088</v>
      </c>
      <c r="F361" s="665" t="s">
        <v>3065</v>
      </c>
      <c r="G361" s="665" t="s">
        <v>3398</v>
      </c>
      <c r="H361" s="665" t="s">
        <v>1543</v>
      </c>
      <c r="I361" s="665" t="s">
        <v>1547</v>
      </c>
      <c r="J361" s="665" t="s">
        <v>2842</v>
      </c>
      <c r="K361" s="665" t="s">
        <v>2845</v>
      </c>
      <c r="L361" s="666">
        <v>16.09</v>
      </c>
      <c r="M361" s="666">
        <v>16.09</v>
      </c>
      <c r="N361" s="665">
        <v>1</v>
      </c>
      <c r="O361" s="748">
        <v>1</v>
      </c>
      <c r="P361" s="666">
        <v>16.09</v>
      </c>
      <c r="Q361" s="681">
        <v>1</v>
      </c>
      <c r="R361" s="665">
        <v>1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31</v>
      </c>
      <c r="B362" s="665" t="s">
        <v>556</v>
      </c>
      <c r="C362" s="665" t="s">
        <v>3068</v>
      </c>
      <c r="D362" s="746" t="s">
        <v>4305</v>
      </c>
      <c r="E362" s="747" t="s">
        <v>3088</v>
      </c>
      <c r="F362" s="665" t="s">
        <v>3065</v>
      </c>
      <c r="G362" s="665" t="s">
        <v>3233</v>
      </c>
      <c r="H362" s="665" t="s">
        <v>557</v>
      </c>
      <c r="I362" s="665" t="s">
        <v>2124</v>
      </c>
      <c r="J362" s="665" t="s">
        <v>974</v>
      </c>
      <c r="K362" s="665" t="s">
        <v>3234</v>
      </c>
      <c r="L362" s="666">
        <v>90.53</v>
      </c>
      <c r="M362" s="666">
        <v>90.53</v>
      </c>
      <c r="N362" s="665">
        <v>1</v>
      </c>
      <c r="O362" s="748">
        <v>0.5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31</v>
      </c>
      <c r="B363" s="665" t="s">
        <v>556</v>
      </c>
      <c r="C363" s="665" t="s">
        <v>3068</v>
      </c>
      <c r="D363" s="746" t="s">
        <v>4305</v>
      </c>
      <c r="E363" s="747" t="s">
        <v>3088</v>
      </c>
      <c r="F363" s="665" t="s">
        <v>3065</v>
      </c>
      <c r="G363" s="665" t="s">
        <v>3125</v>
      </c>
      <c r="H363" s="665" t="s">
        <v>557</v>
      </c>
      <c r="I363" s="665" t="s">
        <v>796</v>
      </c>
      <c r="J363" s="665" t="s">
        <v>3126</v>
      </c>
      <c r="K363" s="665" t="s">
        <v>3127</v>
      </c>
      <c r="L363" s="666">
        <v>0</v>
      </c>
      <c r="M363" s="666">
        <v>0</v>
      </c>
      <c r="N363" s="665">
        <v>118</v>
      </c>
      <c r="O363" s="748">
        <v>72</v>
      </c>
      <c r="P363" s="666">
        <v>0</v>
      </c>
      <c r="Q363" s="681"/>
      <c r="R363" s="665">
        <v>47</v>
      </c>
      <c r="S363" s="681">
        <v>0.39830508474576271</v>
      </c>
      <c r="T363" s="748">
        <v>29</v>
      </c>
      <c r="U363" s="704">
        <v>0.40277777777777779</v>
      </c>
    </row>
    <row r="364" spans="1:21" ht="14.4" customHeight="1" x14ac:dyDescent="0.3">
      <c r="A364" s="664">
        <v>31</v>
      </c>
      <c r="B364" s="665" t="s">
        <v>556</v>
      </c>
      <c r="C364" s="665" t="s">
        <v>3068</v>
      </c>
      <c r="D364" s="746" t="s">
        <v>4305</v>
      </c>
      <c r="E364" s="747" t="s">
        <v>3088</v>
      </c>
      <c r="F364" s="665" t="s">
        <v>3065</v>
      </c>
      <c r="G364" s="665" t="s">
        <v>3130</v>
      </c>
      <c r="H364" s="665" t="s">
        <v>557</v>
      </c>
      <c r="I364" s="665" t="s">
        <v>1802</v>
      </c>
      <c r="J364" s="665" t="s">
        <v>1799</v>
      </c>
      <c r="K364" s="665" t="s">
        <v>3131</v>
      </c>
      <c r="L364" s="666">
        <v>186.27</v>
      </c>
      <c r="M364" s="666">
        <v>1676.4300000000003</v>
      </c>
      <c r="N364" s="665">
        <v>9</v>
      </c>
      <c r="O364" s="748">
        <v>2.5</v>
      </c>
      <c r="P364" s="666">
        <v>558.81000000000006</v>
      </c>
      <c r="Q364" s="681">
        <v>0.33333333333333331</v>
      </c>
      <c r="R364" s="665">
        <v>3</v>
      </c>
      <c r="S364" s="681">
        <v>0.33333333333333331</v>
      </c>
      <c r="T364" s="748">
        <v>1</v>
      </c>
      <c r="U364" s="704">
        <v>0.4</v>
      </c>
    </row>
    <row r="365" spans="1:21" ht="14.4" customHeight="1" x14ac:dyDescent="0.3">
      <c r="A365" s="664">
        <v>31</v>
      </c>
      <c r="B365" s="665" t="s">
        <v>556</v>
      </c>
      <c r="C365" s="665" t="s">
        <v>3068</v>
      </c>
      <c r="D365" s="746" t="s">
        <v>4305</v>
      </c>
      <c r="E365" s="747" t="s">
        <v>3088</v>
      </c>
      <c r="F365" s="665" t="s">
        <v>3065</v>
      </c>
      <c r="G365" s="665" t="s">
        <v>3240</v>
      </c>
      <c r="H365" s="665" t="s">
        <v>557</v>
      </c>
      <c r="I365" s="665" t="s">
        <v>3375</v>
      </c>
      <c r="J365" s="665" t="s">
        <v>3242</v>
      </c>
      <c r="K365" s="665" t="s">
        <v>3376</v>
      </c>
      <c r="L365" s="666">
        <v>16.77</v>
      </c>
      <c r="M365" s="666">
        <v>16.77</v>
      </c>
      <c r="N365" s="665">
        <v>1</v>
      </c>
      <c r="O365" s="748">
        <v>0.5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31</v>
      </c>
      <c r="B366" s="665" t="s">
        <v>556</v>
      </c>
      <c r="C366" s="665" t="s">
        <v>3068</v>
      </c>
      <c r="D366" s="746" t="s">
        <v>4305</v>
      </c>
      <c r="E366" s="747" t="s">
        <v>3088</v>
      </c>
      <c r="F366" s="665" t="s">
        <v>3065</v>
      </c>
      <c r="G366" s="665" t="s">
        <v>3240</v>
      </c>
      <c r="H366" s="665" t="s">
        <v>557</v>
      </c>
      <c r="I366" s="665" t="s">
        <v>3241</v>
      </c>
      <c r="J366" s="665" t="s">
        <v>3242</v>
      </c>
      <c r="K366" s="665" t="s">
        <v>3243</v>
      </c>
      <c r="L366" s="666">
        <v>33.549999999999997</v>
      </c>
      <c r="M366" s="666">
        <v>33.549999999999997</v>
      </c>
      <c r="N366" s="665">
        <v>1</v>
      </c>
      <c r="O366" s="748">
        <v>0.5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31</v>
      </c>
      <c r="B367" s="665" t="s">
        <v>556</v>
      </c>
      <c r="C367" s="665" t="s">
        <v>3068</v>
      </c>
      <c r="D367" s="746" t="s">
        <v>4305</v>
      </c>
      <c r="E367" s="747" t="s">
        <v>3088</v>
      </c>
      <c r="F367" s="665" t="s">
        <v>3065</v>
      </c>
      <c r="G367" s="665" t="s">
        <v>3317</v>
      </c>
      <c r="H367" s="665" t="s">
        <v>557</v>
      </c>
      <c r="I367" s="665" t="s">
        <v>1318</v>
      </c>
      <c r="J367" s="665" t="s">
        <v>1319</v>
      </c>
      <c r="K367" s="665" t="s">
        <v>3383</v>
      </c>
      <c r="L367" s="666">
        <v>0</v>
      </c>
      <c r="M367" s="666">
        <v>0</v>
      </c>
      <c r="N367" s="665">
        <v>1</v>
      </c>
      <c r="O367" s="748">
        <v>0.5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31</v>
      </c>
      <c r="B368" s="665" t="s">
        <v>556</v>
      </c>
      <c r="C368" s="665" t="s">
        <v>3068</v>
      </c>
      <c r="D368" s="746" t="s">
        <v>4305</v>
      </c>
      <c r="E368" s="747" t="s">
        <v>3088</v>
      </c>
      <c r="F368" s="665" t="s">
        <v>3067</v>
      </c>
      <c r="G368" s="665" t="s">
        <v>3135</v>
      </c>
      <c r="H368" s="665" t="s">
        <v>557</v>
      </c>
      <c r="I368" s="665" t="s">
        <v>3136</v>
      </c>
      <c r="J368" s="665" t="s">
        <v>3137</v>
      </c>
      <c r="K368" s="665" t="s">
        <v>3138</v>
      </c>
      <c r="L368" s="666">
        <v>35.130000000000003</v>
      </c>
      <c r="M368" s="666">
        <v>8641.9800000000141</v>
      </c>
      <c r="N368" s="665">
        <v>246</v>
      </c>
      <c r="O368" s="748">
        <v>89</v>
      </c>
      <c r="P368" s="666">
        <v>6534.1800000000139</v>
      </c>
      <c r="Q368" s="681">
        <v>0.75609756097561009</v>
      </c>
      <c r="R368" s="665">
        <v>186</v>
      </c>
      <c r="S368" s="681">
        <v>0.75609756097560976</v>
      </c>
      <c r="T368" s="748">
        <v>72.5</v>
      </c>
      <c r="U368" s="704">
        <v>0.8146067415730337</v>
      </c>
    </row>
    <row r="369" spans="1:21" ht="14.4" customHeight="1" x14ac:dyDescent="0.3">
      <c r="A369" s="664">
        <v>31</v>
      </c>
      <c r="B369" s="665" t="s">
        <v>556</v>
      </c>
      <c r="C369" s="665" t="s">
        <v>3068</v>
      </c>
      <c r="D369" s="746" t="s">
        <v>4305</v>
      </c>
      <c r="E369" s="747" t="s">
        <v>3088</v>
      </c>
      <c r="F369" s="665" t="s">
        <v>3067</v>
      </c>
      <c r="G369" s="665" t="s">
        <v>3139</v>
      </c>
      <c r="H369" s="665" t="s">
        <v>557</v>
      </c>
      <c r="I369" s="665" t="s">
        <v>3140</v>
      </c>
      <c r="J369" s="665" t="s">
        <v>3141</v>
      </c>
      <c r="K369" s="665" t="s">
        <v>3142</v>
      </c>
      <c r="L369" s="666">
        <v>410</v>
      </c>
      <c r="M369" s="666">
        <v>13940</v>
      </c>
      <c r="N369" s="665">
        <v>34</v>
      </c>
      <c r="O369" s="748">
        <v>26</v>
      </c>
      <c r="P369" s="666">
        <v>9430</v>
      </c>
      <c r="Q369" s="681">
        <v>0.67647058823529416</v>
      </c>
      <c r="R369" s="665">
        <v>23</v>
      </c>
      <c r="S369" s="681">
        <v>0.67647058823529416</v>
      </c>
      <c r="T369" s="748">
        <v>20</v>
      </c>
      <c r="U369" s="704">
        <v>0.76923076923076927</v>
      </c>
    </row>
    <row r="370" spans="1:21" ht="14.4" customHeight="1" x14ac:dyDescent="0.3">
      <c r="A370" s="664">
        <v>31</v>
      </c>
      <c r="B370" s="665" t="s">
        <v>556</v>
      </c>
      <c r="C370" s="665" t="s">
        <v>3068</v>
      </c>
      <c r="D370" s="746" t="s">
        <v>4305</v>
      </c>
      <c r="E370" s="747" t="s">
        <v>3088</v>
      </c>
      <c r="F370" s="665" t="s">
        <v>3067</v>
      </c>
      <c r="G370" s="665" t="s">
        <v>3143</v>
      </c>
      <c r="H370" s="665" t="s">
        <v>557</v>
      </c>
      <c r="I370" s="665" t="s">
        <v>3144</v>
      </c>
      <c r="J370" s="665" t="s">
        <v>3145</v>
      </c>
      <c r="K370" s="665" t="s">
        <v>3146</v>
      </c>
      <c r="L370" s="666">
        <v>199.5</v>
      </c>
      <c r="M370" s="666">
        <v>997.5</v>
      </c>
      <c r="N370" s="665">
        <v>5</v>
      </c>
      <c r="O370" s="748">
        <v>3</v>
      </c>
      <c r="P370" s="666">
        <v>598.5</v>
      </c>
      <c r="Q370" s="681">
        <v>0.6</v>
      </c>
      <c r="R370" s="665">
        <v>3</v>
      </c>
      <c r="S370" s="681">
        <v>0.6</v>
      </c>
      <c r="T370" s="748">
        <v>2</v>
      </c>
      <c r="U370" s="704">
        <v>0.66666666666666663</v>
      </c>
    </row>
    <row r="371" spans="1:21" ht="14.4" customHeight="1" x14ac:dyDescent="0.3">
      <c r="A371" s="664">
        <v>31</v>
      </c>
      <c r="B371" s="665" t="s">
        <v>556</v>
      </c>
      <c r="C371" s="665" t="s">
        <v>3068</v>
      </c>
      <c r="D371" s="746" t="s">
        <v>4305</v>
      </c>
      <c r="E371" s="747" t="s">
        <v>3088</v>
      </c>
      <c r="F371" s="665" t="s">
        <v>3067</v>
      </c>
      <c r="G371" s="665" t="s">
        <v>3143</v>
      </c>
      <c r="H371" s="665" t="s">
        <v>557</v>
      </c>
      <c r="I371" s="665" t="s">
        <v>3147</v>
      </c>
      <c r="J371" s="665" t="s">
        <v>3148</v>
      </c>
      <c r="K371" s="665" t="s">
        <v>3149</v>
      </c>
      <c r="L371" s="666">
        <v>492.18</v>
      </c>
      <c r="M371" s="666">
        <v>7874.880000000001</v>
      </c>
      <c r="N371" s="665">
        <v>16</v>
      </c>
      <c r="O371" s="748">
        <v>11</v>
      </c>
      <c r="P371" s="666">
        <v>5413.9800000000005</v>
      </c>
      <c r="Q371" s="681">
        <v>0.6875</v>
      </c>
      <c r="R371" s="665">
        <v>11</v>
      </c>
      <c r="S371" s="681">
        <v>0.6875</v>
      </c>
      <c r="T371" s="748">
        <v>8.5</v>
      </c>
      <c r="U371" s="704">
        <v>0.77272727272727271</v>
      </c>
    </row>
    <row r="372" spans="1:21" ht="14.4" customHeight="1" x14ac:dyDescent="0.3">
      <c r="A372" s="664">
        <v>31</v>
      </c>
      <c r="B372" s="665" t="s">
        <v>556</v>
      </c>
      <c r="C372" s="665" t="s">
        <v>3068</v>
      </c>
      <c r="D372" s="746" t="s">
        <v>4305</v>
      </c>
      <c r="E372" s="747" t="s">
        <v>3088</v>
      </c>
      <c r="F372" s="665" t="s">
        <v>3067</v>
      </c>
      <c r="G372" s="665" t="s">
        <v>3143</v>
      </c>
      <c r="H372" s="665" t="s">
        <v>557</v>
      </c>
      <c r="I372" s="665" t="s">
        <v>3399</v>
      </c>
      <c r="J372" s="665" t="s">
        <v>3400</v>
      </c>
      <c r="K372" s="665" t="s">
        <v>3401</v>
      </c>
      <c r="L372" s="666">
        <v>2296.87</v>
      </c>
      <c r="M372" s="666">
        <v>2296.87</v>
      </c>
      <c r="N372" s="665">
        <v>1</v>
      </c>
      <c r="O372" s="748">
        <v>1</v>
      </c>
      <c r="P372" s="666">
        <v>2296.87</v>
      </c>
      <c r="Q372" s="681">
        <v>1</v>
      </c>
      <c r="R372" s="665">
        <v>1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31</v>
      </c>
      <c r="B373" s="665" t="s">
        <v>556</v>
      </c>
      <c r="C373" s="665" t="s">
        <v>3068</v>
      </c>
      <c r="D373" s="746" t="s">
        <v>4305</v>
      </c>
      <c r="E373" s="747" t="s">
        <v>3088</v>
      </c>
      <c r="F373" s="665" t="s">
        <v>3067</v>
      </c>
      <c r="G373" s="665" t="s">
        <v>3143</v>
      </c>
      <c r="H373" s="665" t="s">
        <v>557</v>
      </c>
      <c r="I373" s="665" t="s">
        <v>3246</v>
      </c>
      <c r="J373" s="665" t="s">
        <v>3247</v>
      </c>
      <c r="K373" s="665" t="s">
        <v>3248</v>
      </c>
      <c r="L373" s="666">
        <v>320.25</v>
      </c>
      <c r="M373" s="666">
        <v>640.5</v>
      </c>
      <c r="N373" s="665">
        <v>2</v>
      </c>
      <c r="O373" s="748">
        <v>2</v>
      </c>
      <c r="P373" s="666">
        <v>640.5</v>
      </c>
      <c r="Q373" s="681">
        <v>1</v>
      </c>
      <c r="R373" s="665">
        <v>2</v>
      </c>
      <c r="S373" s="681">
        <v>1</v>
      </c>
      <c r="T373" s="748">
        <v>2</v>
      </c>
      <c r="U373" s="704">
        <v>1</v>
      </c>
    </row>
    <row r="374" spans="1:21" ht="14.4" customHeight="1" x14ac:dyDescent="0.3">
      <c r="A374" s="664">
        <v>31</v>
      </c>
      <c r="B374" s="665" t="s">
        <v>556</v>
      </c>
      <c r="C374" s="665" t="s">
        <v>3068</v>
      </c>
      <c r="D374" s="746" t="s">
        <v>4305</v>
      </c>
      <c r="E374" s="747" t="s">
        <v>3088</v>
      </c>
      <c r="F374" s="665" t="s">
        <v>3067</v>
      </c>
      <c r="G374" s="665" t="s">
        <v>3143</v>
      </c>
      <c r="H374" s="665" t="s">
        <v>557</v>
      </c>
      <c r="I374" s="665" t="s">
        <v>3402</v>
      </c>
      <c r="J374" s="665" t="s">
        <v>3403</v>
      </c>
      <c r="K374" s="665" t="s">
        <v>3404</v>
      </c>
      <c r="L374" s="666">
        <v>250</v>
      </c>
      <c r="M374" s="666">
        <v>250</v>
      </c>
      <c r="N374" s="665">
        <v>1</v>
      </c>
      <c r="O374" s="748">
        <v>1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31</v>
      </c>
      <c r="B375" s="665" t="s">
        <v>556</v>
      </c>
      <c r="C375" s="665" t="s">
        <v>3068</v>
      </c>
      <c r="D375" s="746" t="s">
        <v>4305</v>
      </c>
      <c r="E375" s="747" t="s">
        <v>3088</v>
      </c>
      <c r="F375" s="665" t="s">
        <v>3067</v>
      </c>
      <c r="G375" s="665" t="s">
        <v>3143</v>
      </c>
      <c r="H375" s="665" t="s">
        <v>557</v>
      </c>
      <c r="I375" s="665" t="s">
        <v>3156</v>
      </c>
      <c r="J375" s="665" t="s">
        <v>3157</v>
      </c>
      <c r="K375" s="665" t="s">
        <v>3158</v>
      </c>
      <c r="L375" s="666">
        <v>971.25</v>
      </c>
      <c r="M375" s="666">
        <v>2913.75</v>
      </c>
      <c r="N375" s="665">
        <v>3</v>
      </c>
      <c r="O375" s="748">
        <v>3</v>
      </c>
      <c r="P375" s="666">
        <v>2913.75</v>
      </c>
      <c r="Q375" s="681">
        <v>1</v>
      </c>
      <c r="R375" s="665">
        <v>3</v>
      </c>
      <c r="S375" s="681">
        <v>1</v>
      </c>
      <c r="T375" s="748">
        <v>3</v>
      </c>
      <c r="U375" s="704">
        <v>1</v>
      </c>
    </row>
    <row r="376" spans="1:21" ht="14.4" customHeight="1" x14ac:dyDescent="0.3">
      <c r="A376" s="664">
        <v>31</v>
      </c>
      <c r="B376" s="665" t="s">
        <v>556</v>
      </c>
      <c r="C376" s="665" t="s">
        <v>3068</v>
      </c>
      <c r="D376" s="746" t="s">
        <v>4305</v>
      </c>
      <c r="E376" s="747" t="s">
        <v>3088</v>
      </c>
      <c r="F376" s="665" t="s">
        <v>3067</v>
      </c>
      <c r="G376" s="665" t="s">
        <v>3143</v>
      </c>
      <c r="H376" s="665" t="s">
        <v>557</v>
      </c>
      <c r="I376" s="665" t="s">
        <v>3162</v>
      </c>
      <c r="J376" s="665" t="s">
        <v>3163</v>
      </c>
      <c r="K376" s="665" t="s">
        <v>3164</v>
      </c>
      <c r="L376" s="666">
        <v>350</v>
      </c>
      <c r="M376" s="666">
        <v>1750</v>
      </c>
      <c r="N376" s="665">
        <v>5</v>
      </c>
      <c r="O376" s="748">
        <v>3</v>
      </c>
      <c r="P376" s="666">
        <v>1050</v>
      </c>
      <c r="Q376" s="681">
        <v>0.6</v>
      </c>
      <c r="R376" s="665">
        <v>3</v>
      </c>
      <c r="S376" s="681">
        <v>0.6</v>
      </c>
      <c r="T376" s="748">
        <v>2</v>
      </c>
      <c r="U376" s="704">
        <v>0.66666666666666663</v>
      </c>
    </row>
    <row r="377" spans="1:21" ht="14.4" customHeight="1" x14ac:dyDescent="0.3">
      <c r="A377" s="664">
        <v>31</v>
      </c>
      <c r="B377" s="665" t="s">
        <v>556</v>
      </c>
      <c r="C377" s="665" t="s">
        <v>3068</v>
      </c>
      <c r="D377" s="746" t="s">
        <v>4305</v>
      </c>
      <c r="E377" s="747" t="s">
        <v>3088</v>
      </c>
      <c r="F377" s="665" t="s">
        <v>3067</v>
      </c>
      <c r="G377" s="665" t="s">
        <v>3143</v>
      </c>
      <c r="H377" s="665" t="s">
        <v>557</v>
      </c>
      <c r="I377" s="665" t="s">
        <v>3323</v>
      </c>
      <c r="J377" s="665" t="s">
        <v>3324</v>
      </c>
      <c r="K377" s="665" t="s">
        <v>3325</v>
      </c>
      <c r="L377" s="666">
        <v>1000</v>
      </c>
      <c r="M377" s="666">
        <v>1000</v>
      </c>
      <c r="N377" s="665">
        <v>1</v>
      </c>
      <c r="O377" s="748">
        <v>1</v>
      </c>
      <c r="P377" s="666">
        <v>1000</v>
      </c>
      <c r="Q377" s="681">
        <v>1</v>
      </c>
      <c r="R377" s="665">
        <v>1</v>
      </c>
      <c r="S377" s="681">
        <v>1</v>
      </c>
      <c r="T377" s="748">
        <v>1</v>
      </c>
      <c r="U377" s="704">
        <v>1</v>
      </c>
    </row>
    <row r="378" spans="1:21" ht="14.4" customHeight="1" x14ac:dyDescent="0.3">
      <c r="A378" s="664">
        <v>31</v>
      </c>
      <c r="B378" s="665" t="s">
        <v>556</v>
      </c>
      <c r="C378" s="665" t="s">
        <v>3068</v>
      </c>
      <c r="D378" s="746" t="s">
        <v>4305</v>
      </c>
      <c r="E378" s="747" t="s">
        <v>3088</v>
      </c>
      <c r="F378" s="665" t="s">
        <v>3067</v>
      </c>
      <c r="G378" s="665" t="s">
        <v>3143</v>
      </c>
      <c r="H378" s="665" t="s">
        <v>557</v>
      </c>
      <c r="I378" s="665" t="s">
        <v>3170</v>
      </c>
      <c r="J378" s="665" t="s">
        <v>3171</v>
      </c>
      <c r="K378" s="665" t="s">
        <v>3172</v>
      </c>
      <c r="L378" s="666">
        <v>1000</v>
      </c>
      <c r="M378" s="666">
        <v>6000</v>
      </c>
      <c r="N378" s="665">
        <v>6</v>
      </c>
      <c r="O378" s="748">
        <v>4</v>
      </c>
      <c r="P378" s="666">
        <v>4000</v>
      </c>
      <c r="Q378" s="681">
        <v>0.66666666666666663</v>
      </c>
      <c r="R378" s="665">
        <v>4</v>
      </c>
      <c r="S378" s="681">
        <v>0.66666666666666663</v>
      </c>
      <c r="T378" s="748">
        <v>3</v>
      </c>
      <c r="U378" s="704">
        <v>0.75</v>
      </c>
    </row>
    <row r="379" spans="1:21" ht="14.4" customHeight="1" x14ac:dyDescent="0.3">
      <c r="A379" s="664">
        <v>31</v>
      </c>
      <c r="B379" s="665" t="s">
        <v>556</v>
      </c>
      <c r="C379" s="665" t="s">
        <v>3068</v>
      </c>
      <c r="D379" s="746" t="s">
        <v>4305</v>
      </c>
      <c r="E379" s="747" t="s">
        <v>3088</v>
      </c>
      <c r="F379" s="665" t="s">
        <v>3067</v>
      </c>
      <c r="G379" s="665" t="s">
        <v>3176</v>
      </c>
      <c r="H379" s="665" t="s">
        <v>557</v>
      </c>
      <c r="I379" s="665" t="s">
        <v>3177</v>
      </c>
      <c r="J379" s="665" t="s">
        <v>3258</v>
      </c>
      <c r="K379" s="665" t="s">
        <v>3259</v>
      </c>
      <c r="L379" s="666">
        <v>260</v>
      </c>
      <c r="M379" s="666">
        <v>2860</v>
      </c>
      <c r="N379" s="665">
        <v>11</v>
      </c>
      <c r="O379" s="748">
        <v>5</v>
      </c>
      <c r="P379" s="666">
        <v>2080</v>
      </c>
      <c r="Q379" s="681">
        <v>0.72727272727272729</v>
      </c>
      <c r="R379" s="665">
        <v>8</v>
      </c>
      <c r="S379" s="681">
        <v>0.72727272727272729</v>
      </c>
      <c r="T379" s="748">
        <v>4</v>
      </c>
      <c r="U379" s="704">
        <v>0.8</v>
      </c>
    </row>
    <row r="380" spans="1:21" ht="14.4" customHeight="1" x14ac:dyDescent="0.3">
      <c r="A380" s="664">
        <v>31</v>
      </c>
      <c r="B380" s="665" t="s">
        <v>556</v>
      </c>
      <c r="C380" s="665" t="s">
        <v>3068</v>
      </c>
      <c r="D380" s="746" t="s">
        <v>4305</v>
      </c>
      <c r="E380" s="747" t="s">
        <v>3088</v>
      </c>
      <c r="F380" s="665" t="s">
        <v>3067</v>
      </c>
      <c r="G380" s="665" t="s">
        <v>3176</v>
      </c>
      <c r="H380" s="665" t="s">
        <v>557</v>
      </c>
      <c r="I380" s="665" t="s">
        <v>3180</v>
      </c>
      <c r="J380" s="665" t="s">
        <v>3181</v>
      </c>
      <c r="K380" s="665" t="s">
        <v>3182</v>
      </c>
      <c r="L380" s="666">
        <v>200</v>
      </c>
      <c r="M380" s="666">
        <v>11600</v>
      </c>
      <c r="N380" s="665">
        <v>58</v>
      </c>
      <c r="O380" s="748">
        <v>21</v>
      </c>
      <c r="P380" s="666">
        <v>8000</v>
      </c>
      <c r="Q380" s="681">
        <v>0.68965517241379315</v>
      </c>
      <c r="R380" s="665">
        <v>40</v>
      </c>
      <c r="S380" s="681">
        <v>0.68965517241379315</v>
      </c>
      <c r="T380" s="748">
        <v>16</v>
      </c>
      <c r="U380" s="704">
        <v>0.76190476190476186</v>
      </c>
    </row>
    <row r="381" spans="1:21" ht="14.4" customHeight="1" x14ac:dyDescent="0.3">
      <c r="A381" s="664">
        <v>31</v>
      </c>
      <c r="B381" s="665" t="s">
        <v>556</v>
      </c>
      <c r="C381" s="665" t="s">
        <v>3068</v>
      </c>
      <c r="D381" s="746" t="s">
        <v>4305</v>
      </c>
      <c r="E381" s="747" t="s">
        <v>3088</v>
      </c>
      <c r="F381" s="665" t="s">
        <v>3067</v>
      </c>
      <c r="G381" s="665" t="s">
        <v>3405</v>
      </c>
      <c r="H381" s="665" t="s">
        <v>557</v>
      </c>
      <c r="I381" s="665" t="s">
        <v>3406</v>
      </c>
      <c r="J381" s="665" t="s">
        <v>3407</v>
      </c>
      <c r="K381" s="665" t="s">
        <v>3408</v>
      </c>
      <c r="L381" s="666">
        <v>2466</v>
      </c>
      <c r="M381" s="666">
        <v>4932</v>
      </c>
      <c r="N381" s="665">
        <v>2</v>
      </c>
      <c r="O381" s="748">
        <v>2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31</v>
      </c>
      <c r="B382" s="665" t="s">
        <v>556</v>
      </c>
      <c r="C382" s="665" t="s">
        <v>3068</v>
      </c>
      <c r="D382" s="746" t="s">
        <v>4305</v>
      </c>
      <c r="E382" s="747" t="s">
        <v>3089</v>
      </c>
      <c r="F382" s="665" t="s">
        <v>3065</v>
      </c>
      <c r="G382" s="665" t="s">
        <v>3096</v>
      </c>
      <c r="H382" s="665" t="s">
        <v>1543</v>
      </c>
      <c r="I382" s="665" t="s">
        <v>1906</v>
      </c>
      <c r="J382" s="665" t="s">
        <v>1735</v>
      </c>
      <c r="K382" s="665" t="s">
        <v>2878</v>
      </c>
      <c r="L382" s="666">
        <v>154.36000000000001</v>
      </c>
      <c r="M382" s="666">
        <v>463.08000000000004</v>
      </c>
      <c r="N382" s="665">
        <v>3</v>
      </c>
      <c r="O382" s="748">
        <v>1.5</v>
      </c>
      <c r="P382" s="666">
        <v>308.72000000000003</v>
      </c>
      <c r="Q382" s="681">
        <v>0.66666666666666663</v>
      </c>
      <c r="R382" s="665">
        <v>2</v>
      </c>
      <c r="S382" s="681">
        <v>0.66666666666666663</v>
      </c>
      <c r="T382" s="748">
        <v>0.5</v>
      </c>
      <c r="U382" s="704">
        <v>0.33333333333333331</v>
      </c>
    </row>
    <row r="383" spans="1:21" ht="14.4" customHeight="1" x14ac:dyDescent="0.3">
      <c r="A383" s="664">
        <v>31</v>
      </c>
      <c r="B383" s="665" t="s">
        <v>556</v>
      </c>
      <c r="C383" s="665" t="s">
        <v>3068</v>
      </c>
      <c r="D383" s="746" t="s">
        <v>4305</v>
      </c>
      <c r="E383" s="747" t="s">
        <v>3089</v>
      </c>
      <c r="F383" s="665" t="s">
        <v>3065</v>
      </c>
      <c r="G383" s="665" t="s">
        <v>3096</v>
      </c>
      <c r="H383" s="665" t="s">
        <v>1543</v>
      </c>
      <c r="I383" s="665" t="s">
        <v>1910</v>
      </c>
      <c r="J383" s="665" t="s">
        <v>2881</v>
      </c>
      <c r="K383" s="665" t="s">
        <v>2882</v>
      </c>
      <c r="L383" s="666">
        <v>149.52000000000001</v>
      </c>
      <c r="M383" s="666">
        <v>299.04000000000002</v>
      </c>
      <c r="N383" s="665">
        <v>2</v>
      </c>
      <c r="O383" s="748">
        <v>1</v>
      </c>
      <c r="P383" s="666">
        <v>299.04000000000002</v>
      </c>
      <c r="Q383" s="681">
        <v>1</v>
      </c>
      <c r="R383" s="665">
        <v>2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31</v>
      </c>
      <c r="B384" s="665" t="s">
        <v>556</v>
      </c>
      <c r="C384" s="665" t="s">
        <v>3068</v>
      </c>
      <c r="D384" s="746" t="s">
        <v>4305</v>
      </c>
      <c r="E384" s="747" t="s">
        <v>3089</v>
      </c>
      <c r="F384" s="665" t="s">
        <v>3065</v>
      </c>
      <c r="G384" s="665" t="s">
        <v>3096</v>
      </c>
      <c r="H384" s="665" t="s">
        <v>1543</v>
      </c>
      <c r="I384" s="665" t="s">
        <v>1734</v>
      </c>
      <c r="J384" s="665" t="s">
        <v>1735</v>
      </c>
      <c r="K384" s="665" t="s">
        <v>2877</v>
      </c>
      <c r="L384" s="666">
        <v>225.06</v>
      </c>
      <c r="M384" s="666">
        <v>225.06</v>
      </c>
      <c r="N384" s="665">
        <v>1</v>
      </c>
      <c r="O384" s="748">
        <v>0.5</v>
      </c>
      <c r="P384" s="666">
        <v>225.06</v>
      </c>
      <c r="Q384" s="681">
        <v>1</v>
      </c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31</v>
      </c>
      <c r="B385" s="665" t="s">
        <v>556</v>
      </c>
      <c r="C385" s="665" t="s">
        <v>3068</v>
      </c>
      <c r="D385" s="746" t="s">
        <v>4305</v>
      </c>
      <c r="E385" s="747" t="s">
        <v>3089</v>
      </c>
      <c r="F385" s="665" t="s">
        <v>3065</v>
      </c>
      <c r="G385" s="665" t="s">
        <v>3096</v>
      </c>
      <c r="H385" s="665" t="s">
        <v>557</v>
      </c>
      <c r="I385" s="665" t="s">
        <v>3409</v>
      </c>
      <c r="J385" s="665" t="s">
        <v>3271</v>
      </c>
      <c r="K385" s="665" t="s">
        <v>3410</v>
      </c>
      <c r="L385" s="666">
        <v>0</v>
      </c>
      <c r="M385" s="666">
        <v>0</v>
      </c>
      <c r="N385" s="665">
        <v>1</v>
      </c>
      <c r="O385" s="748">
        <v>1</v>
      </c>
      <c r="P385" s="666"/>
      <c r="Q385" s="681"/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31</v>
      </c>
      <c r="B386" s="665" t="s">
        <v>556</v>
      </c>
      <c r="C386" s="665" t="s">
        <v>3068</v>
      </c>
      <c r="D386" s="746" t="s">
        <v>4305</v>
      </c>
      <c r="E386" s="747" t="s">
        <v>3089</v>
      </c>
      <c r="F386" s="665" t="s">
        <v>3065</v>
      </c>
      <c r="G386" s="665" t="s">
        <v>3411</v>
      </c>
      <c r="H386" s="665" t="s">
        <v>557</v>
      </c>
      <c r="I386" s="665" t="s">
        <v>872</v>
      </c>
      <c r="J386" s="665" t="s">
        <v>3412</v>
      </c>
      <c r="K386" s="665" t="s">
        <v>3413</v>
      </c>
      <c r="L386" s="666">
        <v>0</v>
      </c>
      <c r="M386" s="666">
        <v>0</v>
      </c>
      <c r="N386" s="665">
        <v>1</v>
      </c>
      <c r="O386" s="748">
        <v>0.5</v>
      </c>
      <c r="P386" s="666">
        <v>0</v>
      </c>
      <c r="Q386" s="681"/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31</v>
      </c>
      <c r="B387" s="665" t="s">
        <v>556</v>
      </c>
      <c r="C387" s="665" t="s">
        <v>3068</v>
      </c>
      <c r="D387" s="746" t="s">
        <v>4305</v>
      </c>
      <c r="E387" s="747" t="s">
        <v>3089</v>
      </c>
      <c r="F387" s="665" t="s">
        <v>3065</v>
      </c>
      <c r="G387" s="665" t="s">
        <v>3411</v>
      </c>
      <c r="H387" s="665" t="s">
        <v>557</v>
      </c>
      <c r="I387" s="665" t="s">
        <v>3414</v>
      </c>
      <c r="J387" s="665" t="s">
        <v>3412</v>
      </c>
      <c r="K387" s="665" t="s">
        <v>3413</v>
      </c>
      <c r="L387" s="666">
        <v>0</v>
      </c>
      <c r="M387" s="666">
        <v>0</v>
      </c>
      <c r="N387" s="665">
        <v>1</v>
      </c>
      <c r="O387" s="748">
        <v>0.5</v>
      </c>
      <c r="P387" s="666"/>
      <c r="Q387" s="681"/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31</v>
      </c>
      <c r="B388" s="665" t="s">
        <v>556</v>
      </c>
      <c r="C388" s="665" t="s">
        <v>3068</v>
      </c>
      <c r="D388" s="746" t="s">
        <v>4305</v>
      </c>
      <c r="E388" s="747" t="s">
        <v>3089</v>
      </c>
      <c r="F388" s="665" t="s">
        <v>3065</v>
      </c>
      <c r="G388" s="665" t="s">
        <v>3097</v>
      </c>
      <c r="H388" s="665" t="s">
        <v>557</v>
      </c>
      <c r="I388" s="665" t="s">
        <v>1895</v>
      </c>
      <c r="J388" s="665" t="s">
        <v>1896</v>
      </c>
      <c r="K388" s="665" t="s">
        <v>3098</v>
      </c>
      <c r="L388" s="666">
        <v>78.33</v>
      </c>
      <c r="M388" s="666">
        <v>234.99</v>
      </c>
      <c r="N388" s="665">
        <v>3</v>
      </c>
      <c r="O388" s="748">
        <v>0.5</v>
      </c>
      <c r="P388" s="666">
        <v>234.99</v>
      </c>
      <c r="Q388" s="681">
        <v>1</v>
      </c>
      <c r="R388" s="665">
        <v>3</v>
      </c>
      <c r="S388" s="681">
        <v>1</v>
      </c>
      <c r="T388" s="748">
        <v>0.5</v>
      </c>
      <c r="U388" s="704">
        <v>1</v>
      </c>
    </row>
    <row r="389" spans="1:21" ht="14.4" customHeight="1" x14ac:dyDescent="0.3">
      <c r="A389" s="664">
        <v>31</v>
      </c>
      <c r="B389" s="665" t="s">
        <v>556</v>
      </c>
      <c r="C389" s="665" t="s">
        <v>3068</v>
      </c>
      <c r="D389" s="746" t="s">
        <v>4305</v>
      </c>
      <c r="E389" s="747" t="s">
        <v>3089</v>
      </c>
      <c r="F389" s="665" t="s">
        <v>3065</v>
      </c>
      <c r="G389" s="665" t="s">
        <v>3097</v>
      </c>
      <c r="H389" s="665" t="s">
        <v>557</v>
      </c>
      <c r="I389" s="665" t="s">
        <v>3351</v>
      </c>
      <c r="J389" s="665" t="s">
        <v>3352</v>
      </c>
      <c r="K389" s="665" t="s">
        <v>3353</v>
      </c>
      <c r="L389" s="666">
        <v>78.33</v>
      </c>
      <c r="M389" s="666">
        <v>234.99</v>
      </c>
      <c r="N389" s="665">
        <v>3</v>
      </c>
      <c r="O389" s="748">
        <v>0.5</v>
      </c>
      <c r="P389" s="666">
        <v>234.99</v>
      </c>
      <c r="Q389" s="681">
        <v>1</v>
      </c>
      <c r="R389" s="665">
        <v>3</v>
      </c>
      <c r="S389" s="681">
        <v>1</v>
      </c>
      <c r="T389" s="748">
        <v>0.5</v>
      </c>
      <c r="U389" s="704">
        <v>1</v>
      </c>
    </row>
    <row r="390" spans="1:21" ht="14.4" customHeight="1" x14ac:dyDescent="0.3">
      <c r="A390" s="664">
        <v>31</v>
      </c>
      <c r="B390" s="665" t="s">
        <v>556</v>
      </c>
      <c r="C390" s="665" t="s">
        <v>3068</v>
      </c>
      <c r="D390" s="746" t="s">
        <v>4305</v>
      </c>
      <c r="E390" s="747" t="s">
        <v>3089</v>
      </c>
      <c r="F390" s="665" t="s">
        <v>3065</v>
      </c>
      <c r="G390" s="665" t="s">
        <v>3097</v>
      </c>
      <c r="H390" s="665" t="s">
        <v>557</v>
      </c>
      <c r="I390" s="665" t="s">
        <v>3415</v>
      </c>
      <c r="J390" s="665" t="s">
        <v>1896</v>
      </c>
      <c r="K390" s="665" t="s">
        <v>3416</v>
      </c>
      <c r="L390" s="666">
        <v>0</v>
      </c>
      <c r="M390" s="666">
        <v>0</v>
      </c>
      <c r="N390" s="665">
        <v>1</v>
      </c>
      <c r="O390" s="748">
        <v>1</v>
      </c>
      <c r="P390" s="666">
        <v>0</v>
      </c>
      <c r="Q390" s="681"/>
      <c r="R390" s="665">
        <v>1</v>
      </c>
      <c r="S390" s="681">
        <v>1</v>
      </c>
      <c r="T390" s="748">
        <v>1</v>
      </c>
      <c r="U390" s="704">
        <v>1</v>
      </c>
    </row>
    <row r="391" spans="1:21" ht="14.4" customHeight="1" x14ac:dyDescent="0.3">
      <c r="A391" s="664">
        <v>31</v>
      </c>
      <c r="B391" s="665" t="s">
        <v>556</v>
      </c>
      <c r="C391" s="665" t="s">
        <v>3068</v>
      </c>
      <c r="D391" s="746" t="s">
        <v>4305</v>
      </c>
      <c r="E391" s="747" t="s">
        <v>3089</v>
      </c>
      <c r="F391" s="665" t="s">
        <v>3065</v>
      </c>
      <c r="G391" s="665" t="s">
        <v>3329</v>
      </c>
      <c r="H391" s="665" t="s">
        <v>1543</v>
      </c>
      <c r="I391" s="665" t="s">
        <v>1660</v>
      </c>
      <c r="J391" s="665" t="s">
        <v>1661</v>
      </c>
      <c r="K391" s="665" t="s">
        <v>2830</v>
      </c>
      <c r="L391" s="666">
        <v>42.57</v>
      </c>
      <c r="M391" s="666">
        <v>42.57</v>
      </c>
      <c r="N391" s="665">
        <v>1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31</v>
      </c>
      <c r="B392" s="665" t="s">
        <v>556</v>
      </c>
      <c r="C392" s="665" t="s">
        <v>3068</v>
      </c>
      <c r="D392" s="746" t="s">
        <v>4305</v>
      </c>
      <c r="E392" s="747" t="s">
        <v>3089</v>
      </c>
      <c r="F392" s="665" t="s">
        <v>3065</v>
      </c>
      <c r="G392" s="665" t="s">
        <v>3211</v>
      </c>
      <c r="H392" s="665" t="s">
        <v>557</v>
      </c>
      <c r="I392" s="665" t="s">
        <v>1202</v>
      </c>
      <c r="J392" s="665" t="s">
        <v>1203</v>
      </c>
      <c r="K392" s="665" t="s">
        <v>3212</v>
      </c>
      <c r="L392" s="666">
        <v>0</v>
      </c>
      <c r="M392" s="666">
        <v>0</v>
      </c>
      <c r="N392" s="665">
        <v>1</v>
      </c>
      <c r="O392" s="748">
        <v>0.5</v>
      </c>
      <c r="P392" s="666"/>
      <c r="Q392" s="681"/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31</v>
      </c>
      <c r="B393" s="665" t="s">
        <v>556</v>
      </c>
      <c r="C393" s="665" t="s">
        <v>3068</v>
      </c>
      <c r="D393" s="746" t="s">
        <v>4305</v>
      </c>
      <c r="E393" s="747" t="s">
        <v>3089</v>
      </c>
      <c r="F393" s="665" t="s">
        <v>3065</v>
      </c>
      <c r="G393" s="665" t="s">
        <v>3417</v>
      </c>
      <c r="H393" s="665" t="s">
        <v>557</v>
      </c>
      <c r="I393" s="665" t="s">
        <v>1787</v>
      </c>
      <c r="J393" s="665" t="s">
        <v>1788</v>
      </c>
      <c r="K393" s="665" t="s">
        <v>3418</v>
      </c>
      <c r="L393" s="666">
        <v>48.09</v>
      </c>
      <c r="M393" s="666">
        <v>48.09</v>
      </c>
      <c r="N393" s="665">
        <v>1</v>
      </c>
      <c r="O393" s="748">
        <v>1</v>
      </c>
      <c r="P393" s="666">
        <v>48.09</v>
      </c>
      <c r="Q393" s="681">
        <v>1</v>
      </c>
      <c r="R393" s="665">
        <v>1</v>
      </c>
      <c r="S393" s="681">
        <v>1</v>
      </c>
      <c r="T393" s="748">
        <v>1</v>
      </c>
      <c r="U393" s="704">
        <v>1</v>
      </c>
    </row>
    <row r="394" spans="1:21" ht="14.4" customHeight="1" x14ac:dyDescent="0.3">
      <c r="A394" s="664">
        <v>31</v>
      </c>
      <c r="B394" s="665" t="s">
        <v>556</v>
      </c>
      <c r="C394" s="665" t="s">
        <v>3068</v>
      </c>
      <c r="D394" s="746" t="s">
        <v>4305</v>
      </c>
      <c r="E394" s="747" t="s">
        <v>3089</v>
      </c>
      <c r="F394" s="665" t="s">
        <v>3065</v>
      </c>
      <c r="G394" s="665" t="s">
        <v>3108</v>
      </c>
      <c r="H394" s="665" t="s">
        <v>557</v>
      </c>
      <c r="I394" s="665" t="s">
        <v>3393</v>
      </c>
      <c r="J394" s="665" t="s">
        <v>3109</v>
      </c>
      <c r="K394" s="665" t="s">
        <v>3394</v>
      </c>
      <c r="L394" s="666">
        <v>0</v>
      </c>
      <c r="M394" s="666">
        <v>0</v>
      </c>
      <c r="N394" s="665">
        <v>1</v>
      </c>
      <c r="O394" s="748">
        <v>0.5</v>
      </c>
      <c r="P394" s="666">
        <v>0</v>
      </c>
      <c r="Q394" s="681"/>
      <c r="R394" s="665">
        <v>1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31</v>
      </c>
      <c r="B395" s="665" t="s">
        <v>556</v>
      </c>
      <c r="C395" s="665" t="s">
        <v>3068</v>
      </c>
      <c r="D395" s="746" t="s">
        <v>4305</v>
      </c>
      <c r="E395" s="747" t="s">
        <v>3089</v>
      </c>
      <c r="F395" s="665" t="s">
        <v>3065</v>
      </c>
      <c r="G395" s="665" t="s">
        <v>3111</v>
      </c>
      <c r="H395" s="665" t="s">
        <v>557</v>
      </c>
      <c r="I395" s="665" t="s">
        <v>3112</v>
      </c>
      <c r="J395" s="665" t="s">
        <v>3113</v>
      </c>
      <c r="K395" s="665" t="s">
        <v>2927</v>
      </c>
      <c r="L395" s="666">
        <v>0</v>
      </c>
      <c r="M395" s="666">
        <v>0</v>
      </c>
      <c r="N395" s="665">
        <v>1</v>
      </c>
      <c r="O395" s="748">
        <v>0.5</v>
      </c>
      <c r="P395" s="666"/>
      <c r="Q395" s="681"/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31</v>
      </c>
      <c r="B396" s="665" t="s">
        <v>556</v>
      </c>
      <c r="C396" s="665" t="s">
        <v>3068</v>
      </c>
      <c r="D396" s="746" t="s">
        <v>4305</v>
      </c>
      <c r="E396" s="747" t="s">
        <v>3089</v>
      </c>
      <c r="F396" s="665" t="s">
        <v>3065</v>
      </c>
      <c r="G396" s="665" t="s">
        <v>3118</v>
      </c>
      <c r="H396" s="665" t="s">
        <v>1543</v>
      </c>
      <c r="I396" s="665" t="s">
        <v>3419</v>
      </c>
      <c r="J396" s="665" t="s">
        <v>1565</v>
      </c>
      <c r="K396" s="665" t="s">
        <v>3420</v>
      </c>
      <c r="L396" s="666">
        <v>407.55</v>
      </c>
      <c r="M396" s="666">
        <v>407.55</v>
      </c>
      <c r="N396" s="665">
        <v>1</v>
      </c>
      <c r="O396" s="748">
        <v>0.5</v>
      </c>
      <c r="P396" s="666">
        <v>407.55</v>
      </c>
      <c r="Q396" s="681">
        <v>1</v>
      </c>
      <c r="R396" s="665">
        <v>1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31</v>
      </c>
      <c r="B397" s="665" t="s">
        <v>556</v>
      </c>
      <c r="C397" s="665" t="s">
        <v>3068</v>
      </c>
      <c r="D397" s="746" t="s">
        <v>4305</v>
      </c>
      <c r="E397" s="747" t="s">
        <v>3089</v>
      </c>
      <c r="F397" s="665" t="s">
        <v>3065</v>
      </c>
      <c r="G397" s="665" t="s">
        <v>3118</v>
      </c>
      <c r="H397" s="665" t="s">
        <v>1543</v>
      </c>
      <c r="I397" s="665" t="s">
        <v>3119</v>
      </c>
      <c r="J397" s="665" t="s">
        <v>1565</v>
      </c>
      <c r="K397" s="665" t="s">
        <v>2809</v>
      </c>
      <c r="L397" s="666">
        <v>543.39</v>
      </c>
      <c r="M397" s="666">
        <v>28799.670000000002</v>
      </c>
      <c r="N397" s="665">
        <v>53</v>
      </c>
      <c r="O397" s="748">
        <v>17</v>
      </c>
      <c r="P397" s="666">
        <v>26626.11</v>
      </c>
      <c r="Q397" s="681">
        <v>0.92452830188679236</v>
      </c>
      <c r="R397" s="665">
        <v>49</v>
      </c>
      <c r="S397" s="681">
        <v>0.92452830188679247</v>
      </c>
      <c r="T397" s="748">
        <v>15.5</v>
      </c>
      <c r="U397" s="704">
        <v>0.91176470588235292</v>
      </c>
    </row>
    <row r="398" spans="1:21" ht="14.4" customHeight="1" x14ac:dyDescent="0.3">
      <c r="A398" s="664">
        <v>31</v>
      </c>
      <c r="B398" s="665" t="s">
        <v>556</v>
      </c>
      <c r="C398" s="665" t="s">
        <v>3068</v>
      </c>
      <c r="D398" s="746" t="s">
        <v>4305</v>
      </c>
      <c r="E398" s="747" t="s">
        <v>3089</v>
      </c>
      <c r="F398" s="665" t="s">
        <v>3065</v>
      </c>
      <c r="G398" s="665" t="s">
        <v>3118</v>
      </c>
      <c r="H398" s="665" t="s">
        <v>1543</v>
      </c>
      <c r="I398" s="665" t="s">
        <v>3119</v>
      </c>
      <c r="J398" s="665" t="s">
        <v>1565</v>
      </c>
      <c r="K398" s="665" t="s">
        <v>2809</v>
      </c>
      <c r="L398" s="666">
        <v>490.89</v>
      </c>
      <c r="M398" s="666">
        <v>14235.81</v>
      </c>
      <c r="N398" s="665">
        <v>29</v>
      </c>
      <c r="O398" s="748">
        <v>5</v>
      </c>
      <c r="P398" s="666">
        <v>6872.46</v>
      </c>
      <c r="Q398" s="681">
        <v>0.48275862068965519</v>
      </c>
      <c r="R398" s="665">
        <v>14</v>
      </c>
      <c r="S398" s="681">
        <v>0.48275862068965519</v>
      </c>
      <c r="T398" s="748">
        <v>2.5</v>
      </c>
      <c r="U398" s="704">
        <v>0.5</v>
      </c>
    </row>
    <row r="399" spans="1:21" ht="14.4" customHeight="1" x14ac:dyDescent="0.3">
      <c r="A399" s="664">
        <v>31</v>
      </c>
      <c r="B399" s="665" t="s">
        <v>556</v>
      </c>
      <c r="C399" s="665" t="s">
        <v>3068</v>
      </c>
      <c r="D399" s="746" t="s">
        <v>4305</v>
      </c>
      <c r="E399" s="747" t="s">
        <v>3089</v>
      </c>
      <c r="F399" s="665" t="s">
        <v>3065</v>
      </c>
      <c r="G399" s="665" t="s">
        <v>3118</v>
      </c>
      <c r="H399" s="665" t="s">
        <v>1543</v>
      </c>
      <c r="I399" s="665" t="s">
        <v>3120</v>
      </c>
      <c r="J399" s="665" t="s">
        <v>1565</v>
      </c>
      <c r="K399" s="665" t="s">
        <v>2807</v>
      </c>
      <c r="L399" s="666">
        <v>815.1</v>
      </c>
      <c r="M399" s="666">
        <v>12226.500000000002</v>
      </c>
      <c r="N399" s="665">
        <v>15</v>
      </c>
      <c r="O399" s="748">
        <v>4.5</v>
      </c>
      <c r="P399" s="666">
        <v>12226.500000000002</v>
      </c>
      <c r="Q399" s="681">
        <v>1</v>
      </c>
      <c r="R399" s="665">
        <v>15</v>
      </c>
      <c r="S399" s="681">
        <v>1</v>
      </c>
      <c r="T399" s="748">
        <v>4.5</v>
      </c>
      <c r="U399" s="704">
        <v>1</v>
      </c>
    </row>
    <row r="400" spans="1:21" ht="14.4" customHeight="1" x14ac:dyDescent="0.3">
      <c r="A400" s="664">
        <v>31</v>
      </c>
      <c r="B400" s="665" t="s">
        <v>556</v>
      </c>
      <c r="C400" s="665" t="s">
        <v>3068</v>
      </c>
      <c r="D400" s="746" t="s">
        <v>4305</v>
      </c>
      <c r="E400" s="747" t="s">
        <v>3089</v>
      </c>
      <c r="F400" s="665" t="s">
        <v>3065</v>
      </c>
      <c r="G400" s="665" t="s">
        <v>3118</v>
      </c>
      <c r="H400" s="665" t="s">
        <v>1543</v>
      </c>
      <c r="I400" s="665" t="s">
        <v>3120</v>
      </c>
      <c r="J400" s="665" t="s">
        <v>1565</v>
      </c>
      <c r="K400" s="665" t="s">
        <v>2807</v>
      </c>
      <c r="L400" s="666">
        <v>736.33</v>
      </c>
      <c r="M400" s="666">
        <v>3681.65</v>
      </c>
      <c r="N400" s="665">
        <v>5</v>
      </c>
      <c r="O400" s="748">
        <v>1.5</v>
      </c>
      <c r="P400" s="666">
        <v>3681.65</v>
      </c>
      <c r="Q400" s="681">
        <v>1</v>
      </c>
      <c r="R400" s="665">
        <v>5</v>
      </c>
      <c r="S400" s="681">
        <v>1</v>
      </c>
      <c r="T400" s="748">
        <v>1.5</v>
      </c>
      <c r="U400" s="704">
        <v>1</v>
      </c>
    </row>
    <row r="401" spans="1:21" ht="14.4" customHeight="1" x14ac:dyDescent="0.3">
      <c r="A401" s="664">
        <v>31</v>
      </c>
      <c r="B401" s="665" t="s">
        <v>556</v>
      </c>
      <c r="C401" s="665" t="s">
        <v>3068</v>
      </c>
      <c r="D401" s="746" t="s">
        <v>4305</v>
      </c>
      <c r="E401" s="747" t="s">
        <v>3089</v>
      </c>
      <c r="F401" s="665" t="s">
        <v>3065</v>
      </c>
      <c r="G401" s="665" t="s">
        <v>3118</v>
      </c>
      <c r="H401" s="665" t="s">
        <v>1543</v>
      </c>
      <c r="I401" s="665" t="s">
        <v>1564</v>
      </c>
      <c r="J401" s="665" t="s">
        <v>1565</v>
      </c>
      <c r="K401" s="665" t="s">
        <v>2810</v>
      </c>
      <c r="L401" s="666">
        <v>923.74</v>
      </c>
      <c r="M401" s="666">
        <v>5542.44</v>
      </c>
      <c r="N401" s="665">
        <v>6</v>
      </c>
      <c r="O401" s="748">
        <v>1</v>
      </c>
      <c r="P401" s="666">
        <v>5542.44</v>
      </c>
      <c r="Q401" s="681">
        <v>1</v>
      </c>
      <c r="R401" s="665">
        <v>6</v>
      </c>
      <c r="S401" s="681">
        <v>1</v>
      </c>
      <c r="T401" s="748">
        <v>1</v>
      </c>
      <c r="U401" s="704">
        <v>1</v>
      </c>
    </row>
    <row r="402" spans="1:21" ht="14.4" customHeight="1" x14ac:dyDescent="0.3">
      <c r="A402" s="664">
        <v>31</v>
      </c>
      <c r="B402" s="665" t="s">
        <v>556</v>
      </c>
      <c r="C402" s="665" t="s">
        <v>3068</v>
      </c>
      <c r="D402" s="746" t="s">
        <v>4305</v>
      </c>
      <c r="E402" s="747" t="s">
        <v>3089</v>
      </c>
      <c r="F402" s="665" t="s">
        <v>3065</v>
      </c>
      <c r="G402" s="665" t="s">
        <v>3220</v>
      </c>
      <c r="H402" s="665" t="s">
        <v>557</v>
      </c>
      <c r="I402" s="665" t="s">
        <v>1288</v>
      </c>
      <c r="J402" s="665" t="s">
        <v>751</v>
      </c>
      <c r="K402" s="665" t="s">
        <v>3311</v>
      </c>
      <c r="L402" s="666">
        <v>28.81</v>
      </c>
      <c r="M402" s="666">
        <v>28.81</v>
      </c>
      <c r="N402" s="665">
        <v>1</v>
      </c>
      <c r="O402" s="748">
        <v>0.5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31</v>
      </c>
      <c r="B403" s="665" t="s">
        <v>556</v>
      </c>
      <c r="C403" s="665" t="s">
        <v>3068</v>
      </c>
      <c r="D403" s="746" t="s">
        <v>4305</v>
      </c>
      <c r="E403" s="747" t="s">
        <v>3089</v>
      </c>
      <c r="F403" s="665" t="s">
        <v>3065</v>
      </c>
      <c r="G403" s="665" t="s">
        <v>3421</v>
      </c>
      <c r="H403" s="665" t="s">
        <v>557</v>
      </c>
      <c r="I403" s="665" t="s">
        <v>3422</v>
      </c>
      <c r="J403" s="665" t="s">
        <v>3423</v>
      </c>
      <c r="K403" s="665" t="s">
        <v>3424</v>
      </c>
      <c r="L403" s="666">
        <v>0</v>
      </c>
      <c r="M403" s="666">
        <v>0</v>
      </c>
      <c r="N403" s="665">
        <v>1</v>
      </c>
      <c r="O403" s="748">
        <v>0.5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31</v>
      </c>
      <c r="B404" s="665" t="s">
        <v>556</v>
      </c>
      <c r="C404" s="665" t="s">
        <v>3068</v>
      </c>
      <c r="D404" s="746" t="s">
        <v>4305</v>
      </c>
      <c r="E404" s="747" t="s">
        <v>3089</v>
      </c>
      <c r="F404" s="665" t="s">
        <v>3065</v>
      </c>
      <c r="G404" s="665" t="s">
        <v>3125</v>
      </c>
      <c r="H404" s="665" t="s">
        <v>557</v>
      </c>
      <c r="I404" s="665" t="s">
        <v>796</v>
      </c>
      <c r="J404" s="665" t="s">
        <v>3126</v>
      </c>
      <c r="K404" s="665" t="s">
        <v>3127</v>
      </c>
      <c r="L404" s="666">
        <v>0</v>
      </c>
      <c r="M404" s="666">
        <v>0</v>
      </c>
      <c r="N404" s="665">
        <v>161</v>
      </c>
      <c r="O404" s="748">
        <v>123</v>
      </c>
      <c r="P404" s="666">
        <v>0</v>
      </c>
      <c r="Q404" s="681"/>
      <c r="R404" s="665">
        <v>105</v>
      </c>
      <c r="S404" s="681">
        <v>0.65217391304347827</v>
      </c>
      <c r="T404" s="748">
        <v>80</v>
      </c>
      <c r="U404" s="704">
        <v>0.65040650406504064</v>
      </c>
    </row>
    <row r="405" spans="1:21" ht="14.4" customHeight="1" x14ac:dyDescent="0.3">
      <c r="A405" s="664">
        <v>31</v>
      </c>
      <c r="B405" s="665" t="s">
        <v>556</v>
      </c>
      <c r="C405" s="665" t="s">
        <v>3068</v>
      </c>
      <c r="D405" s="746" t="s">
        <v>4305</v>
      </c>
      <c r="E405" s="747" t="s">
        <v>3089</v>
      </c>
      <c r="F405" s="665" t="s">
        <v>3065</v>
      </c>
      <c r="G405" s="665" t="s">
        <v>3128</v>
      </c>
      <c r="H405" s="665" t="s">
        <v>557</v>
      </c>
      <c r="I405" s="665" t="s">
        <v>3312</v>
      </c>
      <c r="J405" s="665" t="s">
        <v>1489</v>
      </c>
      <c r="K405" s="665" t="s">
        <v>3313</v>
      </c>
      <c r="L405" s="666">
        <v>22.44</v>
      </c>
      <c r="M405" s="666">
        <v>22.44</v>
      </c>
      <c r="N405" s="665">
        <v>1</v>
      </c>
      <c r="O405" s="748">
        <v>1</v>
      </c>
      <c r="P405" s="666">
        <v>22.44</v>
      </c>
      <c r="Q405" s="681">
        <v>1</v>
      </c>
      <c r="R405" s="665">
        <v>1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31</v>
      </c>
      <c r="B406" s="665" t="s">
        <v>556</v>
      </c>
      <c r="C406" s="665" t="s">
        <v>3068</v>
      </c>
      <c r="D406" s="746" t="s">
        <v>4305</v>
      </c>
      <c r="E406" s="747" t="s">
        <v>3089</v>
      </c>
      <c r="F406" s="665" t="s">
        <v>3065</v>
      </c>
      <c r="G406" s="665" t="s">
        <v>3130</v>
      </c>
      <c r="H406" s="665" t="s">
        <v>557</v>
      </c>
      <c r="I406" s="665" t="s">
        <v>1802</v>
      </c>
      <c r="J406" s="665" t="s">
        <v>1799</v>
      </c>
      <c r="K406" s="665" t="s">
        <v>3131</v>
      </c>
      <c r="L406" s="666">
        <v>186.27</v>
      </c>
      <c r="M406" s="666">
        <v>2607.7800000000002</v>
      </c>
      <c r="N406" s="665">
        <v>14</v>
      </c>
      <c r="O406" s="748">
        <v>5.5</v>
      </c>
      <c r="P406" s="666">
        <v>1303.8900000000001</v>
      </c>
      <c r="Q406" s="681">
        <v>0.5</v>
      </c>
      <c r="R406" s="665">
        <v>7</v>
      </c>
      <c r="S406" s="681">
        <v>0.5</v>
      </c>
      <c r="T406" s="748">
        <v>3.5</v>
      </c>
      <c r="U406" s="704">
        <v>0.63636363636363635</v>
      </c>
    </row>
    <row r="407" spans="1:21" ht="14.4" customHeight="1" x14ac:dyDescent="0.3">
      <c r="A407" s="664">
        <v>31</v>
      </c>
      <c r="B407" s="665" t="s">
        <v>556</v>
      </c>
      <c r="C407" s="665" t="s">
        <v>3068</v>
      </c>
      <c r="D407" s="746" t="s">
        <v>4305</v>
      </c>
      <c r="E407" s="747" t="s">
        <v>3089</v>
      </c>
      <c r="F407" s="665" t="s">
        <v>3065</v>
      </c>
      <c r="G407" s="665" t="s">
        <v>3132</v>
      </c>
      <c r="H407" s="665" t="s">
        <v>557</v>
      </c>
      <c r="I407" s="665" t="s">
        <v>3133</v>
      </c>
      <c r="J407" s="665" t="s">
        <v>3134</v>
      </c>
      <c r="K407" s="665" t="s">
        <v>2938</v>
      </c>
      <c r="L407" s="666">
        <v>31.32</v>
      </c>
      <c r="M407" s="666">
        <v>31.32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31</v>
      </c>
      <c r="B408" s="665" t="s">
        <v>556</v>
      </c>
      <c r="C408" s="665" t="s">
        <v>3068</v>
      </c>
      <c r="D408" s="746" t="s">
        <v>4305</v>
      </c>
      <c r="E408" s="747" t="s">
        <v>3089</v>
      </c>
      <c r="F408" s="665" t="s">
        <v>3065</v>
      </c>
      <c r="G408" s="665" t="s">
        <v>3240</v>
      </c>
      <c r="H408" s="665" t="s">
        <v>557</v>
      </c>
      <c r="I408" s="665" t="s">
        <v>1382</v>
      </c>
      <c r="J408" s="665" t="s">
        <v>1383</v>
      </c>
      <c r="K408" s="665" t="s">
        <v>3425</v>
      </c>
      <c r="L408" s="666">
        <v>50.32</v>
      </c>
      <c r="M408" s="666">
        <v>50.32</v>
      </c>
      <c r="N408" s="665">
        <v>1</v>
      </c>
      <c r="O408" s="748">
        <v>1</v>
      </c>
      <c r="P408" s="666">
        <v>50.32</v>
      </c>
      <c r="Q408" s="681">
        <v>1</v>
      </c>
      <c r="R408" s="665">
        <v>1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31</v>
      </c>
      <c r="B409" s="665" t="s">
        <v>556</v>
      </c>
      <c r="C409" s="665" t="s">
        <v>3068</v>
      </c>
      <c r="D409" s="746" t="s">
        <v>4305</v>
      </c>
      <c r="E409" s="747" t="s">
        <v>3089</v>
      </c>
      <c r="F409" s="665" t="s">
        <v>3067</v>
      </c>
      <c r="G409" s="665" t="s">
        <v>3135</v>
      </c>
      <c r="H409" s="665" t="s">
        <v>557</v>
      </c>
      <c r="I409" s="665" t="s">
        <v>3136</v>
      </c>
      <c r="J409" s="665" t="s">
        <v>3137</v>
      </c>
      <c r="K409" s="665" t="s">
        <v>3138</v>
      </c>
      <c r="L409" s="666">
        <v>35.130000000000003</v>
      </c>
      <c r="M409" s="666">
        <v>7588.0800000000163</v>
      </c>
      <c r="N409" s="665">
        <v>216</v>
      </c>
      <c r="O409" s="748">
        <v>106</v>
      </c>
      <c r="P409" s="666">
        <v>7307.0400000000163</v>
      </c>
      <c r="Q409" s="681">
        <v>0.96296296296296302</v>
      </c>
      <c r="R409" s="665">
        <v>208</v>
      </c>
      <c r="S409" s="681">
        <v>0.96296296296296291</v>
      </c>
      <c r="T409" s="748">
        <v>103.5</v>
      </c>
      <c r="U409" s="704">
        <v>0.97641509433962259</v>
      </c>
    </row>
    <row r="410" spans="1:21" ht="14.4" customHeight="1" x14ac:dyDescent="0.3">
      <c r="A410" s="664">
        <v>31</v>
      </c>
      <c r="B410" s="665" t="s">
        <v>556</v>
      </c>
      <c r="C410" s="665" t="s">
        <v>3068</v>
      </c>
      <c r="D410" s="746" t="s">
        <v>4305</v>
      </c>
      <c r="E410" s="747" t="s">
        <v>3089</v>
      </c>
      <c r="F410" s="665" t="s">
        <v>3067</v>
      </c>
      <c r="G410" s="665" t="s">
        <v>3139</v>
      </c>
      <c r="H410" s="665" t="s">
        <v>557</v>
      </c>
      <c r="I410" s="665" t="s">
        <v>3140</v>
      </c>
      <c r="J410" s="665" t="s">
        <v>3141</v>
      </c>
      <c r="K410" s="665" t="s">
        <v>3142</v>
      </c>
      <c r="L410" s="666">
        <v>410</v>
      </c>
      <c r="M410" s="666">
        <v>13120</v>
      </c>
      <c r="N410" s="665">
        <v>32</v>
      </c>
      <c r="O410" s="748">
        <v>32</v>
      </c>
      <c r="P410" s="666">
        <v>12300</v>
      </c>
      <c r="Q410" s="681">
        <v>0.9375</v>
      </c>
      <c r="R410" s="665">
        <v>30</v>
      </c>
      <c r="S410" s="681">
        <v>0.9375</v>
      </c>
      <c r="T410" s="748">
        <v>30</v>
      </c>
      <c r="U410" s="704">
        <v>0.9375</v>
      </c>
    </row>
    <row r="411" spans="1:21" ht="14.4" customHeight="1" x14ac:dyDescent="0.3">
      <c r="A411" s="664">
        <v>31</v>
      </c>
      <c r="B411" s="665" t="s">
        <v>556</v>
      </c>
      <c r="C411" s="665" t="s">
        <v>3068</v>
      </c>
      <c r="D411" s="746" t="s">
        <v>4305</v>
      </c>
      <c r="E411" s="747" t="s">
        <v>3089</v>
      </c>
      <c r="F411" s="665" t="s">
        <v>3067</v>
      </c>
      <c r="G411" s="665" t="s">
        <v>3143</v>
      </c>
      <c r="H411" s="665" t="s">
        <v>557</v>
      </c>
      <c r="I411" s="665" t="s">
        <v>3144</v>
      </c>
      <c r="J411" s="665" t="s">
        <v>3145</v>
      </c>
      <c r="K411" s="665" t="s">
        <v>3146</v>
      </c>
      <c r="L411" s="666">
        <v>199.5</v>
      </c>
      <c r="M411" s="666">
        <v>598.5</v>
      </c>
      <c r="N411" s="665">
        <v>3</v>
      </c>
      <c r="O411" s="748">
        <v>3</v>
      </c>
      <c r="P411" s="666">
        <v>598.5</v>
      </c>
      <c r="Q411" s="681">
        <v>1</v>
      </c>
      <c r="R411" s="665">
        <v>3</v>
      </c>
      <c r="S411" s="681">
        <v>1</v>
      </c>
      <c r="T411" s="748">
        <v>3</v>
      </c>
      <c r="U411" s="704">
        <v>1</v>
      </c>
    </row>
    <row r="412" spans="1:21" ht="14.4" customHeight="1" x14ac:dyDescent="0.3">
      <c r="A412" s="664">
        <v>31</v>
      </c>
      <c r="B412" s="665" t="s">
        <v>556</v>
      </c>
      <c r="C412" s="665" t="s">
        <v>3068</v>
      </c>
      <c r="D412" s="746" t="s">
        <v>4305</v>
      </c>
      <c r="E412" s="747" t="s">
        <v>3089</v>
      </c>
      <c r="F412" s="665" t="s">
        <v>3067</v>
      </c>
      <c r="G412" s="665" t="s">
        <v>3143</v>
      </c>
      <c r="H412" s="665" t="s">
        <v>557</v>
      </c>
      <c r="I412" s="665" t="s">
        <v>3147</v>
      </c>
      <c r="J412" s="665" t="s">
        <v>3148</v>
      </c>
      <c r="K412" s="665" t="s">
        <v>3149</v>
      </c>
      <c r="L412" s="666">
        <v>492.18</v>
      </c>
      <c r="M412" s="666">
        <v>9351.4200000000019</v>
      </c>
      <c r="N412" s="665">
        <v>19</v>
      </c>
      <c r="O412" s="748">
        <v>18</v>
      </c>
      <c r="P412" s="666">
        <v>8859.2400000000016</v>
      </c>
      <c r="Q412" s="681">
        <v>0.94736842105263153</v>
      </c>
      <c r="R412" s="665">
        <v>18</v>
      </c>
      <c r="S412" s="681">
        <v>0.94736842105263153</v>
      </c>
      <c r="T412" s="748">
        <v>17.5</v>
      </c>
      <c r="U412" s="704">
        <v>0.97222222222222221</v>
      </c>
    </row>
    <row r="413" spans="1:21" ht="14.4" customHeight="1" x14ac:dyDescent="0.3">
      <c r="A413" s="664">
        <v>31</v>
      </c>
      <c r="B413" s="665" t="s">
        <v>556</v>
      </c>
      <c r="C413" s="665" t="s">
        <v>3068</v>
      </c>
      <c r="D413" s="746" t="s">
        <v>4305</v>
      </c>
      <c r="E413" s="747" t="s">
        <v>3089</v>
      </c>
      <c r="F413" s="665" t="s">
        <v>3067</v>
      </c>
      <c r="G413" s="665" t="s">
        <v>3143</v>
      </c>
      <c r="H413" s="665" t="s">
        <v>557</v>
      </c>
      <c r="I413" s="665" t="s">
        <v>3294</v>
      </c>
      <c r="J413" s="665" t="s">
        <v>3295</v>
      </c>
      <c r="K413" s="665" t="s">
        <v>3296</v>
      </c>
      <c r="L413" s="666">
        <v>347.81</v>
      </c>
      <c r="M413" s="666">
        <v>347.81</v>
      </c>
      <c r="N413" s="665">
        <v>1</v>
      </c>
      <c r="O413" s="748">
        <v>1</v>
      </c>
      <c r="P413" s="666">
        <v>347.81</v>
      </c>
      <c r="Q413" s="681">
        <v>1</v>
      </c>
      <c r="R413" s="665">
        <v>1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31</v>
      </c>
      <c r="B414" s="665" t="s">
        <v>556</v>
      </c>
      <c r="C414" s="665" t="s">
        <v>3068</v>
      </c>
      <c r="D414" s="746" t="s">
        <v>4305</v>
      </c>
      <c r="E414" s="747" t="s">
        <v>3089</v>
      </c>
      <c r="F414" s="665" t="s">
        <v>3067</v>
      </c>
      <c r="G414" s="665" t="s">
        <v>3143</v>
      </c>
      <c r="H414" s="665" t="s">
        <v>557</v>
      </c>
      <c r="I414" s="665" t="s">
        <v>3150</v>
      </c>
      <c r="J414" s="665" t="s">
        <v>3151</v>
      </c>
      <c r="K414" s="665" t="s">
        <v>3152</v>
      </c>
      <c r="L414" s="666">
        <v>2202.1999999999998</v>
      </c>
      <c r="M414" s="666">
        <v>2202.1999999999998</v>
      </c>
      <c r="N414" s="665">
        <v>1</v>
      </c>
      <c r="O414" s="748">
        <v>1</v>
      </c>
      <c r="P414" s="666">
        <v>2202.1999999999998</v>
      </c>
      <c r="Q414" s="681">
        <v>1</v>
      </c>
      <c r="R414" s="665">
        <v>1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31</v>
      </c>
      <c r="B415" s="665" t="s">
        <v>556</v>
      </c>
      <c r="C415" s="665" t="s">
        <v>3068</v>
      </c>
      <c r="D415" s="746" t="s">
        <v>4305</v>
      </c>
      <c r="E415" s="747" t="s">
        <v>3089</v>
      </c>
      <c r="F415" s="665" t="s">
        <v>3067</v>
      </c>
      <c r="G415" s="665" t="s">
        <v>3143</v>
      </c>
      <c r="H415" s="665" t="s">
        <v>557</v>
      </c>
      <c r="I415" s="665" t="s">
        <v>3156</v>
      </c>
      <c r="J415" s="665" t="s">
        <v>3157</v>
      </c>
      <c r="K415" s="665" t="s">
        <v>3158</v>
      </c>
      <c r="L415" s="666">
        <v>971.25</v>
      </c>
      <c r="M415" s="666">
        <v>5827.5</v>
      </c>
      <c r="N415" s="665">
        <v>6</v>
      </c>
      <c r="O415" s="748">
        <v>6</v>
      </c>
      <c r="P415" s="666">
        <v>5827.5</v>
      </c>
      <c r="Q415" s="681">
        <v>1</v>
      </c>
      <c r="R415" s="665">
        <v>6</v>
      </c>
      <c r="S415" s="681">
        <v>1</v>
      </c>
      <c r="T415" s="748">
        <v>6</v>
      </c>
      <c r="U415" s="704">
        <v>1</v>
      </c>
    </row>
    <row r="416" spans="1:21" ht="14.4" customHeight="1" x14ac:dyDescent="0.3">
      <c r="A416" s="664">
        <v>31</v>
      </c>
      <c r="B416" s="665" t="s">
        <v>556</v>
      </c>
      <c r="C416" s="665" t="s">
        <v>3068</v>
      </c>
      <c r="D416" s="746" t="s">
        <v>4305</v>
      </c>
      <c r="E416" s="747" t="s">
        <v>3089</v>
      </c>
      <c r="F416" s="665" t="s">
        <v>3067</v>
      </c>
      <c r="G416" s="665" t="s">
        <v>3143</v>
      </c>
      <c r="H416" s="665" t="s">
        <v>557</v>
      </c>
      <c r="I416" s="665" t="s">
        <v>3297</v>
      </c>
      <c r="J416" s="665" t="s">
        <v>3298</v>
      </c>
      <c r="K416" s="665" t="s">
        <v>3299</v>
      </c>
      <c r="L416" s="666">
        <v>855</v>
      </c>
      <c r="M416" s="666">
        <v>1710</v>
      </c>
      <c r="N416" s="665">
        <v>2</v>
      </c>
      <c r="O416" s="748">
        <v>2</v>
      </c>
      <c r="P416" s="666">
        <v>1710</v>
      </c>
      <c r="Q416" s="681">
        <v>1</v>
      </c>
      <c r="R416" s="665">
        <v>2</v>
      </c>
      <c r="S416" s="681">
        <v>1</v>
      </c>
      <c r="T416" s="748">
        <v>2</v>
      </c>
      <c r="U416" s="704">
        <v>1</v>
      </c>
    </row>
    <row r="417" spans="1:21" ht="14.4" customHeight="1" x14ac:dyDescent="0.3">
      <c r="A417" s="664">
        <v>31</v>
      </c>
      <c r="B417" s="665" t="s">
        <v>556</v>
      </c>
      <c r="C417" s="665" t="s">
        <v>3068</v>
      </c>
      <c r="D417" s="746" t="s">
        <v>4305</v>
      </c>
      <c r="E417" s="747" t="s">
        <v>3089</v>
      </c>
      <c r="F417" s="665" t="s">
        <v>3067</v>
      </c>
      <c r="G417" s="665" t="s">
        <v>3143</v>
      </c>
      <c r="H417" s="665" t="s">
        <v>557</v>
      </c>
      <c r="I417" s="665" t="s">
        <v>3323</v>
      </c>
      <c r="J417" s="665" t="s">
        <v>3324</v>
      </c>
      <c r="K417" s="665" t="s">
        <v>3325</v>
      </c>
      <c r="L417" s="666">
        <v>1000</v>
      </c>
      <c r="M417" s="666">
        <v>1000</v>
      </c>
      <c r="N417" s="665">
        <v>1</v>
      </c>
      <c r="O417" s="748">
        <v>1</v>
      </c>
      <c r="P417" s="666">
        <v>1000</v>
      </c>
      <c r="Q417" s="681">
        <v>1</v>
      </c>
      <c r="R417" s="665">
        <v>1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31</v>
      </c>
      <c r="B418" s="665" t="s">
        <v>556</v>
      </c>
      <c r="C418" s="665" t="s">
        <v>3068</v>
      </c>
      <c r="D418" s="746" t="s">
        <v>4305</v>
      </c>
      <c r="E418" s="747" t="s">
        <v>3089</v>
      </c>
      <c r="F418" s="665" t="s">
        <v>3067</v>
      </c>
      <c r="G418" s="665" t="s">
        <v>3143</v>
      </c>
      <c r="H418" s="665" t="s">
        <v>557</v>
      </c>
      <c r="I418" s="665" t="s">
        <v>3170</v>
      </c>
      <c r="J418" s="665" t="s">
        <v>3171</v>
      </c>
      <c r="K418" s="665" t="s">
        <v>3172</v>
      </c>
      <c r="L418" s="666">
        <v>1000</v>
      </c>
      <c r="M418" s="666">
        <v>3000</v>
      </c>
      <c r="N418" s="665">
        <v>3</v>
      </c>
      <c r="O418" s="748">
        <v>3</v>
      </c>
      <c r="P418" s="666">
        <v>3000</v>
      </c>
      <c r="Q418" s="681">
        <v>1</v>
      </c>
      <c r="R418" s="665">
        <v>3</v>
      </c>
      <c r="S418" s="681">
        <v>1</v>
      </c>
      <c r="T418" s="748">
        <v>3</v>
      </c>
      <c r="U418" s="704">
        <v>1</v>
      </c>
    </row>
    <row r="419" spans="1:21" ht="14.4" customHeight="1" x14ac:dyDescent="0.3">
      <c r="A419" s="664">
        <v>31</v>
      </c>
      <c r="B419" s="665" t="s">
        <v>556</v>
      </c>
      <c r="C419" s="665" t="s">
        <v>3068</v>
      </c>
      <c r="D419" s="746" t="s">
        <v>4305</v>
      </c>
      <c r="E419" s="747" t="s">
        <v>3089</v>
      </c>
      <c r="F419" s="665" t="s">
        <v>3067</v>
      </c>
      <c r="G419" s="665" t="s">
        <v>3143</v>
      </c>
      <c r="H419" s="665" t="s">
        <v>557</v>
      </c>
      <c r="I419" s="665" t="s">
        <v>3426</v>
      </c>
      <c r="J419" s="665" t="s">
        <v>3427</v>
      </c>
      <c r="K419" s="665" t="s">
        <v>3428</v>
      </c>
      <c r="L419" s="666">
        <v>3200</v>
      </c>
      <c r="M419" s="666">
        <v>3200</v>
      </c>
      <c r="N419" s="665">
        <v>1</v>
      </c>
      <c r="O419" s="748">
        <v>1</v>
      </c>
      <c r="P419" s="666">
        <v>3200</v>
      </c>
      <c r="Q419" s="681">
        <v>1</v>
      </c>
      <c r="R419" s="665">
        <v>1</v>
      </c>
      <c r="S419" s="681">
        <v>1</v>
      </c>
      <c r="T419" s="748">
        <v>1</v>
      </c>
      <c r="U419" s="704">
        <v>1</v>
      </c>
    </row>
    <row r="420" spans="1:21" ht="14.4" customHeight="1" x14ac:dyDescent="0.3">
      <c r="A420" s="664">
        <v>31</v>
      </c>
      <c r="B420" s="665" t="s">
        <v>556</v>
      </c>
      <c r="C420" s="665" t="s">
        <v>3068</v>
      </c>
      <c r="D420" s="746" t="s">
        <v>4305</v>
      </c>
      <c r="E420" s="747" t="s">
        <v>3089</v>
      </c>
      <c r="F420" s="665" t="s">
        <v>3067</v>
      </c>
      <c r="G420" s="665" t="s">
        <v>3176</v>
      </c>
      <c r="H420" s="665" t="s">
        <v>557</v>
      </c>
      <c r="I420" s="665" t="s">
        <v>3177</v>
      </c>
      <c r="J420" s="665" t="s">
        <v>3258</v>
      </c>
      <c r="K420" s="665" t="s">
        <v>3259</v>
      </c>
      <c r="L420" s="666">
        <v>260</v>
      </c>
      <c r="M420" s="666">
        <v>1040</v>
      </c>
      <c r="N420" s="665">
        <v>4</v>
      </c>
      <c r="O420" s="748">
        <v>2</v>
      </c>
      <c r="P420" s="666">
        <v>1040</v>
      </c>
      <c r="Q420" s="681">
        <v>1</v>
      </c>
      <c r="R420" s="665">
        <v>4</v>
      </c>
      <c r="S420" s="681">
        <v>1</v>
      </c>
      <c r="T420" s="748">
        <v>2</v>
      </c>
      <c r="U420" s="704">
        <v>1</v>
      </c>
    </row>
    <row r="421" spans="1:21" ht="14.4" customHeight="1" x14ac:dyDescent="0.3">
      <c r="A421" s="664">
        <v>31</v>
      </c>
      <c r="B421" s="665" t="s">
        <v>556</v>
      </c>
      <c r="C421" s="665" t="s">
        <v>3068</v>
      </c>
      <c r="D421" s="746" t="s">
        <v>4305</v>
      </c>
      <c r="E421" s="747" t="s">
        <v>3089</v>
      </c>
      <c r="F421" s="665" t="s">
        <v>3067</v>
      </c>
      <c r="G421" s="665" t="s">
        <v>3176</v>
      </c>
      <c r="H421" s="665" t="s">
        <v>557</v>
      </c>
      <c r="I421" s="665" t="s">
        <v>3180</v>
      </c>
      <c r="J421" s="665" t="s">
        <v>3181</v>
      </c>
      <c r="K421" s="665" t="s">
        <v>3182</v>
      </c>
      <c r="L421" s="666">
        <v>200</v>
      </c>
      <c r="M421" s="666">
        <v>11200</v>
      </c>
      <c r="N421" s="665">
        <v>56</v>
      </c>
      <c r="O421" s="748">
        <v>28</v>
      </c>
      <c r="P421" s="666">
        <v>11200</v>
      </c>
      <c r="Q421" s="681">
        <v>1</v>
      </c>
      <c r="R421" s="665">
        <v>56</v>
      </c>
      <c r="S421" s="681">
        <v>1</v>
      </c>
      <c r="T421" s="748">
        <v>28</v>
      </c>
      <c r="U421" s="704">
        <v>1</v>
      </c>
    </row>
    <row r="422" spans="1:21" ht="14.4" customHeight="1" x14ac:dyDescent="0.3">
      <c r="A422" s="664">
        <v>31</v>
      </c>
      <c r="B422" s="665" t="s">
        <v>556</v>
      </c>
      <c r="C422" s="665" t="s">
        <v>3068</v>
      </c>
      <c r="D422" s="746" t="s">
        <v>4305</v>
      </c>
      <c r="E422" s="747" t="s">
        <v>3089</v>
      </c>
      <c r="F422" s="665" t="s">
        <v>3067</v>
      </c>
      <c r="G422" s="665" t="s">
        <v>3176</v>
      </c>
      <c r="H422" s="665" t="s">
        <v>557</v>
      </c>
      <c r="I422" s="665" t="s">
        <v>3183</v>
      </c>
      <c r="J422" s="665" t="s">
        <v>3184</v>
      </c>
      <c r="K422" s="665" t="s">
        <v>3185</v>
      </c>
      <c r="L422" s="666">
        <v>1200</v>
      </c>
      <c r="M422" s="666">
        <v>2400</v>
      </c>
      <c r="N422" s="665">
        <v>2</v>
      </c>
      <c r="O422" s="748">
        <v>2</v>
      </c>
      <c r="P422" s="666">
        <v>2400</v>
      </c>
      <c r="Q422" s="681">
        <v>1</v>
      </c>
      <c r="R422" s="665">
        <v>2</v>
      </c>
      <c r="S422" s="681">
        <v>1</v>
      </c>
      <c r="T422" s="748">
        <v>2</v>
      </c>
      <c r="U422" s="704">
        <v>1</v>
      </c>
    </row>
    <row r="423" spans="1:21" ht="14.4" customHeight="1" x14ac:dyDescent="0.3">
      <c r="A423" s="664">
        <v>31</v>
      </c>
      <c r="B423" s="665" t="s">
        <v>556</v>
      </c>
      <c r="C423" s="665" t="s">
        <v>3068</v>
      </c>
      <c r="D423" s="746" t="s">
        <v>4305</v>
      </c>
      <c r="E423" s="747" t="s">
        <v>3091</v>
      </c>
      <c r="F423" s="665" t="s">
        <v>3065</v>
      </c>
      <c r="G423" s="665" t="s">
        <v>3096</v>
      </c>
      <c r="H423" s="665" t="s">
        <v>1543</v>
      </c>
      <c r="I423" s="665" t="s">
        <v>1906</v>
      </c>
      <c r="J423" s="665" t="s">
        <v>1735</v>
      </c>
      <c r="K423" s="665" t="s">
        <v>2878</v>
      </c>
      <c r="L423" s="666">
        <v>154.36000000000001</v>
      </c>
      <c r="M423" s="666">
        <v>308.72000000000003</v>
      </c>
      <c r="N423" s="665">
        <v>2</v>
      </c>
      <c r="O423" s="748">
        <v>1.5</v>
      </c>
      <c r="P423" s="666">
        <v>154.36000000000001</v>
      </c>
      <c r="Q423" s="681">
        <v>0.5</v>
      </c>
      <c r="R423" s="665">
        <v>1</v>
      </c>
      <c r="S423" s="681">
        <v>0.5</v>
      </c>
      <c r="T423" s="748">
        <v>0.5</v>
      </c>
      <c r="U423" s="704">
        <v>0.33333333333333331</v>
      </c>
    </row>
    <row r="424" spans="1:21" ht="14.4" customHeight="1" x14ac:dyDescent="0.3">
      <c r="A424" s="664">
        <v>31</v>
      </c>
      <c r="B424" s="665" t="s">
        <v>556</v>
      </c>
      <c r="C424" s="665" t="s">
        <v>3068</v>
      </c>
      <c r="D424" s="746" t="s">
        <v>4305</v>
      </c>
      <c r="E424" s="747" t="s">
        <v>3091</v>
      </c>
      <c r="F424" s="665" t="s">
        <v>3065</v>
      </c>
      <c r="G424" s="665" t="s">
        <v>3106</v>
      </c>
      <c r="H424" s="665" t="s">
        <v>557</v>
      </c>
      <c r="I424" s="665" t="s">
        <v>954</v>
      </c>
      <c r="J424" s="665" t="s">
        <v>955</v>
      </c>
      <c r="K424" s="665" t="s">
        <v>3107</v>
      </c>
      <c r="L424" s="666">
        <v>0</v>
      </c>
      <c r="M424" s="666">
        <v>0</v>
      </c>
      <c r="N424" s="665">
        <v>3</v>
      </c>
      <c r="O424" s="748">
        <v>1</v>
      </c>
      <c r="P424" s="666">
        <v>0</v>
      </c>
      <c r="Q424" s="681"/>
      <c r="R424" s="665">
        <v>1</v>
      </c>
      <c r="S424" s="681">
        <v>0.33333333333333331</v>
      </c>
      <c r="T424" s="748">
        <v>0.5</v>
      </c>
      <c r="U424" s="704">
        <v>0.5</v>
      </c>
    </row>
    <row r="425" spans="1:21" ht="14.4" customHeight="1" x14ac:dyDescent="0.3">
      <c r="A425" s="664">
        <v>31</v>
      </c>
      <c r="B425" s="665" t="s">
        <v>556</v>
      </c>
      <c r="C425" s="665" t="s">
        <v>3068</v>
      </c>
      <c r="D425" s="746" t="s">
        <v>4305</v>
      </c>
      <c r="E425" s="747" t="s">
        <v>3091</v>
      </c>
      <c r="F425" s="665" t="s">
        <v>3065</v>
      </c>
      <c r="G425" s="665" t="s">
        <v>3108</v>
      </c>
      <c r="H425" s="665" t="s">
        <v>557</v>
      </c>
      <c r="I425" s="665" t="s">
        <v>1825</v>
      </c>
      <c r="J425" s="665" t="s">
        <v>3109</v>
      </c>
      <c r="K425" s="665" t="s">
        <v>3110</v>
      </c>
      <c r="L425" s="666">
        <v>132.97999999999999</v>
      </c>
      <c r="M425" s="666">
        <v>797.88</v>
      </c>
      <c r="N425" s="665">
        <v>6</v>
      </c>
      <c r="O425" s="748">
        <v>2.5</v>
      </c>
      <c r="P425" s="666">
        <v>664.9</v>
      </c>
      <c r="Q425" s="681">
        <v>0.83333333333333326</v>
      </c>
      <c r="R425" s="665">
        <v>5</v>
      </c>
      <c r="S425" s="681">
        <v>0.83333333333333337</v>
      </c>
      <c r="T425" s="748">
        <v>2</v>
      </c>
      <c r="U425" s="704">
        <v>0.8</v>
      </c>
    </row>
    <row r="426" spans="1:21" ht="14.4" customHeight="1" x14ac:dyDescent="0.3">
      <c r="A426" s="664">
        <v>31</v>
      </c>
      <c r="B426" s="665" t="s">
        <v>556</v>
      </c>
      <c r="C426" s="665" t="s">
        <v>3068</v>
      </c>
      <c r="D426" s="746" t="s">
        <v>4305</v>
      </c>
      <c r="E426" s="747" t="s">
        <v>3091</v>
      </c>
      <c r="F426" s="665" t="s">
        <v>3065</v>
      </c>
      <c r="G426" s="665" t="s">
        <v>3118</v>
      </c>
      <c r="H426" s="665" t="s">
        <v>1543</v>
      </c>
      <c r="I426" s="665" t="s">
        <v>3119</v>
      </c>
      <c r="J426" s="665" t="s">
        <v>1565</v>
      </c>
      <c r="K426" s="665" t="s">
        <v>2809</v>
      </c>
      <c r="L426" s="666">
        <v>543.39</v>
      </c>
      <c r="M426" s="666">
        <v>4347.12</v>
      </c>
      <c r="N426" s="665">
        <v>8</v>
      </c>
      <c r="O426" s="748">
        <v>2.5</v>
      </c>
      <c r="P426" s="666">
        <v>4347.12</v>
      </c>
      <c r="Q426" s="681">
        <v>1</v>
      </c>
      <c r="R426" s="665">
        <v>8</v>
      </c>
      <c r="S426" s="681">
        <v>1</v>
      </c>
      <c r="T426" s="748">
        <v>2.5</v>
      </c>
      <c r="U426" s="704">
        <v>1</v>
      </c>
    </row>
    <row r="427" spans="1:21" ht="14.4" customHeight="1" x14ac:dyDescent="0.3">
      <c r="A427" s="664">
        <v>31</v>
      </c>
      <c r="B427" s="665" t="s">
        <v>556</v>
      </c>
      <c r="C427" s="665" t="s">
        <v>3068</v>
      </c>
      <c r="D427" s="746" t="s">
        <v>4305</v>
      </c>
      <c r="E427" s="747" t="s">
        <v>3091</v>
      </c>
      <c r="F427" s="665" t="s">
        <v>3065</v>
      </c>
      <c r="G427" s="665" t="s">
        <v>3118</v>
      </c>
      <c r="H427" s="665" t="s">
        <v>1543</v>
      </c>
      <c r="I427" s="665" t="s">
        <v>3119</v>
      </c>
      <c r="J427" s="665" t="s">
        <v>1565</v>
      </c>
      <c r="K427" s="665" t="s">
        <v>2809</v>
      </c>
      <c r="L427" s="666">
        <v>490.89</v>
      </c>
      <c r="M427" s="666">
        <v>8345.130000000001</v>
      </c>
      <c r="N427" s="665">
        <v>17</v>
      </c>
      <c r="O427" s="748">
        <v>4</v>
      </c>
      <c r="P427" s="666">
        <v>4908.9000000000005</v>
      </c>
      <c r="Q427" s="681">
        <v>0.58823529411764708</v>
      </c>
      <c r="R427" s="665">
        <v>10</v>
      </c>
      <c r="S427" s="681">
        <v>0.58823529411764708</v>
      </c>
      <c r="T427" s="748">
        <v>2.5</v>
      </c>
      <c r="U427" s="704">
        <v>0.625</v>
      </c>
    </row>
    <row r="428" spans="1:21" ht="14.4" customHeight="1" x14ac:dyDescent="0.3">
      <c r="A428" s="664">
        <v>31</v>
      </c>
      <c r="B428" s="665" t="s">
        <v>556</v>
      </c>
      <c r="C428" s="665" t="s">
        <v>3068</v>
      </c>
      <c r="D428" s="746" t="s">
        <v>4305</v>
      </c>
      <c r="E428" s="747" t="s">
        <v>3091</v>
      </c>
      <c r="F428" s="665" t="s">
        <v>3065</v>
      </c>
      <c r="G428" s="665" t="s">
        <v>3118</v>
      </c>
      <c r="H428" s="665" t="s">
        <v>1543</v>
      </c>
      <c r="I428" s="665" t="s">
        <v>3120</v>
      </c>
      <c r="J428" s="665" t="s">
        <v>1565</v>
      </c>
      <c r="K428" s="665" t="s">
        <v>2807</v>
      </c>
      <c r="L428" s="666">
        <v>736.33</v>
      </c>
      <c r="M428" s="666">
        <v>3681.65</v>
      </c>
      <c r="N428" s="665">
        <v>5</v>
      </c>
      <c r="O428" s="748">
        <v>2</v>
      </c>
      <c r="P428" s="666">
        <v>3681.65</v>
      </c>
      <c r="Q428" s="681">
        <v>1</v>
      </c>
      <c r="R428" s="665">
        <v>5</v>
      </c>
      <c r="S428" s="681">
        <v>1</v>
      </c>
      <c r="T428" s="748">
        <v>2</v>
      </c>
      <c r="U428" s="704">
        <v>1</v>
      </c>
    </row>
    <row r="429" spans="1:21" ht="14.4" customHeight="1" x14ac:dyDescent="0.3">
      <c r="A429" s="664">
        <v>31</v>
      </c>
      <c r="B429" s="665" t="s">
        <v>556</v>
      </c>
      <c r="C429" s="665" t="s">
        <v>3068</v>
      </c>
      <c r="D429" s="746" t="s">
        <v>4305</v>
      </c>
      <c r="E429" s="747" t="s">
        <v>3091</v>
      </c>
      <c r="F429" s="665" t="s">
        <v>3065</v>
      </c>
      <c r="G429" s="665" t="s">
        <v>3118</v>
      </c>
      <c r="H429" s="665" t="s">
        <v>1543</v>
      </c>
      <c r="I429" s="665" t="s">
        <v>1564</v>
      </c>
      <c r="J429" s="665" t="s">
        <v>1565</v>
      </c>
      <c r="K429" s="665" t="s">
        <v>2810</v>
      </c>
      <c r="L429" s="666">
        <v>923.74</v>
      </c>
      <c r="M429" s="666">
        <v>8313.66</v>
      </c>
      <c r="N429" s="665">
        <v>9</v>
      </c>
      <c r="O429" s="748">
        <v>1.5</v>
      </c>
      <c r="P429" s="666">
        <v>4618.7000000000007</v>
      </c>
      <c r="Q429" s="681">
        <v>0.55555555555555569</v>
      </c>
      <c r="R429" s="665">
        <v>5</v>
      </c>
      <c r="S429" s="681">
        <v>0.55555555555555558</v>
      </c>
      <c r="T429" s="748">
        <v>1</v>
      </c>
      <c r="U429" s="704">
        <v>0.66666666666666663</v>
      </c>
    </row>
    <row r="430" spans="1:21" ht="14.4" customHeight="1" x14ac:dyDescent="0.3">
      <c r="A430" s="664">
        <v>31</v>
      </c>
      <c r="B430" s="665" t="s">
        <v>556</v>
      </c>
      <c r="C430" s="665" t="s">
        <v>3068</v>
      </c>
      <c r="D430" s="746" t="s">
        <v>4305</v>
      </c>
      <c r="E430" s="747" t="s">
        <v>3091</v>
      </c>
      <c r="F430" s="665" t="s">
        <v>3065</v>
      </c>
      <c r="G430" s="665" t="s">
        <v>3118</v>
      </c>
      <c r="H430" s="665" t="s">
        <v>1543</v>
      </c>
      <c r="I430" s="665" t="s">
        <v>3280</v>
      </c>
      <c r="J430" s="665" t="s">
        <v>1565</v>
      </c>
      <c r="K430" s="665" t="s">
        <v>2808</v>
      </c>
      <c r="L430" s="666">
        <v>1154.68</v>
      </c>
      <c r="M430" s="666">
        <v>3464.04</v>
      </c>
      <c r="N430" s="665">
        <v>3</v>
      </c>
      <c r="O430" s="748">
        <v>0.5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31</v>
      </c>
      <c r="B431" s="665" t="s">
        <v>556</v>
      </c>
      <c r="C431" s="665" t="s">
        <v>3068</v>
      </c>
      <c r="D431" s="746" t="s">
        <v>4305</v>
      </c>
      <c r="E431" s="747" t="s">
        <v>3091</v>
      </c>
      <c r="F431" s="665" t="s">
        <v>3065</v>
      </c>
      <c r="G431" s="665" t="s">
        <v>3217</v>
      </c>
      <c r="H431" s="665" t="s">
        <v>1543</v>
      </c>
      <c r="I431" s="665" t="s">
        <v>1555</v>
      </c>
      <c r="J431" s="665" t="s">
        <v>600</v>
      </c>
      <c r="K431" s="665" t="s">
        <v>2927</v>
      </c>
      <c r="L431" s="666">
        <v>36.54</v>
      </c>
      <c r="M431" s="666">
        <v>401.93999999999994</v>
      </c>
      <c r="N431" s="665">
        <v>11</v>
      </c>
      <c r="O431" s="748">
        <v>10</v>
      </c>
      <c r="P431" s="666">
        <v>146.16</v>
      </c>
      <c r="Q431" s="681">
        <v>0.3636363636363637</v>
      </c>
      <c r="R431" s="665">
        <v>4</v>
      </c>
      <c r="S431" s="681">
        <v>0.36363636363636365</v>
      </c>
      <c r="T431" s="748">
        <v>3</v>
      </c>
      <c r="U431" s="704">
        <v>0.3</v>
      </c>
    </row>
    <row r="432" spans="1:21" ht="14.4" customHeight="1" x14ac:dyDescent="0.3">
      <c r="A432" s="664">
        <v>31</v>
      </c>
      <c r="B432" s="665" t="s">
        <v>556</v>
      </c>
      <c r="C432" s="665" t="s">
        <v>3068</v>
      </c>
      <c r="D432" s="746" t="s">
        <v>4305</v>
      </c>
      <c r="E432" s="747" t="s">
        <v>3091</v>
      </c>
      <c r="F432" s="665" t="s">
        <v>3065</v>
      </c>
      <c r="G432" s="665" t="s">
        <v>3217</v>
      </c>
      <c r="H432" s="665" t="s">
        <v>1543</v>
      </c>
      <c r="I432" s="665" t="s">
        <v>3429</v>
      </c>
      <c r="J432" s="665" t="s">
        <v>600</v>
      </c>
      <c r="K432" s="665" t="s">
        <v>3430</v>
      </c>
      <c r="L432" s="666">
        <v>0</v>
      </c>
      <c r="M432" s="666">
        <v>0</v>
      </c>
      <c r="N432" s="665">
        <v>1</v>
      </c>
      <c r="O432" s="748">
        <v>0.5</v>
      </c>
      <c r="P432" s="666">
        <v>0</v>
      </c>
      <c r="Q432" s="681"/>
      <c r="R432" s="665">
        <v>1</v>
      </c>
      <c r="S432" s="681">
        <v>1</v>
      </c>
      <c r="T432" s="748">
        <v>0.5</v>
      </c>
      <c r="U432" s="704">
        <v>1</v>
      </c>
    </row>
    <row r="433" spans="1:21" ht="14.4" customHeight="1" x14ac:dyDescent="0.3">
      <c r="A433" s="664">
        <v>31</v>
      </c>
      <c r="B433" s="665" t="s">
        <v>556</v>
      </c>
      <c r="C433" s="665" t="s">
        <v>3068</v>
      </c>
      <c r="D433" s="746" t="s">
        <v>4305</v>
      </c>
      <c r="E433" s="747" t="s">
        <v>3091</v>
      </c>
      <c r="F433" s="665" t="s">
        <v>3065</v>
      </c>
      <c r="G433" s="665" t="s">
        <v>3125</v>
      </c>
      <c r="H433" s="665" t="s">
        <v>557</v>
      </c>
      <c r="I433" s="665" t="s">
        <v>796</v>
      </c>
      <c r="J433" s="665" t="s">
        <v>3126</v>
      </c>
      <c r="K433" s="665" t="s">
        <v>3127</v>
      </c>
      <c r="L433" s="666">
        <v>0</v>
      </c>
      <c r="M433" s="666">
        <v>0</v>
      </c>
      <c r="N433" s="665">
        <v>49</v>
      </c>
      <c r="O433" s="748">
        <v>39.5</v>
      </c>
      <c r="P433" s="666">
        <v>0</v>
      </c>
      <c r="Q433" s="681"/>
      <c r="R433" s="665">
        <v>23</v>
      </c>
      <c r="S433" s="681">
        <v>0.46938775510204084</v>
      </c>
      <c r="T433" s="748">
        <v>18</v>
      </c>
      <c r="U433" s="704">
        <v>0.45569620253164556</v>
      </c>
    </row>
    <row r="434" spans="1:21" ht="14.4" customHeight="1" x14ac:dyDescent="0.3">
      <c r="A434" s="664">
        <v>31</v>
      </c>
      <c r="B434" s="665" t="s">
        <v>556</v>
      </c>
      <c r="C434" s="665" t="s">
        <v>3068</v>
      </c>
      <c r="D434" s="746" t="s">
        <v>4305</v>
      </c>
      <c r="E434" s="747" t="s">
        <v>3091</v>
      </c>
      <c r="F434" s="665" t="s">
        <v>3065</v>
      </c>
      <c r="G434" s="665" t="s">
        <v>3128</v>
      </c>
      <c r="H434" s="665" t="s">
        <v>557</v>
      </c>
      <c r="I434" s="665" t="s">
        <v>1794</v>
      </c>
      <c r="J434" s="665" t="s">
        <v>1795</v>
      </c>
      <c r="K434" s="665" t="s">
        <v>3313</v>
      </c>
      <c r="L434" s="666">
        <v>42.54</v>
      </c>
      <c r="M434" s="666">
        <v>42.54</v>
      </c>
      <c r="N434" s="665">
        <v>1</v>
      </c>
      <c r="O434" s="748">
        <v>0.5</v>
      </c>
      <c r="P434" s="666">
        <v>42.54</v>
      </c>
      <c r="Q434" s="681">
        <v>1</v>
      </c>
      <c r="R434" s="665">
        <v>1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31</v>
      </c>
      <c r="B435" s="665" t="s">
        <v>556</v>
      </c>
      <c r="C435" s="665" t="s">
        <v>3068</v>
      </c>
      <c r="D435" s="746" t="s">
        <v>4305</v>
      </c>
      <c r="E435" s="747" t="s">
        <v>3091</v>
      </c>
      <c r="F435" s="665" t="s">
        <v>3065</v>
      </c>
      <c r="G435" s="665" t="s">
        <v>3130</v>
      </c>
      <c r="H435" s="665" t="s">
        <v>557</v>
      </c>
      <c r="I435" s="665" t="s">
        <v>1802</v>
      </c>
      <c r="J435" s="665" t="s">
        <v>1799</v>
      </c>
      <c r="K435" s="665" t="s">
        <v>3131</v>
      </c>
      <c r="L435" s="666">
        <v>186.27</v>
      </c>
      <c r="M435" s="666">
        <v>558.81000000000006</v>
      </c>
      <c r="N435" s="665">
        <v>3</v>
      </c>
      <c r="O435" s="748">
        <v>2.5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31</v>
      </c>
      <c r="B436" s="665" t="s">
        <v>556</v>
      </c>
      <c r="C436" s="665" t="s">
        <v>3068</v>
      </c>
      <c r="D436" s="746" t="s">
        <v>4305</v>
      </c>
      <c r="E436" s="747" t="s">
        <v>3091</v>
      </c>
      <c r="F436" s="665" t="s">
        <v>3065</v>
      </c>
      <c r="G436" s="665" t="s">
        <v>3240</v>
      </c>
      <c r="H436" s="665" t="s">
        <v>557</v>
      </c>
      <c r="I436" s="665" t="s">
        <v>3241</v>
      </c>
      <c r="J436" s="665" t="s">
        <v>3242</v>
      </c>
      <c r="K436" s="665" t="s">
        <v>3243</v>
      </c>
      <c r="L436" s="666">
        <v>33.549999999999997</v>
      </c>
      <c r="M436" s="666">
        <v>33.549999999999997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31</v>
      </c>
      <c r="B437" s="665" t="s">
        <v>556</v>
      </c>
      <c r="C437" s="665" t="s">
        <v>3068</v>
      </c>
      <c r="D437" s="746" t="s">
        <v>4305</v>
      </c>
      <c r="E437" s="747" t="s">
        <v>3091</v>
      </c>
      <c r="F437" s="665" t="s">
        <v>3067</v>
      </c>
      <c r="G437" s="665" t="s">
        <v>3135</v>
      </c>
      <c r="H437" s="665" t="s">
        <v>557</v>
      </c>
      <c r="I437" s="665" t="s">
        <v>3136</v>
      </c>
      <c r="J437" s="665" t="s">
        <v>3137</v>
      </c>
      <c r="K437" s="665" t="s">
        <v>3138</v>
      </c>
      <c r="L437" s="666">
        <v>35.130000000000003</v>
      </c>
      <c r="M437" s="666">
        <v>1897.02</v>
      </c>
      <c r="N437" s="665">
        <v>54</v>
      </c>
      <c r="O437" s="748">
        <v>27</v>
      </c>
      <c r="P437" s="666">
        <v>1826.76</v>
      </c>
      <c r="Q437" s="681">
        <v>0.96296296296296302</v>
      </c>
      <c r="R437" s="665">
        <v>52</v>
      </c>
      <c r="S437" s="681">
        <v>0.96296296296296291</v>
      </c>
      <c r="T437" s="748">
        <v>26</v>
      </c>
      <c r="U437" s="704">
        <v>0.96296296296296291</v>
      </c>
    </row>
    <row r="438" spans="1:21" ht="14.4" customHeight="1" x14ac:dyDescent="0.3">
      <c r="A438" s="664">
        <v>31</v>
      </c>
      <c r="B438" s="665" t="s">
        <v>556</v>
      </c>
      <c r="C438" s="665" t="s">
        <v>3068</v>
      </c>
      <c r="D438" s="746" t="s">
        <v>4305</v>
      </c>
      <c r="E438" s="747" t="s">
        <v>3091</v>
      </c>
      <c r="F438" s="665" t="s">
        <v>3067</v>
      </c>
      <c r="G438" s="665" t="s">
        <v>3139</v>
      </c>
      <c r="H438" s="665" t="s">
        <v>557</v>
      </c>
      <c r="I438" s="665" t="s">
        <v>3140</v>
      </c>
      <c r="J438" s="665" t="s">
        <v>3141</v>
      </c>
      <c r="K438" s="665" t="s">
        <v>3142</v>
      </c>
      <c r="L438" s="666">
        <v>410</v>
      </c>
      <c r="M438" s="666">
        <v>6150</v>
      </c>
      <c r="N438" s="665">
        <v>15</v>
      </c>
      <c r="O438" s="748">
        <v>15</v>
      </c>
      <c r="P438" s="666">
        <v>5740</v>
      </c>
      <c r="Q438" s="681">
        <v>0.93333333333333335</v>
      </c>
      <c r="R438" s="665">
        <v>14</v>
      </c>
      <c r="S438" s="681">
        <v>0.93333333333333335</v>
      </c>
      <c r="T438" s="748">
        <v>14</v>
      </c>
      <c r="U438" s="704">
        <v>0.93333333333333335</v>
      </c>
    </row>
    <row r="439" spans="1:21" ht="14.4" customHeight="1" x14ac:dyDescent="0.3">
      <c r="A439" s="664">
        <v>31</v>
      </c>
      <c r="B439" s="665" t="s">
        <v>556</v>
      </c>
      <c r="C439" s="665" t="s">
        <v>3068</v>
      </c>
      <c r="D439" s="746" t="s">
        <v>4305</v>
      </c>
      <c r="E439" s="747" t="s">
        <v>3091</v>
      </c>
      <c r="F439" s="665" t="s">
        <v>3067</v>
      </c>
      <c r="G439" s="665" t="s">
        <v>3143</v>
      </c>
      <c r="H439" s="665" t="s">
        <v>557</v>
      </c>
      <c r="I439" s="665" t="s">
        <v>3144</v>
      </c>
      <c r="J439" s="665" t="s">
        <v>3145</v>
      </c>
      <c r="K439" s="665" t="s">
        <v>3146</v>
      </c>
      <c r="L439" s="666">
        <v>199.5</v>
      </c>
      <c r="M439" s="666">
        <v>199.5</v>
      </c>
      <c r="N439" s="665">
        <v>1</v>
      </c>
      <c r="O439" s="748">
        <v>1</v>
      </c>
      <c r="P439" s="666">
        <v>199.5</v>
      </c>
      <c r="Q439" s="681">
        <v>1</v>
      </c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31</v>
      </c>
      <c r="B440" s="665" t="s">
        <v>556</v>
      </c>
      <c r="C440" s="665" t="s">
        <v>3068</v>
      </c>
      <c r="D440" s="746" t="s">
        <v>4305</v>
      </c>
      <c r="E440" s="747" t="s">
        <v>3091</v>
      </c>
      <c r="F440" s="665" t="s">
        <v>3067</v>
      </c>
      <c r="G440" s="665" t="s">
        <v>3143</v>
      </c>
      <c r="H440" s="665" t="s">
        <v>557</v>
      </c>
      <c r="I440" s="665" t="s">
        <v>3147</v>
      </c>
      <c r="J440" s="665" t="s">
        <v>3148</v>
      </c>
      <c r="K440" s="665" t="s">
        <v>3149</v>
      </c>
      <c r="L440" s="666">
        <v>492.18</v>
      </c>
      <c r="M440" s="666">
        <v>1968.72</v>
      </c>
      <c r="N440" s="665">
        <v>4</v>
      </c>
      <c r="O440" s="748">
        <v>4</v>
      </c>
      <c r="P440" s="666">
        <v>1968.72</v>
      </c>
      <c r="Q440" s="681">
        <v>1</v>
      </c>
      <c r="R440" s="665">
        <v>4</v>
      </c>
      <c r="S440" s="681">
        <v>1</v>
      </c>
      <c r="T440" s="748">
        <v>4</v>
      </c>
      <c r="U440" s="704">
        <v>1</v>
      </c>
    </row>
    <row r="441" spans="1:21" ht="14.4" customHeight="1" x14ac:dyDescent="0.3">
      <c r="A441" s="664">
        <v>31</v>
      </c>
      <c r="B441" s="665" t="s">
        <v>556</v>
      </c>
      <c r="C441" s="665" t="s">
        <v>3068</v>
      </c>
      <c r="D441" s="746" t="s">
        <v>4305</v>
      </c>
      <c r="E441" s="747" t="s">
        <v>3091</v>
      </c>
      <c r="F441" s="665" t="s">
        <v>3067</v>
      </c>
      <c r="G441" s="665" t="s">
        <v>3143</v>
      </c>
      <c r="H441" s="665" t="s">
        <v>557</v>
      </c>
      <c r="I441" s="665" t="s">
        <v>3150</v>
      </c>
      <c r="J441" s="665" t="s">
        <v>3151</v>
      </c>
      <c r="K441" s="665" t="s">
        <v>3152</v>
      </c>
      <c r="L441" s="666">
        <v>2202.1999999999998</v>
      </c>
      <c r="M441" s="666">
        <v>2202.1999999999998</v>
      </c>
      <c r="N441" s="665">
        <v>1</v>
      </c>
      <c r="O441" s="748">
        <v>1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31</v>
      </c>
      <c r="B442" s="665" t="s">
        <v>556</v>
      </c>
      <c r="C442" s="665" t="s">
        <v>3068</v>
      </c>
      <c r="D442" s="746" t="s">
        <v>4305</v>
      </c>
      <c r="E442" s="747" t="s">
        <v>3091</v>
      </c>
      <c r="F442" s="665" t="s">
        <v>3067</v>
      </c>
      <c r="G442" s="665" t="s">
        <v>3143</v>
      </c>
      <c r="H442" s="665" t="s">
        <v>557</v>
      </c>
      <c r="I442" s="665" t="s">
        <v>3156</v>
      </c>
      <c r="J442" s="665" t="s">
        <v>3157</v>
      </c>
      <c r="K442" s="665" t="s">
        <v>3158</v>
      </c>
      <c r="L442" s="666">
        <v>971.25</v>
      </c>
      <c r="M442" s="666">
        <v>971.25</v>
      </c>
      <c r="N442" s="665">
        <v>1</v>
      </c>
      <c r="O442" s="748">
        <v>1</v>
      </c>
      <c r="P442" s="666">
        <v>971.25</v>
      </c>
      <c r="Q442" s="681">
        <v>1</v>
      </c>
      <c r="R442" s="665">
        <v>1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31</v>
      </c>
      <c r="B443" s="665" t="s">
        <v>556</v>
      </c>
      <c r="C443" s="665" t="s">
        <v>3068</v>
      </c>
      <c r="D443" s="746" t="s">
        <v>4305</v>
      </c>
      <c r="E443" s="747" t="s">
        <v>3091</v>
      </c>
      <c r="F443" s="665" t="s">
        <v>3067</v>
      </c>
      <c r="G443" s="665" t="s">
        <v>3143</v>
      </c>
      <c r="H443" s="665" t="s">
        <v>557</v>
      </c>
      <c r="I443" s="665" t="s">
        <v>3159</v>
      </c>
      <c r="J443" s="665" t="s">
        <v>3160</v>
      </c>
      <c r="K443" s="665" t="s">
        <v>3161</v>
      </c>
      <c r="L443" s="666">
        <v>1978.94</v>
      </c>
      <c r="M443" s="666">
        <v>3957.88</v>
      </c>
      <c r="N443" s="665">
        <v>2</v>
      </c>
      <c r="O443" s="748">
        <v>2</v>
      </c>
      <c r="P443" s="666">
        <v>1978.94</v>
      </c>
      <c r="Q443" s="681">
        <v>0.5</v>
      </c>
      <c r="R443" s="665">
        <v>1</v>
      </c>
      <c r="S443" s="681">
        <v>0.5</v>
      </c>
      <c r="T443" s="748">
        <v>1</v>
      </c>
      <c r="U443" s="704">
        <v>0.5</v>
      </c>
    </row>
    <row r="444" spans="1:21" ht="14.4" customHeight="1" x14ac:dyDescent="0.3">
      <c r="A444" s="664">
        <v>31</v>
      </c>
      <c r="B444" s="665" t="s">
        <v>556</v>
      </c>
      <c r="C444" s="665" t="s">
        <v>3068</v>
      </c>
      <c r="D444" s="746" t="s">
        <v>4305</v>
      </c>
      <c r="E444" s="747" t="s">
        <v>3091</v>
      </c>
      <c r="F444" s="665" t="s">
        <v>3067</v>
      </c>
      <c r="G444" s="665" t="s">
        <v>3143</v>
      </c>
      <c r="H444" s="665" t="s">
        <v>557</v>
      </c>
      <c r="I444" s="665" t="s">
        <v>3165</v>
      </c>
      <c r="J444" s="665" t="s">
        <v>3154</v>
      </c>
      <c r="K444" s="665" t="s">
        <v>3166</v>
      </c>
      <c r="L444" s="666">
        <v>58.5</v>
      </c>
      <c r="M444" s="666">
        <v>117</v>
      </c>
      <c r="N444" s="665">
        <v>2</v>
      </c>
      <c r="O444" s="748">
        <v>2</v>
      </c>
      <c r="P444" s="666">
        <v>117</v>
      </c>
      <c r="Q444" s="681">
        <v>1</v>
      </c>
      <c r="R444" s="665">
        <v>2</v>
      </c>
      <c r="S444" s="681">
        <v>1</v>
      </c>
      <c r="T444" s="748">
        <v>2</v>
      </c>
      <c r="U444" s="704">
        <v>1</v>
      </c>
    </row>
    <row r="445" spans="1:21" ht="14.4" customHeight="1" x14ac:dyDescent="0.3">
      <c r="A445" s="664">
        <v>31</v>
      </c>
      <c r="B445" s="665" t="s">
        <v>556</v>
      </c>
      <c r="C445" s="665" t="s">
        <v>3068</v>
      </c>
      <c r="D445" s="746" t="s">
        <v>4305</v>
      </c>
      <c r="E445" s="747" t="s">
        <v>3091</v>
      </c>
      <c r="F445" s="665" t="s">
        <v>3067</v>
      </c>
      <c r="G445" s="665" t="s">
        <v>3143</v>
      </c>
      <c r="H445" s="665" t="s">
        <v>557</v>
      </c>
      <c r="I445" s="665" t="s">
        <v>3170</v>
      </c>
      <c r="J445" s="665" t="s">
        <v>3171</v>
      </c>
      <c r="K445" s="665" t="s">
        <v>3172</v>
      </c>
      <c r="L445" s="666">
        <v>1000</v>
      </c>
      <c r="M445" s="666">
        <v>1000</v>
      </c>
      <c r="N445" s="665">
        <v>1</v>
      </c>
      <c r="O445" s="748">
        <v>1</v>
      </c>
      <c r="P445" s="666">
        <v>1000</v>
      </c>
      <c r="Q445" s="681">
        <v>1</v>
      </c>
      <c r="R445" s="665">
        <v>1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31</v>
      </c>
      <c r="B446" s="665" t="s">
        <v>556</v>
      </c>
      <c r="C446" s="665" t="s">
        <v>3068</v>
      </c>
      <c r="D446" s="746" t="s">
        <v>4305</v>
      </c>
      <c r="E446" s="747" t="s">
        <v>3091</v>
      </c>
      <c r="F446" s="665" t="s">
        <v>3067</v>
      </c>
      <c r="G446" s="665" t="s">
        <v>3176</v>
      </c>
      <c r="H446" s="665" t="s">
        <v>557</v>
      </c>
      <c r="I446" s="665" t="s">
        <v>3392</v>
      </c>
      <c r="J446" s="665" t="s">
        <v>3187</v>
      </c>
      <c r="K446" s="665" t="s">
        <v>3185</v>
      </c>
      <c r="L446" s="666">
        <v>950</v>
      </c>
      <c r="M446" s="666">
        <v>950</v>
      </c>
      <c r="N446" s="665">
        <v>1</v>
      </c>
      <c r="O446" s="748">
        <v>1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31</v>
      </c>
      <c r="B447" s="665" t="s">
        <v>556</v>
      </c>
      <c r="C447" s="665" t="s">
        <v>3068</v>
      </c>
      <c r="D447" s="746" t="s">
        <v>4305</v>
      </c>
      <c r="E447" s="747" t="s">
        <v>3091</v>
      </c>
      <c r="F447" s="665" t="s">
        <v>3067</v>
      </c>
      <c r="G447" s="665" t="s">
        <v>3176</v>
      </c>
      <c r="H447" s="665" t="s">
        <v>557</v>
      </c>
      <c r="I447" s="665" t="s">
        <v>3177</v>
      </c>
      <c r="J447" s="665" t="s">
        <v>3258</v>
      </c>
      <c r="K447" s="665" t="s">
        <v>3259</v>
      </c>
      <c r="L447" s="666">
        <v>260</v>
      </c>
      <c r="M447" s="666">
        <v>520</v>
      </c>
      <c r="N447" s="665">
        <v>2</v>
      </c>
      <c r="O447" s="748">
        <v>1</v>
      </c>
      <c r="P447" s="666">
        <v>520</v>
      </c>
      <c r="Q447" s="681">
        <v>1</v>
      </c>
      <c r="R447" s="665">
        <v>2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31</v>
      </c>
      <c r="B448" s="665" t="s">
        <v>556</v>
      </c>
      <c r="C448" s="665" t="s">
        <v>3068</v>
      </c>
      <c r="D448" s="746" t="s">
        <v>4305</v>
      </c>
      <c r="E448" s="747" t="s">
        <v>3091</v>
      </c>
      <c r="F448" s="665" t="s">
        <v>3067</v>
      </c>
      <c r="G448" s="665" t="s">
        <v>3176</v>
      </c>
      <c r="H448" s="665" t="s">
        <v>557</v>
      </c>
      <c r="I448" s="665" t="s">
        <v>3180</v>
      </c>
      <c r="J448" s="665" t="s">
        <v>3181</v>
      </c>
      <c r="K448" s="665" t="s">
        <v>3182</v>
      </c>
      <c r="L448" s="666">
        <v>200</v>
      </c>
      <c r="M448" s="666">
        <v>2000</v>
      </c>
      <c r="N448" s="665">
        <v>10</v>
      </c>
      <c r="O448" s="748">
        <v>5</v>
      </c>
      <c r="P448" s="666">
        <v>1600</v>
      </c>
      <c r="Q448" s="681">
        <v>0.8</v>
      </c>
      <c r="R448" s="665">
        <v>8</v>
      </c>
      <c r="S448" s="681">
        <v>0.8</v>
      </c>
      <c r="T448" s="748">
        <v>4</v>
      </c>
      <c r="U448" s="704">
        <v>0.8</v>
      </c>
    </row>
    <row r="449" spans="1:21" ht="14.4" customHeight="1" x14ac:dyDescent="0.3">
      <c r="A449" s="664">
        <v>31</v>
      </c>
      <c r="B449" s="665" t="s">
        <v>556</v>
      </c>
      <c r="C449" s="665" t="s">
        <v>3068</v>
      </c>
      <c r="D449" s="746" t="s">
        <v>4305</v>
      </c>
      <c r="E449" s="747" t="s">
        <v>3092</v>
      </c>
      <c r="F449" s="665" t="s">
        <v>3065</v>
      </c>
      <c r="G449" s="665" t="s">
        <v>3096</v>
      </c>
      <c r="H449" s="665" t="s">
        <v>1543</v>
      </c>
      <c r="I449" s="665" t="s">
        <v>2657</v>
      </c>
      <c r="J449" s="665" t="s">
        <v>3023</v>
      </c>
      <c r="K449" s="665" t="s">
        <v>3024</v>
      </c>
      <c r="L449" s="666">
        <v>111.22</v>
      </c>
      <c r="M449" s="666">
        <v>222.44</v>
      </c>
      <c r="N449" s="665">
        <v>2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31</v>
      </c>
      <c r="B450" s="665" t="s">
        <v>556</v>
      </c>
      <c r="C450" s="665" t="s">
        <v>3068</v>
      </c>
      <c r="D450" s="746" t="s">
        <v>4305</v>
      </c>
      <c r="E450" s="747" t="s">
        <v>3092</v>
      </c>
      <c r="F450" s="665" t="s">
        <v>3065</v>
      </c>
      <c r="G450" s="665" t="s">
        <v>3097</v>
      </c>
      <c r="H450" s="665" t="s">
        <v>557</v>
      </c>
      <c r="I450" s="665" t="s">
        <v>3351</v>
      </c>
      <c r="J450" s="665" t="s">
        <v>3352</v>
      </c>
      <c r="K450" s="665" t="s">
        <v>3353</v>
      </c>
      <c r="L450" s="666">
        <v>78.33</v>
      </c>
      <c r="M450" s="666">
        <v>313.32</v>
      </c>
      <c r="N450" s="665">
        <v>4</v>
      </c>
      <c r="O450" s="748">
        <v>1.5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31</v>
      </c>
      <c r="B451" s="665" t="s">
        <v>556</v>
      </c>
      <c r="C451" s="665" t="s">
        <v>3068</v>
      </c>
      <c r="D451" s="746" t="s">
        <v>4305</v>
      </c>
      <c r="E451" s="747" t="s">
        <v>3092</v>
      </c>
      <c r="F451" s="665" t="s">
        <v>3065</v>
      </c>
      <c r="G451" s="665" t="s">
        <v>3106</v>
      </c>
      <c r="H451" s="665" t="s">
        <v>557</v>
      </c>
      <c r="I451" s="665" t="s">
        <v>954</v>
      </c>
      <c r="J451" s="665" t="s">
        <v>955</v>
      </c>
      <c r="K451" s="665" t="s">
        <v>3107</v>
      </c>
      <c r="L451" s="666">
        <v>0</v>
      </c>
      <c r="M451" s="666">
        <v>0</v>
      </c>
      <c r="N451" s="665">
        <v>2</v>
      </c>
      <c r="O451" s="748">
        <v>1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31</v>
      </c>
      <c r="B452" s="665" t="s">
        <v>556</v>
      </c>
      <c r="C452" s="665" t="s">
        <v>3068</v>
      </c>
      <c r="D452" s="746" t="s">
        <v>4305</v>
      </c>
      <c r="E452" s="747" t="s">
        <v>3092</v>
      </c>
      <c r="F452" s="665" t="s">
        <v>3065</v>
      </c>
      <c r="G452" s="665" t="s">
        <v>3108</v>
      </c>
      <c r="H452" s="665" t="s">
        <v>557</v>
      </c>
      <c r="I452" s="665" t="s">
        <v>3365</v>
      </c>
      <c r="J452" s="665" t="s">
        <v>3109</v>
      </c>
      <c r="K452" s="665" t="s">
        <v>3110</v>
      </c>
      <c r="L452" s="666">
        <v>132.97999999999999</v>
      </c>
      <c r="M452" s="666">
        <v>797.87999999999988</v>
      </c>
      <c r="N452" s="665">
        <v>6</v>
      </c>
      <c r="O452" s="748">
        <v>1.5</v>
      </c>
      <c r="P452" s="666">
        <v>265.95999999999998</v>
      </c>
      <c r="Q452" s="681">
        <v>0.33333333333333337</v>
      </c>
      <c r="R452" s="665">
        <v>2</v>
      </c>
      <c r="S452" s="681">
        <v>0.33333333333333331</v>
      </c>
      <c r="T452" s="748">
        <v>1</v>
      </c>
      <c r="U452" s="704">
        <v>0.66666666666666663</v>
      </c>
    </row>
    <row r="453" spans="1:21" ht="14.4" customHeight="1" x14ac:dyDescent="0.3">
      <c r="A453" s="664">
        <v>31</v>
      </c>
      <c r="B453" s="665" t="s">
        <v>556</v>
      </c>
      <c r="C453" s="665" t="s">
        <v>3068</v>
      </c>
      <c r="D453" s="746" t="s">
        <v>4305</v>
      </c>
      <c r="E453" s="747" t="s">
        <v>3092</v>
      </c>
      <c r="F453" s="665" t="s">
        <v>3065</v>
      </c>
      <c r="G453" s="665" t="s">
        <v>3118</v>
      </c>
      <c r="H453" s="665" t="s">
        <v>1543</v>
      </c>
      <c r="I453" s="665" t="s">
        <v>3419</v>
      </c>
      <c r="J453" s="665" t="s">
        <v>1565</v>
      </c>
      <c r="K453" s="665" t="s">
        <v>3420</v>
      </c>
      <c r="L453" s="666">
        <v>407.55</v>
      </c>
      <c r="M453" s="666">
        <v>407.55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31</v>
      </c>
      <c r="B454" s="665" t="s">
        <v>556</v>
      </c>
      <c r="C454" s="665" t="s">
        <v>3068</v>
      </c>
      <c r="D454" s="746" t="s">
        <v>4305</v>
      </c>
      <c r="E454" s="747" t="s">
        <v>3092</v>
      </c>
      <c r="F454" s="665" t="s">
        <v>3065</v>
      </c>
      <c r="G454" s="665" t="s">
        <v>3118</v>
      </c>
      <c r="H454" s="665" t="s">
        <v>1543</v>
      </c>
      <c r="I454" s="665" t="s">
        <v>3419</v>
      </c>
      <c r="J454" s="665" t="s">
        <v>1565</v>
      </c>
      <c r="K454" s="665" t="s">
        <v>3420</v>
      </c>
      <c r="L454" s="666">
        <v>368.16</v>
      </c>
      <c r="M454" s="666">
        <v>1472.64</v>
      </c>
      <c r="N454" s="665">
        <v>4</v>
      </c>
      <c r="O454" s="748">
        <v>0.5</v>
      </c>
      <c r="P454" s="666">
        <v>1472.64</v>
      </c>
      <c r="Q454" s="681">
        <v>1</v>
      </c>
      <c r="R454" s="665">
        <v>4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31</v>
      </c>
      <c r="B455" s="665" t="s">
        <v>556</v>
      </c>
      <c r="C455" s="665" t="s">
        <v>3068</v>
      </c>
      <c r="D455" s="746" t="s">
        <v>4305</v>
      </c>
      <c r="E455" s="747" t="s">
        <v>3092</v>
      </c>
      <c r="F455" s="665" t="s">
        <v>3065</v>
      </c>
      <c r="G455" s="665" t="s">
        <v>3118</v>
      </c>
      <c r="H455" s="665" t="s">
        <v>1543</v>
      </c>
      <c r="I455" s="665" t="s">
        <v>3119</v>
      </c>
      <c r="J455" s="665" t="s">
        <v>1565</v>
      </c>
      <c r="K455" s="665" t="s">
        <v>2809</v>
      </c>
      <c r="L455" s="666">
        <v>543.39</v>
      </c>
      <c r="M455" s="666">
        <v>5977.29</v>
      </c>
      <c r="N455" s="665">
        <v>11</v>
      </c>
      <c r="O455" s="748">
        <v>4</v>
      </c>
      <c r="P455" s="666">
        <v>5433.9</v>
      </c>
      <c r="Q455" s="681">
        <v>0.90909090909090906</v>
      </c>
      <c r="R455" s="665">
        <v>10</v>
      </c>
      <c r="S455" s="681">
        <v>0.90909090909090906</v>
      </c>
      <c r="T455" s="748">
        <v>3.5</v>
      </c>
      <c r="U455" s="704">
        <v>0.875</v>
      </c>
    </row>
    <row r="456" spans="1:21" ht="14.4" customHeight="1" x14ac:dyDescent="0.3">
      <c r="A456" s="664">
        <v>31</v>
      </c>
      <c r="B456" s="665" t="s">
        <v>556</v>
      </c>
      <c r="C456" s="665" t="s">
        <v>3068</v>
      </c>
      <c r="D456" s="746" t="s">
        <v>4305</v>
      </c>
      <c r="E456" s="747" t="s">
        <v>3092</v>
      </c>
      <c r="F456" s="665" t="s">
        <v>3065</v>
      </c>
      <c r="G456" s="665" t="s">
        <v>3118</v>
      </c>
      <c r="H456" s="665" t="s">
        <v>1543</v>
      </c>
      <c r="I456" s="665" t="s">
        <v>3119</v>
      </c>
      <c r="J456" s="665" t="s">
        <v>1565</v>
      </c>
      <c r="K456" s="665" t="s">
        <v>2809</v>
      </c>
      <c r="L456" s="666">
        <v>490.89</v>
      </c>
      <c r="M456" s="666">
        <v>15217.59</v>
      </c>
      <c r="N456" s="665">
        <v>31</v>
      </c>
      <c r="O456" s="748">
        <v>8</v>
      </c>
      <c r="P456" s="666">
        <v>10308.689999999999</v>
      </c>
      <c r="Q456" s="681">
        <v>0.67741935483870963</v>
      </c>
      <c r="R456" s="665">
        <v>21</v>
      </c>
      <c r="S456" s="681">
        <v>0.67741935483870963</v>
      </c>
      <c r="T456" s="748">
        <v>5.75</v>
      </c>
      <c r="U456" s="704">
        <v>0.71875</v>
      </c>
    </row>
    <row r="457" spans="1:21" ht="14.4" customHeight="1" x14ac:dyDescent="0.3">
      <c r="A457" s="664">
        <v>31</v>
      </c>
      <c r="B457" s="665" t="s">
        <v>556</v>
      </c>
      <c r="C457" s="665" t="s">
        <v>3068</v>
      </c>
      <c r="D457" s="746" t="s">
        <v>4305</v>
      </c>
      <c r="E457" s="747" t="s">
        <v>3092</v>
      </c>
      <c r="F457" s="665" t="s">
        <v>3065</v>
      </c>
      <c r="G457" s="665" t="s">
        <v>3118</v>
      </c>
      <c r="H457" s="665" t="s">
        <v>1543</v>
      </c>
      <c r="I457" s="665" t="s">
        <v>3120</v>
      </c>
      <c r="J457" s="665" t="s">
        <v>1565</v>
      </c>
      <c r="K457" s="665" t="s">
        <v>2807</v>
      </c>
      <c r="L457" s="666">
        <v>736.33</v>
      </c>
      <c r="M457" s="666">
        <v>8835.9600000000009</v>
      </c>
      <c r="N457" s="665">
        <v>12</v>
      </c>
      <c r="O457" s="748">
        <v>1</v>
      </c>
      <c r="P457" s="666">
        <v>4417.9800000000005</v>
      </c>
      <c r="Q457" s="681">
        <v>0.5</v>
      </c>
      <c r="R457" s="665">
        <v>6</v>
      </c>
      <c r="S457" s="681">
        <v>0.5</v>
      </c>
      <c r="T457" s="748">
        <v>0.5</v>
      </c>
      <c r="U457" s="704">
        <v>0.5</v>
      </c>
    </row>
    <row r="458" spans="1:21" ht="14.4" customHeight="1" x14ac:dyDescent="0.3">
      <c r="A458" s="664">
        <v>31</v>
      </c>
      <c r="B458" s="665" t="s">
        <v>556</v>
      </c>
      <c r="C458" s="665" t="s">
        <v>3068</v>
      </c>
      <c r="D458" s="746" t="s">
        <v>4305</v>
      </c>
      <c r="E458" s="747" t="s">
        <v>3092</v>
      </c>
      <c r="F458" s="665" t="s">
        <v>3065</v>
      </c>
      <c r="G458" s="665" t="s">
        <v>3217</v>
      </c>
      <c r="H458" s="665" t="s">
        <v>1543</v>
      </c>
      <c r="I458" s="665" t="s">
        <v>1649</v>
      </c>
      <c r="J458" s="665" t="s">
        <v>600</v>
      </c>
      <c r="K458" s="665" t="s">
        <v>2926</v>
      </c>
      <c r="L458" s="666">
        <v>18.260000000000002</v>
      </c>
      <c r="M458" s="666">
        <v>18.260000000000002</v>
      </c>
      <c r="N458" s="665">
        <v>1</v>
      </c>
      <c r="O458" s="748">
        <v>1</v>
      </c>
      <c r="P458" s="666">
        <v>18.260000000000002</v>
      </c>
      <c r="Q458" s="681">
        <v>1</v>
      </c>
      <c r="R458" s="665">
        <v>1</v>
      </c>
      <c r="S458" s="681">
        <v>1</v>
      </c>
      <c r="T458" s="748">
        <v>1</v>
      </c>
      <c r="U458" s="704">
        <v>1</v>
      </c>
    </row>
    <row r="459" spans="1:21" ht="14.4" customHeight="1" x14ac:dyDescent="0.3">
      <c r="A459" s="664">
        <v>31</v>
      </c>
      <c r="B459" s="665" t="s">
        <v>556</v>
      </c>
      <c r="C459" s="665" t="s">
        <v>3068</v>
      </c>
      <c r="D459" s="746" t="s">
        <v>4305</v>
      </c>
      <c r="E459" s="747" t="s">
        <v>3092</v>
      </c>
      <c r="F459" s="665" t="s">
        <v>3065</v>
      </c>
      <c r="G459" s="665" t="s">
        <v>3125</v>
      </c>
      <c r="H459" s="665" t="s">
        <v>557</v>
      </c>
      <c r="I459" s="665" t="s">
        <v>796</v>
      </c>
      <c r="J459" s="665" t="s">
        <v>3126</v>
      </c>
      <c r="K459" s="665" t="s">
        <v>3127</v>
      </c>
      <c r="L459" s="666">
        <v>0</v>
      </c>
      <c r="M459" s="666">
        <v>0</v>
      </c>
      <c r="N459" s="665">
        <v>86</v>
      </c>
      <c r="O459" s="748">
        <v>53</v>
      </c>
      <c r="P459" s="666">
        <v>0</v>
      </c>
      <c r="Q459" s="681"/>
      <c r="R459" s="665">
        <v>32</v>
      </c>
      <c r="S459" s="681">
        <v>0.37209302325581395</v>
      </c>
      <c r="T459" s="748">
        <v>20.75</v>
      </c>
      <c r="U459" s="704">
        <v>0.39150943396226418</v>
      </c>
    </row>
    <row r="460" spans="1:21" ht="14.4" customHeight="1" x14ac:dyDescent="0.3">
      <c r="A460" s="664">
        <v>31</v>
      </c>
      <c r="B460" s="665" t="s">
        <v>556</v>
      </c>
      <c r="C460" s="665" t="s">
        <v>3068</v>
      </c>
      <c r="D460" s="746" t="s">
        <v>4305</v>
      </c>
      <c r="E460" s="747" t="s">
        <v>3092</v>
      </c>
      <c r="F460" s="665" t="s">
        <v>3065</v>
      </c>
      <c r="G460" s="665" t="s">
        <v>3130</v>
      </c>
      <c r="H460" s="665" t="s">
        <v>557</v>
      </c>
      <c r="I460" s="665" t="s">
        <v>1802</v>
      </c>
      <c r="J460" s="665" t="s">
        <v>1799</v>
      </c>
      <c r="K460" s="665" t="s">
        <v>3131</v>
      </c>
      <c r="L460" s="666">
        <v>186.27</v>
      </c>
      <c r="M460" s="666">
        <v>745.08</v>
      </c>
      <c r="N460" s="665">
        <v>4</v>
      </c>
      <c r="O460" s="748">
        <v>1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31</v>
      </c>
      <c r="B461" s="665" t="s">
        <v>556</v>
      </c>
      <c r="C461" s="665" t="s">
        <v>3068</v>
      </c>
      <c r="D461" s="746" t="s">
        <v>4305</v>
      </c>
      <c r="E461" s="747" t="s">
        <v>3092</v>
      </c>
      <c r="F461" s="665" t="s">
        <v>3065</v>
      </c>
      <c r="G461" s="665" t="s">
        <v>3240</v>
      </c>
      <c r="H461" s="665" t="s">
        <v>557</v>
      </c>
      <c r="I461" s="665" t="s">
        <v>3241</v>
      </c>
      <c r="J461" s="665" t="s">
        <v>3242</v>
      </c>
      <c r="K461" s="665" t="s">
        <v>3243</v>
      </c>
      <c r="L461" s="666">
        <v>33.549999999999997</v>
      </c>
      <c r="M461" s="666">
        <v>33.549999999999997</v>
      </c>
      <c r="N461" s="665">
        <v>1</v>
      </c>
      <c r="O461" s="748">
        <v>0.5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31</v>
      </c>
      <c r="B462" s="665" t="s">
        <v>556</v>
      </c>
      <c r="C462" s="665" t="s">
        <v>3068</v>
      </c>
      <c r="D462" s="746" t="s">
        <v>4305</v>
      </c>
      <c r="E462" s="747" t="s">
        <v>3092</v>
      </c>
      <c r="F462" s="665" t="s">
        <v>3065</v>
      </c>
      <c r="G462" s="665" t="s">
        <v>3240</v>
      </c>
      <c r="H462" s="665" t="s">
        <v>557</v>
      </c>
      <c r="I462" s="665" t="s">
        <v>1126</v>
      </c>
      <c r="J462" s="665" t="s">
        <v>3242</v>
      </c>
      <c r="K462" s="665" t="s">
        <v>3244</v>
      </c>
      <c r="L462" s="666">
        <v>50.32</v>
      </c>
      <c r="M462" s="666">
        <v>50.32</v>
      </c>
      <c r="N462" s="665">
        <v>1</v>
      </c>
      <c r="O462" s="748">
        <v>0.5</v>
      </c>
      <c r="P462" s="666">
        <v>50.32</v>
      </c>
      <c r="Q462" s="681">
        <v>1</v>
      </c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31</v>
      </c>
      <c r="B463" s="665" t="s">
        <v>556</v>
      </c>
      <c r="C463" s="665" t="s">
        <v>3068</v>
      </c>
      <c r="D463" s="746" t="s">
        <v>4305</v>
      </c>
      <c r="E463" s="747" t="s">
        <v>3092</v>
      </c>
      <c r="F463" s="665" t="s">
        <v>3067</v>
      </c>
      <c r="G463" s="665" t="s">
        <v>3143</v>
      </c>
      <c r="H463" s="665" t="s">
        <v>557</v>
      </c>
      <c r="I463" s="665" t="s">
        <v>3431</v>
      </c>
      <c r="J463" s="665" t="s">
        <v>3432</v>
      </c>
      <c r="K463" s="665" t="s">
        <v>3433</v>
      </c>
      <c r="L463" s="666">
        <v>2700</v>
      </c>
      <c r="M463" s="666">
        <v>2700</v>
      </c>
      <c r="N463" s="665">
        <v>1</v>
      </c>
      <c r="O463" s="748">
        <v>1</v>
      </c>
      <c r="P463" s="666">
        <v>2700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31</v>
      </c>
      <c r="B464" s="665" t="s">
        <v>556</v>
      </c>
      <c r="C464" s="665" t="s">
        <v>3068</v>
      </c>
      <c r="D464" s="746" t="s">
        <v>4305</v>
      </c>
      <c r="E464" s="747" t="s">
        <v>3095</v>
      </c>
      <c r="F464" s="665" t="s">
        <v>3065</v>
      </c>
      <c r="G464" s="665" t="s">
        <v>3189</v>
      </c>
      <c r="H464" s="665" t="s">
        <v>557</v>
      </c>
      <c r="I464" s="665" t="s">
        <v>589</v>
      </c>
      <c r="J464" s="665" t="s">
        <v>590</v>
      </c>
      <c r="K464" s="665" t="s">
        <v>2970</v>
      </c>
      <c r="L464" s="666">
        <v>0</v>
      </c>
      <c r="M464" s="666">
        <v>0</v>
      </c>
      <c r="N464" s="665">
        <v>2</v>
      </c>
      <c r="O464" s="748">
        <v>1</v>
      </c>
      <c r="P464" s="666">
        <v>0</v>
      </c>
      <c r="Q464" s="681"/>
      <c r="R464" s="665">
        <v>2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31</v>
      </c>
      <c r="B465" s="665" t="s">
        <v>556</v>
      </c>
      <c r="C465" s="665" t="s">
        <v>3068</v>
      </c>
      <c r="D465" s="746" t="s">
        <v>4305</v>
      </c>
      <c r="E465" s="747" t="s">
        <v>3095</v>
      </c>
      <c r="F465" s="665" t="s">
        <v>3065</v>
      </c>
      <c r="G465" s="665" t="s">
        <v>3096</v>
      </c>
      <c r="H465" s="665" t="s">
        <v>1543</v>
      </c>
      <c r="I465" s="665" t="s">
        <v>1906</v>
      </c>
      <c r="J465" s="665" t="s">
        <v>1735</v>
      </c>
      <c r="K465" s="665" t="s">
        <v>2878</v>
      </c>
      <c r="L465" s="666">
        <v>154.36000000000001</v>
      </c>
      <c r="M465" s="666">
        <v>154.36000000000001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31</v>
      </c>
      <c r="B466" s="665" t="s">
        <v>556</v>
      </c>
      <c r="C466" s="665" t="s">
        <v>3068</v>
      </c>
      <c r="D466" s="746" t="s">
        <v>4305</v>
      </c>
      <c r="E466" s="747" t="s">
        <v>3095</v>
      </c>
      <c r="F466" s="665" t="s">
        <v>3065</v>
      </c>
      <c r="G466" s="665" t="s">
        <v>3096</v>
      </c>
      <c r="H466" s="665" t="s">
        <v>1543</v>
      </c>
      <c r="I466" s="665" t="s">
        <v>1910</v>
      </c>
      <c r="J466" s="665" t="s">
        <v>2881</v>
      </c>
      <c r="K466" s="665" t="s">
        <v>2882</v>
      </c>
      <c r="L466" s="666">
        <v>149.52000000000001</v>
      </c>
      <c r="M466" s="666">
        <v>747.6</v>
      </c>
      <c r="N466" s="665">
        <v>5</v>
      </c>
      <c r="O466" s="748">
        <v>2.5</v>
      </c>
      <c r="P466" s="666">
        <v>149.52000000000001</v>
      </c>
      <c r="Q466" s="681">
        <v>0.2</v>
      </c>
      <c r="R466" s="665">
        <v>1</v>
      </c>
      <c r="S466" s="681">
        <v>0.2</v>
      </c>
      <c r="T466" s="748">
        <v>0.5</v>
      </c>
      <c r="U466" s="704">
        <v>0.2</v>
      </c>
    </row>
    <row r="467" spans="1:21" ht="14.4" customHeight="1" x14ac:dyDescent="0.3">
      <c r="A467" s="664">
        <v>31</v>
      </c>
      <c r="B467" s="665" t="s">
        <v>556</v>
      </c>
      <c r="C467" s="665" t="s">
        <v>3068</v>
      </c>
      <c r="D467" s="746" t="s">
        <v>4305</v>
      </c>
      <c r="E467" s="747" t="s">
        <v>3095</v>
      </c>
      <c r="F467" s="665" t="s">
        <v>3065</v>
      </c>
      <c r="G467" s="665" t="s">
        <v>3096</v>
      </c>
      <c r="H467" s="665" t="s">
        <v>557</v>
      </c>
      <c r="I467" s="665" t="s">
        <v>3434</v>
      </c>
      <c r="J467" s="665" t="s">
        <v>3268</v>
      </c>
      <c r="K467" s="665" t="s">
        <v>3435</v>
      </c>
      <c r="L467" s="666">
        <v>149.52000000000001</v>
      </c>
      <c r="M467" s="666">
        <v>149.52000000000001</v>
      </c>
      <c r="N467" s="665">
        <v>1</v>
      </c>
      <c r="O467" s="748">
        <v>1</v>
      </c>
      <c r="P467" s="666">
        <v>149.52000000000001</v>
      </c>
      <c r="Q467" s="681">
        <v>1</v>
      </c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31</v>
      </c>
      <c r="B468" s="665" t="s">
        <v>556</v>
      </c>
      <c r="C468" s="665" t="s">
        <v>3068</v>
      </c>
      <c r="D468" s="746" t="s">
        <v>4305</v>
      </c>
      <c r="E468" s="747" t="s">
        <v>3095</v>
      </c>
      <c r="F468" s="665" t="s">
        <v>3065</v>
      </c>
      <c r="G468" s="665" t="s">
        <v>3096</v>
      </c>
      <c r="H468" s="665" t="s">
        <v>1543</v>
      </c>
      <c r="I468" s="665" t="s">
        <v>1734</v>
      </c>
      <c r="J468" s="665" t="s">
        <v>1735</v>
      </c>
      <c r="K468" s="665" t="s">
        <v>2877</v>
      </c>
      <c r="L468" s="666">
        <v>225.06</v>
      </c>
      <c r="M468" s="666">
        <v>450.12</v>
      </c>
      <c r="N468" s="665">
        <v>2</v>
      </c>
      <c r="O468" s="748">
        <v>1</v>
      </c>
      <c r="P468" s="666">
        <v>450.12</v>
      </c>
      <c r="Q468" s="681">
        <v>1</v>
      </c>
      <c r="R468" s="665">
        <v>2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31</v>
      </c>
      <c r="B469" s="665" t="s">
        <v>556</v>
      </c>
      <c r="C469" s="665" t="s">
        <v>3068</v>
      </c>
      <c r="D469" s="746" t="s">
        <v>4305</v>
      </c>
      <c r="E469" s="747" t="s">
        <v>3095</v>
      </c>
      <c r="F469" s="665" t="s">
        <v>3065</v>
      </c>
      <c r="G469" s="665" t="s">
        <v>3097</v>
      </c>
      <c r="H469" s="665" t="s">
        <v>557</v>
      </c>
      <c r="I469" s="665" t="s">
        <v>1895</v>
      </c>
      <c r="J469" s="665" t="s">
        <v>1896</v>
      </c>
      <c r="K469" s="665" t="s">
        <v>3098</v>
      </c>
      <c r="L469" s="666">
        <v>78.33</v>
      </c>
      <c r="M469" s="666">
        <v>156.66</v>
      </c>
      <c r="N469" s="665">
        <v>2</v>
      </c>
      <c r="O469" s="748">
        <v>0.5</v>
      </c>
      <c r="P469" s="666">
        <v>156.66</v>
      </c>
      <c r="Q469" s="681">
        <v>1</v>
      </c>
      <c r="R469" s="665">
        <v>2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31</v>
      </c>
      <c r="B470" s="665" t="s">
        <v>556</v>
      </c>
      <c r="C470" s="665" t="s">
        <v>3068</v>
      </c>
      <c r="D470" s="746" t="s">
        <v>4305</v>
      </c>
      <c r="E470" s="747" t="s">
        <v>3095</v>
      </c>
      <c r="F470" s="665" t="s">
        <v>3065</v>
      </c>
      <c r="G470" s="665" t="s">
        <v>3097</v>
      </c>
      <c r="H470" s="665" t="s">
        <v>557</v>
      </c>
      <c r="I470" s="665" t="s">
        <v>3351</v>
      </c>
      <c r="J470" s="665" t="s">
        <v>3352</v>
      </c>
      <c r="K470" s="665" t="s">
        <v>3353</v>
      </c>
      <c r="L470" s="666">
        <v>78.33</v>
      </c>
      <c r="M470" s="666">
        <v>313.32</v>
      </c>
      <c r="N470" s="665">
        <v>4</v>
      </c>
      <c r="O470" s="748">
        <v>0.5</v>
      </c>
      <c r="P470" s="666">
        <v>313.32</v>
      </c>
      <c r="Q470" s="681">
        <v>1</v>
      </c>
      <c r="R470" s="665">
        <v>4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31</v>
      </c>
      <c r="B471" s="665" t="s">
        <v>556</v>
      </c>
      <c r="C471" s="665" t="s">
        <v>3068</v>
      </c>
      <c r="D471" s="746" t="s">
        <v>4305</v>
      </c>
      <c r="E471" s="747" t="s">
        <v>3095</v>
      </c>
      <c r="F471" s="665" t="s">
        <v>3065</v>
      </c>
      <c r="G471" s="665" t="s">
        <v>3329</v>
      </c>
      <c r="H471" s="665" t="s">
        <v>1543</v>
      </c>
      <c r="I471" s="665" t="s">
        <v>1660</v>
      </c>
      <c r="J471" s="665" t="s">
        <v>1661</v>
      </c>
      <c r="K471" s="665" t="s">
        <v>2830</v>
      </c>
      <c r="L471" s="666">
        <v>65.989999999999995</v>
      </c>
      <c r="M471" s="666">
        <v>65.989999999999995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31</v>
      </c>
      <c r="B472" s="665" t="s">
        <v>556</v>
      </c>
      <c r="C472" s="665" t="s">
        <v>3068</v>
      </c>
      <c r="D472" s="746" t="s">
        <v>4305</v>
      </c>
      <c r="E472" s="747" t="s">
        <v>3095</v>
      </c>
      <c r="F472" s="665" t="s">
        <v>3065</v>
      </c>
      <c r="G472" s="665" t="s">
        <v>3302</v>
      </c>
      <c r="H472" s="665" t="s">
        <v>1543</v>
      </c>
      <c r="I472" s="665" t="s">
        <v>1598</v>
      </c>
      <c r="J472" s="665" t="s">
        <v>2943</v>
      </c>
      <c r="K472" s="665" t="s">
        <v>2946</v>
      </c>
      <c r="L472" s="666">
        <v>424.24</v>
      </c>
      <c r="M472" s="666">
        <v>424.24</v>
      </c>
      <c r="N472" s="665">
        <v>1</v>
      </c>
      <c r="O472" s="748">
        <v>0.5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31</v>
      </c>
      <c r="B473" s="665" t="s">
        <v>556</v>
      </c>
      <c r="C473" s="665" t="s">
        <v>3068</v>
      </c>
      <c r="D473" s="746" t="s">
        <v>4305</v>
      </c>
      <c r="E473" s="747" t="s">
        <v>3095</v>
      </c>
      <c r="F473" s="665" t="s">
        <v>3065</v>
      </c>
      <c r="G473" s="665" t="s">
        <v>3106</v>
      </c>
      <c r="H473" s="665" t="s">
        <v>557</v>
      </c>
      <c r="I473" s="665" t="s">
        <v>954</v>
      </c>
      <c r="J473" s="665" t="s">
        <v>955</v>
      </c>
      <c r="K473" s="665" t="s">
        <v>3107</v>
      </c>
      <c r="L473" s="666">
        <v>0</v>
      </c>
      <c r="M473" s="666">
        <v>0</v>
      </c>
      <c r="N473" s="665">
        <v>12</v>
      </c>
      <c r="O473" s="748">
        <v>8.5</v>
      </c>
      <c r="P473" s="666">
        <v>0</v>
      </c>
      <c r="Q473" s="681"/>
      <c r="R473" s="665">
        <v>5</v>
      </c>
      <c r="S473" s="681">
        <v>0.41666666666666669</v>
      </c>
      <c r="T473" s="748">
        <v>4.5</v>
      </c>
      <c r="U473" s="704">
        <v>0.52941176470588236</v>
      </c>
    </row>
    <row r="474" spans="1:21" ht="14.4" customHeight="1" x14ac:dyDescent="0.3">
      <c r="A474" s="664">
        <v>31</v>
      </c>
      <c r="B474" s="665" t="s">
        <v>556</v>
      </c>
      <c r="C474" s="665" t="s">
        <v>3068</v>
      </c>
      <c r="D474" s="746" t="s">
        <v>4305</v>
      </c>
      <c r="E474" s="747" t="s">
        <v>3095</v>
      </c>
      <c r="F474" s="665" t="s">
        <v>3065</v>
      </c>
      <c r="G474" s="665" t="s">
        <v>3108</v>
      </c>
      <c r="H474" s="665" t="s">
        <v>557</v>
      </c>
      <c r="I474" s="665" t="s">
        <v>1825</v>
      </c>
      <c r="J474" s="665" t="s">
        <v>3109</v>
      </c>
      <c r="K474" s="665" t="s">
        <v>3110</v>
      </c>
      <c r="L474" s="666">
        <v>132.97999999999999</v>
      </c>
      <c r="M474" s="666">
        <v>797.87999999999988</v>
      </c>
      <c r="N474" s="665">
        <v>6</v>
      </c>
      <c r="O474" s="748">
        <v>2</v>
      </c>
      <c r="P474" s="666">
        <v>664.89999999999986</v>
      </c>
      <c r="Q474" s="681">
        <v>0.83333333333333326</v>
      </c>
      <c r="R474" s="665">
        <v>5</v>
      </c>
      <c r="S474" s="681">
        <v>0.83333333333333337</v>
      </c>
      <c r="T474" s="748">
        <v>1.5</v>
      </c>
      <c r="U474" s="704">
        <v>0.75</v>
      </c>
    </row>
    <row r="475" spans="1:21" ht="14.4" customHeight="1" x14ac:dyDescent="0.3">
      <c r="A475" s="664">
        <v>31</v>
      </c>
      <c r="B475" s="665" t="s">
        <v>556</v>
      </c>
      <c r="C475" s="665" t="s">
        <v>3068</v>
      </c>
      <c r="D475" s="746" t="s">
        <v>4305</v>
      </c>
      <c r="E475" s="747" t="s">
        <v>3095</v>
      </c>
      <c r="F475" s="665" t="s">
        <v>3065</v>
      </c>
      <c r="G475" s="665" t="s">
        <v>3118</v>
      </c>
      <c r="H475" s="665" t="s">
        <v>1543</v>
      </c>
      <c r="I475" s="665" t="s">
        <v>3119</v>
      </c>
      <c r="J475" s="665" t="s">
        <v>1565</v>
      </c>
      <c r="K475" s="665" t="s">
        <v>2809</v>
      </c>
      <c r="L475" s="666">
        <v>543.39</v>
      </c>
      <c r="M475" s="666">
        <v>38037.299999999988</v>
      </c>
      <c r="N475" s="665">
        <v>70</v>
      </c>
      <c r="O475" s="748">
        <v>17</v>
      </c>
      <c r="P475" s="666">
        <v>30973.229999999989</v>
      </c>
      <c r="Q475" s="681">
        <v>0.81428571428571428</v>
      </c>
      <c r="R475" s="665">
        <v>57</v>
      </c>
      <c r="S475" s="681">
        <v>0.81428571428571428</v>
      </c>
      <c r="T475" s="748">
        <v>15</v>
      </c>
      <c r="U475" s="704">
        <v>0.88235294117647056</v>
      </c>
    </row>
    <row r="476" spans="1:21" ht="14.4" customHeight="1" x14ac:dyDescent="0.3">
      <c r="A476" s="664">
        <v>31</v>
      </c>
      <c r="B476" s="665" t="s">
        <v>556</v>
      </c>
      <c r="C476" s="665" t="s">
        <v>3068</v>
      </c>
      <c r="D476" s="746" t="s">
        <v>4305</v>
      </c>
      <c r="E476" s="747" t="s">
        <v>3095</v>
      </c>
      <c r="F476" s="665" t="s">
        <v>3065</v>
      </c>
      <c r="G476" s="665" t="s">
        <v>3118</v>
      </c>
      <c r="H476" s="665" t="s">
        <v>1543</v>
      </c>
      <c r="I476" s="665" t="s">
        <v>3119</v>
      </c>
      <c r="J476" s="665" t="s">
        <v>1565</v>
      </c>
      <c r="K476" s="665" t="s">
        <v>2809</v>
      </c>
      <c r="L476" s="666">
        <v>490.89</v>
      </c>
      <c r="M476" s="666">
        <v>8836.02</v>
      </c>
      <c r="N476" s="665">
        <v>18</v>
      </c>
      <c r="O476" s="748">
        <v>3</v>
      </c>
      <c r="P476" s="666">
        <v>5399.79</v>
      </c>
      <c r="Q476" s="681">
        <v>0.61111111111111105</v>
      </c>
      <c r="R476" s="665">
        <v>11</v>
      </c>
      <c r="S476" s="681">
        <v>0.61111111111111116</v>
      </c>
      <c r="T476" s="748">
        <v>1.5</v>
      </c>
      <c r="U476" s="704">
        <v>0.5</v>
      </c>
    </row>
    <row r="477" spans="1:21" ht="14.4" customHeight="1" x14ac:dyDescent="0.3">
      <c r="A477" s="664">
        <v>31</v>
      </c>
      <c r="B477" s="665" t="s">
        <v>556</v>
      </c>
      <c r="C477" s="665" t="s">
        <v>3068</v>
      </c>
      <c r="D477" s="746" t="s">
        <v>4305</v>
      </c>
      <c r="E477" s="747" t="s">
        <v>3095</v>
      </c>
      <c r="F477" s="665" t="s">
        <v>3065</v>
      </c>
      <c r="G477" s="665" t="s">
        <v>3118</v>
      </c>
      <c r="H477" s="665" t="s">
        <v>1543</v>
      </c>
      <c r="I477" s="665" t="s">
        <v>3436</v>
      </c>
      <c r="J477" s="665" t="s">
        <v>1565</v>
      </c>
      <c r="K477" s="665" t="s">
        <v>3437</v>
      </c>
      <c r="L477" s="666">
        <v>147.26</v>
      </c>
      <c r="M477" s="666">
        <v>441.78</v>
      </c>
      <c r="N477" s="665">
        <v>3</v>
      </c>
      <c r="O477" s="748">
        <v>0.5</v>
      </c>
      <c r="P477" s="666">
        <v>441.78</v>
      </c>
      <c r="Q477" s="681">
        <v>1</v>
      </c>
      <c r="R477" s="665">
        <v>3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31</v>
      </c>
      <c r="B478" s="665" t="s">
        <v>556</v>
      </c>
      <c r="C478" s="665" t="s">
        <v>3068</v>
      </c>
      <c r="D478" s="746" t="s">
        <v>4305</v>
      </c>
      <c r="E478" s="747" t="s">
        <v>3095</v>
      </c>
      <c r="F478" s="665" t="s">
        <v>3065</v>
      </c>
      <c r="G478" s="665" t="s">
        <v>3118</v>
      </c>
      <c r="H478" s="665" t="s">
        <v>1543</v>
      </c>
      <c r="I478" s="665" t="s">
        <v>3120</v>
      </c>
      <c r="J478" s="665" t="s">
        <v>1565</v>
      </c>
      <c r="K478" s="665" t="s">
        <v>2807</v>
      </c>
      <c r="L478" s="666">
        <v>815.1</v>
      </c>
      <c r="M478" s="666">
        <v>13856.7</v>
      </c>
      <c r="N478" s="665">
        <v>17</v>
      </c>
      <c r="O478" s="748">
        <v>4.5</v>
      </c>
      <c r="P478" s="666">
        <v>12226.5</v>
      </c>
      <c r="Q478" s="681">
        <v>0.88235294117647056</v>
      </c>
      <c r="R478" s="665">
        <v>15</v>
      </c>
      <c r="S478" s="681">
        <v>0.88235294117647056</v>
      </c>
      <c r="T478" s="748">
        <v>3</v>
      </c>
      <c r="U478" s="704">
        <v>0.66666666666666663</v>
      </c>
    </row>
    <row r="479" spans="1:21" ht="14.4" customHeight="1" x14ac:dyDescent="0.3">
      <c r="A479" s="664">
        <v>31</v>
      </c>
      <c r="B479" s="665" t="s">
        <v>556</v>
      </c>
      <c r="C479" s="665" t="s">
        <v>3068</v>
      </c>
      <c r="D479" s="746" t="s">
        <v>4305</v>
      </c>
      <c r="E479" s="747" t="s">
        <v>3095</v>
      </c>
      <c r="F479" s="665" t="s">
        <v>3065</v>
      </c>
      <c r="G479" s="665" t="s">
        <v>3118</v>
      </c>
      <c r="H479" s="665" t="s">
        <v>1543</v>
      </c>
      <c r="I479" s="665" t="s">
        <v>3120</v>
      </c>
      <c r="J479" s="665" t="s">
        <v>1565</v>
      </c>
      <c r="K479" s="665" t="s">
        <v>2807</v>
      </c>
      <c r="L479" s="666">
        <v>736.33</v>
      </c>
      <c r="M479" s="666">
        <v>7363.3000000000011</v>
      </c>
      <c r="N479" s="665">
        <v>10</v>
      </c>
      <c r="O479" s="748">
        <v>2</v>
      </c>
      <c r="P479" s="666">
        <v>5154.3100000000004</v>
      </c>
      <c r="Q479" s="681">
        <v>0.7</v>
      </c>
      <c r="R479" s="665">
        <v>7</v>
      </c>
      <c r="S479" s="681">
        <v>0.7</v>
      </c>
      <c r="T479" s="748">
        <v>1.5</v>
      </c>
      <c r="U479" s="704">
        <v>0.75</v>
      </c>
    </row>
    <row r="480" spans="1:21" ht="14.4" customHeight="1" x14ac:dyDescent="0.3">
      <c r="A480" s="664">
        <v>31</v>
      </c>
      <c r="B480" s="665" t="s">
        <v>556</v>
      </c>
      <c r="C480" s="665" t="s">
        <v>3068</v>
      </c>
      <c r="D480" s="746" t="s">
        <v>4305</v>
      </c>
      <c r="E480" s="747" t="s">
        <v>3095</v>
      </c>
      <c r="F480" s="665" t="s">
        <v>3065</v>
      </c>
      <c r="G480" s="665" t="s">
        <v>3118</v>
      </c>
      <c r="H480" s="665" t="s">
        <v>1543</v>
      </c>
      <c r="I480" s="665" t="s">
        <v>1564</v>
      </c>
      <c r="J480" s="665" t="s">
        <v>1565</v>
      </c>
      <c r="K480" s="665" t="s">
        <v>2810</v>
      </c>
      <c r="L480" s="666">
        <v>923.74</v>
      </c>
      <c r="M480" s="666">
        <v>6466.1799999999994</v>
      </c>
      <c r="N480" s="665">
        <v>7</v>
      </c>
      <c r="O480" s="748">
        <v>1.5</v>
      </c>
      <c r="P480" s="666">
        <v>6466.1799999999994</v>
      </c>
      <c r="Q480" s="681">
        <v>1</v>
      </c>
      <c r="R480" s="665">
        <v>7</v>
      </c>
      <c r="S480" s="681">
        <v>1</v>
      </c>
      <c r="T480" s="748">
        <v>1.5</v>
      </c>
      <c r="U480" s="704">
        <v>1</v>
      </c>
    </row>
    <row r="481" spans="1:21" ht="14.4" customHeight="1" x14ac:dyDescent="0.3">
      <c r="A481" s="664">
        <v>31</v>
      </c>
      <c r="B481" s="665" t="s">
        <v>556</v>
      </c>
      <c r="C481" s="665" t="s">
        <v>3068</v>
      </c>
      <c r="D481" s="746" t="s">
        <v>4305</v>
      </c>
      <c r="E481" s="747" t="s">
        <v>3095</v>
      </c>
      <c r="F481" s="665" t="s">
        <v>3065</v>
      </c>
      <c r="G481" s="665" t="s">
        <v>3118</v>
      </c>
      <c r="H481" s="665" t="s">
        <v>1543</v>
      </c>
      <c r="I481" s="665" t="s">
        <v>3280</v>
      </c>
      <c r="J481" s="665" t="s">
        <v>1565</v>
      </c>
      <c r="K481" s="665" t="s">
        <v>2808</v>
      </c>
      <c r="L481" s="666">
        <v>1154.68</v>
      </c>
      <c r="M481" s="666">
        <v>2309.36</v>
      </c>
      <c r="N481" s="665">
        <v>2</v>
      </c>
      <c r="O481" s="748">
        <v>1</v>
      </c>
      <c r="P481" s="666">
        <v>2309.36</v>
      </c>
      <c r="Q481" s="681">
        <v>1</v>
      </c>
      <c r="R481" s="665">
        <v>2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31</v>
      </c>
      <c r="B482" s="665" t="s">
        <v>556</v>
      </c>
      <c r="C482" s="665" t="s">
        <v>3068</v>
      </c>
      <c r="D482" s="746" t="s">
        <v>4305</v>
      </c>
      <c r="E482" s="747" t="s">
        <v>3095</v>
      </c>
      <c r="F482" s="665" t="s">
        <v>3065</v>
      </c>
      <c r="G482" s="665" t="s">
        <v>3217</v>
      </c>
      <c r="H482" s="665" t="s">
        <v>1543</v>
      </c>
      <c r="I482" s="665" t="s">
        <v>1649</v>
      </c>
      <c r="J482" s="665" t="s">
        <v>600</v>
      </c>
      <c r="K482" s="665" t="s">
        <v>2926</v>
      </c>
      <c r="L482" s="666">
        <v>18.260000000000002</v>
      </c>
      <c r="M482" s="666">
        <v>73.040000000000006</v>
      </c>
      <c r="N482" s="665">
        <v>4</v>
      </c>
      <c r="O482" s="748">
        <v>3.5</v>
      </c>
      <c r="P482" s="666">
        <v>36.520000000000003</v>
      </c>
      <c r="Q482" s="681">
        <v>0.5</v>
      </c>
      <c r="R482" s="665">
        <v>2</v>
      </c>
      <c r="S482" s="681">
        <v>0.5</v>
      </c>
      <c r="T482" s="748">
        <v>1.5</v>
      </c>
      <c r="U482" s="704">
        <v>0.42857142857142855</v>
      </c>
    </row>
    <row r="483" spans="1:21" ht="14.4" customHeight="1" x14ac:dyDescent="0.3">
      <c r="A483" s="664">
        <v>31</v>
      </c>
      <c r="B483" s="665" t="s">
        <v>556</v>
      </c>
      <c r="C483" s="665" t="s">
        <v>3068</v>
      </c>
      <c r="D483" s="746" t="s">
        <v>4305</v>
      </c>
      <c r="E483" s="747" t="s">
        <v>3095</v>
      </c>
      <c r="F483" s="665" t="s">
        <v>3065</v>
      </c>
      <c r="G483" s="665" t="s">
        <v>3217</v>
      </c>
      <c r="H483" s="665" t="s">
        <v>1543</v>
      </c>
      <c r="I483" s="665" t="s">
        <v>1555</v>
      </c>
      <c r="J483" s="665" t="s">
        <v>600</v>
      </c>
      <c r="K483" s="665" t="s">
        <v>2927</v>
      </c>
      <c r="L483" s="666">
        <v>36.54</v>
      </c>
      <c r="M483" s="666">
        <v>292.32</v>
      </c>
      <c r="N483" s="665">
        <v>8</v>
      </c>
      <c r="O483" s="748">
        <v>6</v>
      </c>
      <c r="P483" s="666">
        <v>109.62</v>
      </c>
      <c r="Q483" s="681">
        <v>0.375</v>
      </c>
      <c r="R483" s="665">
        <v>3</v>
      </c>
      <c r="S483" s="681">
        <v>0.375</v>
      </c>
      <c r="T483" s="748">
        <v>2.5</v>
      </c>
      <c r="U483" s="704">
        <v>0.41666666666666669</v>
      </c>
    </row>
    <row r="484" spans="1:21" ht="14.4" customHeight="1" x14ac:dyDescent="0.3">
      <c r="A484" s="664">
        <v>31</v>
      </c>
      <c r="B484" s="665" t="s">
        <v>556</v>
      </c>
      <c r="C484" s="665" t="s">
        <v>3068</v>
      </c>
      <c r="D484" s="746" t="s">
        <v>4305</v>
      </c>
      <c r="E484" s="747" t="s">
        <v>3095</v>
      </c>
      <c r="F484" s="665" t="s">
        <v>3065</v>
      </c>
      <c r="G484" s="665" t="s">
        <v>3121</v>
      </c>
      <c r="H484" s="665" t="s">
        <v>557</v>
      </c>
      <c r="I484" s="665" t="s">
        <v>3370</v>
      </c>
      <c r="J484" s="665" t="s">
        <v>1479</v>
      </c>
      <c r="K484" s="665" t="s">
        <v>3371</v>
      </c>
      <c r="L484" s="666">
        <v>34.659999999999997</v>
      </c>
      <c r="M484" s="666">
        <v>69.319999999999993</v>
      </c>
      <c r="N484" s="665">
        <v>2</v>
      </c>
      <c r="O484" s="748">
        <v>1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31</v>
      </c>
      <c r="B485" s="665" t="s">
        <v>556</v>
      </c>
      <c r="C485" s="665" t="s">
        <v>3068</v>
      </c>
      <c r="D485" s="746" t="s">
        <v>4305</v>
      </c>
      <c r="E485" s="747" t="s">
        <v>3095</v>
      </c>
      <c r="F485" s="665" t="s">
        <v>3065</v>
      </c>
      <c r="G485" s="665" t="s">
        <v>3125</v>
      </c>
      <c r="H485" s="665" t="s">
        <v>557</v>
      </c>
      <c r="I485" s="665" t="s">
        <v>796</v>
      </c>
      <c r="J485" s="665" t="s">
        <v>3126</v>
      </c>
      <c r="K485" s="665" t="s">
        <v>3127</v>
      </c>
      <c r="L485" s="666">
        <v>0</v>
      </c>
      <c r="M485" s="666">
        <v>0</v>
      </c>
      <c r="N485" s="665">
        <v>125</v>
      </c>
      <c r="O485" s="748">
        <v>91.5</v>
      </c>
      <c r="P485" s="666">
        <v>0</v>
      </c>
      <c r="Q485" s="681"/>
      <c r="R485" s="665">
        <v>61</v>
      </c>
      <c r="S485" s="681">
        <v>0.48799999999999999</v>
      </c>
      <c r="T485" s="748">
        <v>40.5</v>
      </c>
      <c r="U485" s="704">
        <v>0.44262295081967212</v>
      </c>
    </row>
    <row r="486" spans="1:21" ht="14.4" customHeight="1" x14ac:dyDescent="0.3">
      <c r="A486" s="664">
        <v>31</v>
      </c>
      <c r="B486" s="665" t="s">
        <v>556</v>
      </c>
      <c r="C486" s="665" t="s">
        <v>3068</v>
      </c>
      <c r="D486" s="746" t="s">
        <v>4305</v>
      </c>
      <c r="E486" s="747" t="s">
        <v>3095</v>
      </c>
      <c r="F486" s="665" t="s">
        <v>3065</v>
      </c>
      <c r="G486" s="665" t="s">
        <v>3128</v>
      </c>
      <c r="H486" s="665" t="s">
        <v>557</v>
      </c>
      <c r="I486" s="665" t="s">
        <v>3438</v>
      </c>
      <c r="J486" s="665" t="s">
        <v>3439</v>
      </c>
      <c r="K486" s="665" t="s">
        <v>3440</v>
      </c>
      <c r="L486" s="666">
        <v>33.44</v>
      </c>
      <c r="M486" s="666">
        <v>66.88</v>
      </c>
      <c r="N486" s="665">
        <v>2</v>
      </c>
      <c r="O486" s="748">
        <v>0.5</v>
      </c>
      <c r="P486" s="666">
        <v>66.88</v>
      </c>
      <c r="Q486" s="681">
        <v>1</v>
      </c>
      <c r="R486" s="665">
        <v>2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31</v>
      </c>
      <c r="B487" s="665" t="s">
        <v>556</v>
      </c>
      <c r="C487" s="665" t="s">
        <v>3068</v>
      </c>
      <c r="D487" s="746" t="s">
        <v>4305</v>
      </c>
      <c r="E487" s="747" t="s">
        <v>3095</v>
      </c>
      <c r="F487" s="665" t="s">
        <v>3065</v>
      </c>
      <c r="G487" s="665" t="s">
        <v>3130</v>
      </c>
      <c r="H487" s="665" t="s">
        <v>557</v>
      </c>
      <c r="I487" s="665" t="s">
        <v>1802</v>
      </c>
      <c r="J487" s="665" t="s">
        <v>1799</v>
      </c>
      <c r="K487" s="665" t="s">
        <v>3131</v>
      </c>
      <c r="L487" s="666">
        <v>186.27</v>
      </c>
      <c r="M487" s="666">
        <v>2235.2400000000002</v>
      </c>
      <c r="N487" s="665">
        <v>12</v>
      </c>
      <c r="O487" s="748">
        <v>5.5</v>
      </c>
      <c r="P487" s="666">
        <v>1490.16</v>
      </c>
      <c r="Q487" s="681">
        <v>0.66666666666666663</v>
      </c>
      <c r="R487" s="665">
        <v>8</v>
      </c>
      <c r="S487" s="681">
        <v>0.66666666666666663</v>
      </c>
      <c r="T487" s="748">
        <v>4.5</v>
      </c>
      <c r="U487" s="704">
        <v>0.81818181818181823</v>
      </c>
    </row>
    <row r="488" spans="1:21" ht="14.4" customHeight="1" x14ac:dyDescent="0.3">
      <c r="A488" s="664">
        <v>31</v>
      </c>
      <c r="B488" s="665" t="s">
        <v>556</v>
      </c>
      <c r="C488" s="665" t="s">
        <v>3068</v>
      </c>
      <c r="D488" s="746" t="s">
        <v>4305</v>
      </c>
      <c r="E488" s="747" t="s">
        <v>3095</v>
      </c>
      <c r="F488" s="665" t="s">
        <v>3065</v>
      </c>
      <c r="G488" s="665" t="s">
        <v>3235</v>
      </c>
      <c r="H488" s="665" t="s">
        <v>557</v>
      </c>
      <c r="I488" s="665" t="s">
        <v>1853</v>
      </c>
      <c r="J488" s="665" t="s">
        <v>1854</v>
      </c>
      <c r="K488" s="665" t="s">
        <v>3441</v>
      </c>
      <c r="L488" s="666">
        <v>61.97</v>
      </c>
      <c r="M488" s="666">
        <v>61.97</v>
      </c>
      <c r="N488" s="665">
        <v>1</v>
      </c>
      <c r="O488" s="748">
        <v>0.5</v>
      </c>
      <c r="P488" s="666">
        <v>61.97</v>
      </c>
      <c r="Q488" s="681">
        <v>1</v>
      </c>
      <c r="R488" s="665">
        <v>1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31</v>
      </c>
      <c r="B489" s="665" t="s">
        <v>556</v>
      </c>
      <c r="C489" s="665" t="s">
        <v>3068</v>
      </c>
      <c r="D489" s="746" t="s">
        <v>4305</v>
      </c>
      <c r="E489" s="747" t="s">
        <v>3095</v>
      </c>
      <c r="F489" s="665" t="s">
        <v>3065</v>
      </c>
      <c r="G489" s="665" t="s">
        <v>3240</v>
      </c>
      <c r="H489" s="665" t="s">
        <v>557</v>
      </c>
      <c r="I489" s="665" t="s">
        <v>3442</v>
      </c>
      <c r="J489" s="665" t="s">
        <v>3242</v>
      </c>
      <c r="K489" s="665" t="s">
        <v>3443</v>
      </c>
      <c r="L489" s="666">
        <v>0</v>
      </c>
      <c r="M489" s="666">
        <v>0</v>
      </c>
      <c r="N489" s="665">
        <v>1</v>
      </c>
      <c r="O489" s="748">
        <v>0.5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31</v>
      </c>
      <c r="B490" s="665" t="s">
        <v>556</v>
      </c>
      <c r="C490" s="665" t="s">
        <v>3068</v>
      </c>
      <c r="D490" s="746" t="s">
        <v>4305</v>
      </c>
      <c r="E490" s="747" t="s">
        <v>3095</v>
      </c>
      <c r="F490" s="665" t="s">
        <v>3065</v>
      </c>
      <c r="G490" s="665" t="s">
        <v>3240</v>
      </c>
      <c r="H490" s="665" t="s">
        <v>557</v>
      </c>
      <c r="I490" s="665" t="s">
        <v>1382</v>
      </c>
      <c r="J490" s="665" t="s">
        <v>1383</v>
      </c>
      <c r="K490" s="665" t="s">
        <v>3425</v>
      </c>
      <c r="L490" s="666">
        <v>50.32</v>
      </c>
      <c r="M490" s="666">
        <v>352.24</v>
      </c>
      <c r="N490" s="665">
        <v>7</v>
      </c>
      <c r="O490" s="748">
        <v>4</v>
      </c>
      <c r="P490" s="666">
        <v>201.28</v>
      </c>
      <c r="Q490" s="681">
        <v>0.5714285714285714</v>
      </c>
      <c r="R490" s="665">
        <v>4</v>
      </c>
      <c r="S490" s="681">
        <v>0.5714285714285714</v>
      </c>
      <c r="T490" s="748">
        <v>2</v>
      </c>
      <c r="U490" s="704">
        <v>0.5</v>
      </c>
    </row>
    <row r="491" spans="1:21" ht="14.4" customHeight="1" x14ac:dyDescent="0.3">
      <c r="A491" s="664">
        <v>31</v>
      </c>
      <c r="B491" s="665" t="s">
        <v>556</v>
      </c>
      <c r="C491" s="665" t="s">
        <v>3068</v>
      </c>
      <c r="D491" s="746" t="s">
        <v>4305</v>
      </c>
      <c r="E491" s="747" t="s">
        <v>3095</v>
      </c>
      <c r="F491" s="665" t="s">
        <v>3065</v>
      </c>
      <c r="G491" s="665" t="s">
        <v>3240</v>
      </c>
      <c r="H491" s="665" t="s">
        <v>557</v>
      </c>
      <c r="I491" s="665" t="s">
        <v>3444</v>
      </c>
      <c r="J491" s="665" t="s">
        <v>1383</v>
      </c>
      <c r="K491" s="665" t="s">
        <v>3445</v>
      </c>
      <c r="L491" s="666">
        <v>0</v>
      </c>
      <c r="M491" s="666">
        <v>0</v>
      </c>
      <c r="N491" s="665">
        <v>2</v>
      </c>
      <c r="O491" s="748">
        <v>1</v>
      </c>
      <c r="P491" s="666">
        <v>0</v>
      </c>
      <c r="Q491" s="681"/>
      <c r="R491" s="665">
        <v>1</v>
      </c>
      <c r="S491" s="681">
        <v>0.5</v>
      </c>
      <c r="T491" s="748">
        <v>0.5</v>
      </c>
      <c r="U491" s="704">
        <v>0.5</v>
      </c>
    </row>
    <row r="492" spans="1:21" ht="14.4" customHeight="1" x14ac:dyDescent="0.3">
      <c r="A492" s="664">
        <v>31</v>
      </c>
      <c r="B492" s="665" t="s">
        <v>556</v>
      </c>
      <c r="C492" s="665" t="s">
        <v>3068</v>
      </c>
      <c r="D492" s="746" t="s">
        <v>4305</v>
      </c>
      <c r="E492" s="747" t="s">
        <v>3095</v>
      </c>
      <c r="F492" s="665" t="s">
        <v>3067</v>
      </c>
      <c r="G492" s="665" t="s">
        <v>3135</v>
      </c>
      <c r="H492" s="665" t="s">
        <v>557</v>
      </c>
      <c r="I492" s="665" t="s">
        <v>3136</v>
      </c>
      <c r="J492" s="665" t="s">
        <v>3137</v>
      </c>
      <c r="K492" s="665" t="s">
        <v>3138</v>
      </c>
      <c r="L492" s="666">
        <v>35.130000000000003</v>
      </c>
      <c r="M492" s="666">
        <v>7236.7800000000152</v>
      </c>
      <c r="N492" s="665">
        <v>206</v>
      </c>
      <c r="O492" s="748">
        <v>104</v>
      </c>
      <c r="P492" s="666">
        <v>7061.1300000000156</v>
      </c>
      <c r="Q492" s="681">
        <v>0.97572815533980595</v>
      </c>
      <c r="R492" s="665">
        <v>201</v>
      </c>
      <c r="S492" s="681">
        <v>0.97572815533980584</v>
      </c>
      <c r="T492" s="748">
        <v>101</v>
      </c>
      <c r="U492" s="704">
        <v>0.97115384615384615</v>
      </c>
    </row>
    <row r="493" spans="1:21" ht="14.4" customHeight="1" x14ac:dyDescent="0.3">
      <c r="A493" s="664">
        <v>31</v>
      </c>
      <c r="B493" s="665" t="s">
        <v>556</v>
      </c>
      <c r="C493" s="665" t="s">
        <v>3068</v>
      </c>
      <c r="D493" s="746" t="s">
        <v>4305</v>
      </c>
      <c r="E493" s="747" t="s">
        <v>3095</v>
      </c>
      <c r="F493" s="665" t="s">
        <v>3067</v>
      </c>
      <c r="G493" s="665" t="s">
        <v>3139</v>
      </c>
      <c r="H493" s="665" t="s">
        <v>557</v>
      </c>
      <c r="I493" s="665" t="s">
        <v>3140</v>
      </c>
      <c r="J493" s="665" t="s">
        <v>3141</v>
      </c>
      <c r="K493" s="665" t="s">
        <v>3142</v>
      </c>
      <c r="L493" s="666">
        <v>410</v>
      </c>
      <c r="M493" s="666">
        <v>18040</v>
      </c>
      <c r="N493" s="665">
        <v>44</v>
      </c>
      <c r="O493" s="748">
        <v>43</v>
      </c>
      <c r="P493" s="666">
        <v>17220</v>
      </c>
      <c r="Q493" s="681">
        <v>0.95454545454545459</v>
      </c>
      <c r="R493" s="665">
        <v>42</v>
      </c>
      <c r="S493" s="681">
        <v>0.95454545454545459</v>
      </c>
      <c r="T493" s="748">
        <v>41</v>
      </c>
      <c r="U493" s="704">
        <v>0.95348837209302328</v>
      </c>
    </row>
    <row r="494" spans="1:21" ht="14.4" customHeight="1" x14ac:dyDescent="0.3">
      <c r="A494" s="664">
        <v>31</v>
      </c>
      <c r="B494" s="665" t="s">
        <v>556</v>
      </c>
      <c r="C494" s="665" t="s">
        <v>3068</v>
      </c>
      <c r="D494" s="746" t="s">
        <v>4305</v>
      </c>
      <c r="E494" s="747" t="s">
        <v>3095</v>
      </c>
      <c r="F494" s="665" t="s">
        <v>3067</v>
      </c>
      <c r="G494" s="665" t="s">
        <v>3139</v>
      </c>
      <c r="H494" s="665" t="s">
        <v>557</v>
      </c>
      <c r="I494" s="665" t="s">
        <v>3395</v>
      </c>
      <c r="J494" s="665" t="s">
        <v>3396</v>
      </c>
      <c r="K494" s="665" t="s">
        <v>3397</v>
      </c>
      <c r="L494" s="666">
        <v>566</v>
      </c>
      <c r="M494" s="666">
        <v>566</v>
      </c>
      <c r="N494" s="665">
        <v>1</v>
      </c>
      <c r="O494" s="748">
        <v>1</v>
      </c>
      <c r="P494" s="666">
        <v>566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31</v>
      </c>
      <c r="B495" s="665" t="s">
        <v>556</v>
      </c>
      <c r="C495" s="665" t="s">
        <v>3068</v>
      </c>
      <c r="D495" s="746" t="s">
        <v>4305</v>
      </c>
      <c r="E495" s="747" t="s">
        <v>3095</v>
      </c>
      <c r="F495" s="665" t="s">
        <v>3067</v>
      </c>
      <c r="G495" s="665" t="s">
        <v>3143</v>
      </c>
      <c r="H495" s="665" t="s">
        <v>557</v>
      </c>
      <c r="I495" s="665" t="s">
        <v>3285</v>
      </c>
      <c r="J495" s="665" t="s">
        <v>3286</v>
      </c>
      <c r="K495" s="665" t="s">
        <v>3287</v>
      </c>
      <c r="L495" s="666">
        <v>3000</v>
      </c>
      <c r="M495" s="666">
        <v>3000</v>
      </c>
      <c r="N495" s="665">
        <v>1</v>
      </c>
      <c r="O495" s="748">
        <v>1</v>
      </c>
      <c r="P495" s="666">
        <v>3000</v>
      </c>
      <c r="Q495" s="681">
        <v>1</v>
      </c>
      <c r="R495" s="665">
        <v>1</v>
      </c>
      <c r="S495" s="681">
        <v>1</v>
      </c>
      <c r="T495" s="748">
        <v>1</v>
      </c>
      <c r="U495" s="704">
        <v>1</v>
      </c>
    </row>
    <row r="496" spans="1:21" ht="14.4" customHeight="1" x14ac:dyDescent="0.3">
      <c r="A496" s="664">
        <v>31</v>
      </c>
      <c r="B496" s="665" t="s">
        <v>556</v>
      </c>
      <c r="C496" s="665" t="s">
        <v>3068</v>
      </c>
      <c r="D496" s="746" t="s">
        <v>4305</v>
      </c>
      <c r="E496" s="747" t="s">
        <v>3095</v>
      </c>
      <c r="F496" s="665" t="s">
        <v>3067</v>
      </c>
      <c r="G496" s="665" t="s">
        <v>3143</v>
      </c>
      <c r="H496" s="665" t="s">
        <v>557</v>
      </c>
      <c r="I496" s="665" t="s">
        <v>3144</v>
      </c>
      <c r="J496" s="665" t="s">
        <v>3145</v>
      </c>
      <c r="K496" s="665" t="s">
        <v>3146</v>
      </c>
      <c r="L496" s="666">
        <v>199.5</v>
      </c>
      <c r="M496" s="666">
        <v>399</v>
      </c>
      <c r="N496" s="665">
        <v>2</v>
      </c>
      <c r="O496" s="748">
        <v>2</v>
      </c>
      <c r="P496" s="666">
        <v>399</v>
      </c>
      <c r="Q496" s="681">
        <v>1</v>
      </c>
      <c r="R496" s="665">
        <v>2</v>
      </c>
      <c r="S496" s="681">
        <v>1</v>
      </c>
      <c r="T496" s="748">
        <v>2</v>
      </c>
      <c r="U496" s="704">
        <v>1</v>
      </c>
    </row>
    <row r="497" spans="1:21" ht="14.4" customHeight="1" x14ac:dyDescent="0.3">
      <c r="A497" s="664">
        <v>31</v>
      </c>
      <c r="B497" s="665" t="s">
        <v>556</v>
      </c>
      <c r="C497" s="665" t="s">
        <v>3068</v>
      </c>
      <c r="D497" s="746" t="s">
        <v>4305</v>
      </c>
      <c r="E497" s="747" t="s">
        <v>3095</v>
      </c>
      <c r="F497" s="665" t="s">
        <v>3067</v>
      </c>
      <c r="G497" s="665" t="s">
        <v>3143</v>
      </c>
      <c r="H497" s="665" t="s">
        <v>557</v>
      </c>
      <c r="I497" s="665" t="s">
        <v>3147</v>
      </c>
      <c r="J497" s="665" t="s">
        <v>3148</v>
      </c>
      <c r="K497" s="665" t="s">
        <v>3149</v>
      </c>
      <c r="L497" s="666">
        <v>492.18</v>
      </c>
      <c r="M497" s="666">
        <v>7874.8800000000019</v>
      </c>
      <c r="N497" s="665">
        <v>16</v>
      </c>
      <c r="O497" s="748">
        <v>16</v>
      </c>
      <c r="P497" s="666">
        <v>7874.8800000000019</v>
      </c>
      <c r="Q497" s="681">
        <v>1</v>
      </c>
      <c r="R497" s="665">
        <v>16</v>
      </c>
      <c r="S497" s="681">
        <v>1</v>
      </c>
      <c r="T497" s="748">
        <v>16</v>
      </c>
      <c r="U497" s="704">
        <v>1</v>
      </c>
    </row>
    <row r="498" spans="1:21" ht="14.4" customHeight="1" x14ac:dyDescent="0.3">
      <c r="A498" s="664">
        <v>31</v>
      </c>
      <c r="B498" s="665" t="s">
        <v>556</v>
      </c>
      <c r="C498" s="665" t="s">
        <v>3068</v>
      </c>
      <c r="D498" s="746" t="s">
        <v>4305</v>
      </c>
      <c r="E498" s="747" t="s">
        <v>3095</v>
      </c>
      <c r="F498" s="665" t="s">
        <v>3067</v>
      </c>
      <c r="G498" s="665" t="s">
        <v>3143</v>
      </c>
      <c r="H498" s="665" t="s">
        <v>557</v>
      </c>
      <c r="I498" s="665" t="s">
        <v>3150</v>
      </c>
      <c r="J498" s="665" t="s">
        <v>3151</v>
      </c>
      <c r="K498" s="665" t="s">
        <v>3152</v>
      </c>
      <c r="L498" s="666">
        <v>2202.1999999999998</v>
      </c>
      <c r="M498" s="666">
        <v>2202.1999999999998</v>
      </c>
      <c r="N498" s="665">
        <v>1</v>
      </c>
      <c r="O498" s="748">
        <v>1</v>
      </c>
      <c r="P498" s="666">
        <v>2202.1999999999998</v>
      </c>
      <c r="Q498" s="681">
        <v>1</v>
      </c>
      <c r="R498" s="665">
        <v>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31</v>
      </c>
      <c r="B499" s="665" t="s">
        <v>556</v>
      </c>
      <c r="C499" s="665" t="s">
        <v>3068</v>
      </c>
      <c r="D499" s="746" t="s">
        <v>4305</v>
      </c>
      <c r="E499" s="747" t="s">
        <v>3095</v>
      </c>
      <c r="F499" s="665" t="s">
        <v>3067</v>
      </c>
      <c r="G499" s="665" t="s">
        <v>3143</v>
      </c>
      <c r="H499" s="665" t="s">
        <v>557</v>
      </c>
      <c r="I499" s="665" t="s">
        <v>3156</v>
      </c>
      <c r="J499" s="665" t="s">
        <v>3157</v>
      </c>
      <c r="K499" s="665" t="s">
        <v>3158</v>
      </c>
      <c r="L499" s="666">
        <v>971.25</v>
      </c>
      <c r="M499" s="666">
        <v>4856.25</v>
      </c>
      <c r="N499" s="665">
        <v>5</v>
      </c>
      <c r="O499" s="748">
        <v>5</v>
      </c>
      <c r="P499" s="666">
        <v>4856.25</v>
      </c>
      <c r="Q499" s="681">
        <v>1</v>
      </c>
      <c r="R499" s="665">
        <v>5</v>
      </c>
      <c r="S499" s="681">
        <v>1</v>
      </c>
      <c r="T499" s="748">
        <v>5</v>
      </c>
      <c r="U499" s="704">
        <v>1</v>
      </c>
    </row>
    <row r="500" spans="1:21" ht="14.4" customHeight="1" x14ac:dyDescent="0.3">
      <c r="A500" s="664">
        <v>31</v>
      </c>
      <c r="B500" s="665" t="s">
        <v>556</v>
      </c>
      <c r="C500" s="665" t="s">
        <v>3068</v>
      </c>
      <c r="D500" s="746" t="s">
        <v>4305</v>
      </c>
      <c r="E500" s="747" t="s">
        <v>3095</v>
      </c>
      <c r="F500" s="665" t="s">
        <v>3067</v>
      </c>
      <c r="G500" s="665" t="s">
        <v>3143</v>
      </c>
      <c r="H500" s="665" t="s">
        <v>557</v>
      </c>
      <c r="I500" s="665" t="s">
        <v>3159</v>
      </c>
      <c r="J500" s="665" t="s">
        <v>3160</v>
      </c>
      <c r="K500" s="665" t="s">
        <v>3161</v>
      </c>
      <c r="L500" s="666">
        <v>1978.94</v>
      </c>
      <c r="M500" s="666">
        <v>1978.94</v>
      </c>
      <c r="N500" s="665">
        <v>1</v>
      </c>
      <c r="O500" s="748">
        <v>1</v>
      </c>
      <c r="P500" s="666">
        <v>1978.94</v>
      </c>
      <c r="Q500" s="681">
        <v>1</v>
      </c>
      <c r="R500" s="665">
        <v>1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31</v>
      </c>
      <c r="B501" s="665" t="s">
        <v>556</v>
      </c>
      <c r="C501" s="665" t="s">
        <v>3068</v>
      </c>
      <c r="D501" s="746" t="s">
        <v>4305</v>
      </c>
      <c r="E501" s="747" t="s">
        <v>3095</v>
      </c>
      <c r="F501" s="665" t="s">
        <v>3067</v>
      </c>
      <c r="G501" s="665" t="s">
        <v>3143</v>
      </c>
      <c r="H501" s="665" t="s">
        <v>557</v>
      </c>
      <c r="I501" s="665" t="s">
        <v>3170</v>
      </c>
      <c r="J501" s="665" t="s">
        <v>3171</v>
      </c>
      <c r="K501" s="665" t="s">
        <v>3172</v>
      </c>
      <c r="L501" s="666">
        <v>1000</v>
      </c>
      <c r="M501" s="666">
        <v>2000</v>
      </c>
      <c r="N501" s="665">
        <v>2</v>
      </c>
      <c r="O501" s="748">
        <v>2</v>
      </c>
      <c r="P501" s="666">
        <v>2000</v>
      </c>
      <c r="Q501" s="681">
        <v>1</v>
      </c>
      <c r="R501" s="665">
        <v>2</v>
      </c>
      <c r="S501" s="681">
        <v>1</v>
      </c>
      <c r="T501" s="748">
        <v>2</v>
      </c>
      <c r="U501" s="704">
        <v>1</v>
      </c>
    </row>
    <row r="502" spans="1:21" ht="14.4" customHeight="1" x14ac:dyDescent="0.3">
      <c r="A502" s="664">
        <v>31</v>
      </c>
      <c r="B502" s="665" t="s">
        <v>556</v>
      </c>
      <c r="C502" s="665" t="s">
        <v>3068</v>
      </c>
      <c r="D502" s="746" t="s">
        <v>4305</v>
      </c>
      <c r="E502" s="747" t="s">
        <v>3095</v>
      </c>
      <c r="F502" s="665" t="s">
        <v>3067</v>
      </c>
      <c r="G502" s="665" t="s">
        <v>3176</v>
      </c>
      <c r="H502" s="665" t="s">
        <v>557</v>
      </c>
      <c r="I502" s="665" t="s">
        <v>3392</v>
      </c>
      <c r="J502" s="665" t="s">
        <v>3187</v>
      </c>
      <c r="K502" s="665" t="s">
        <v>3185</v>
      </c>
      <c r="L502" s="666">
        <v>950</v>
      </c>
      <c r="M502" s="666">
        <v>950</v>
      </c>
      <c r="N502" s="665">
        <v>1</v>
      </c>
      <c r="O502" s="748">
        <v>1</v>
      </c>
      <c r="P502" s="666">
        <v>950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31</v>
      </c>
      <c r="B503" s="665" t="s">
        <v>556</v>
      </c>
      <c r="C503" s="665" t="s">
        <v>3068</v>
      </c>
      <c r="D503" s="746" t="s">
        <v>4305</v>
      </c>
      <c r="E503" s="747" t="s">
        <v>3095</v>
      </c>
      <c r="F503" s="665" t="s">
        <v>3067</v>
      </c>
      <c r="G503" s="665" t="s">
        <v>3176</v>
      </c>
      <c r="H503" s="665" t="s">
        <v>557</v>
      </c>
      <c r="I503" s="665" t="s">
        <v>3180</v>
      </c>
      <c r="J503" s="665" t="s">
        <v>3181</v>
      </c>
      <c r="K503" s="665" t="s">
        <v>3182</v>
      </c>
      <c r="L503" s="666">
        <v>200</v>
      </c>
      <c r="M503" s="666">
        <v>17200</v>
      </c>
      <c r="N503" s="665">
        <v>86</v>
      </c>
      <c r="O503" s="748">
        <v>43</v>
      </c>
      <c r="P503" s="666">
        <v>17200</v>
      </c>
      <c r="Q503" s="681">
        <v>1</v>
      </c>
      <c r="R503" s="665">
        <v>86</v>
      </c>
      <c r="S503" s="681">
        <v>1</v>
      </c>
      <c r="T503" s="748">
        <v>43</v>
      </c>
      <c r="U503" s="704">
        <v>1</v>
      </c>
    </row>
    <row r="504" spans="1:21" ht="14.4" customHeight="1" x14ac:dyDescent="0.3">
      <c r="A504" s="664">
        <v>31</v>
      </c>
      <c r="B504" s="665" t="s">
        <v>556</v>
      </c>
      <c r="C504" s="665" t="s">
        <v>3070</v>
      </c>
      <c r="D504" s="746" t="s">
        <v>4306</v>
      </c>
      <c r="E504" s="747" t="s">
        <v>3077</v>
      </c>
      <c r="F504" s="665" t="s">
        <v>3065</v>
      </c>
      <c r="G504" s="665" t="s">
        <v>3190</v>
      </c>
      <c r="H504" s="665" t="s">
        <v>557</v>
      </c>
      <c r="I504" s="665" t="s">
        <v>3446</v>
      </c>
      <c r="J504" s="665" t="s">
        <v>978</v>
      </c>
      <c r="K504" s="665" t="s">
        <v>3447</v>
      </c>
      <c r="L504" s="666">
        <v>103.64</v>
      </c>
      <c r="M504" s="666">
        <v>103.64</v>
      </c>
      <c r="N504" s="665">
        <v>1</v>
      </c>
      <c r="O504" s="748">
        <v>0.5</v>
      </c>
      <c r="P504" s="666">
        <v>103.64</v>
      </c>
      <c r="Q504" s="681">
        <v>1</v>
      </c>
      <c r="R504" s="665">
        <v>1</v>
      </c>
      <c r="S504" s="681">
        <v>1</v>
      </c>
      <c r="T504" s="748">
        <v>0.5</v>
      </c>
      <c r="U504" s="704">
        <v>1</v>
      </c>
    </row>
    <row r="505" spans="1:21" ht="14.4" customHeight="1" x14ac:dyDescent="0.3">
      <c r="A505" s="664">
        <v>31</v>
      </c>
      <c r="B505" s="665" t="s">
        <v>556</v>
      </c>
      <c r="C505" s="665" t="s">
        <v>3070</v>
      </c>
      <c r="D505" s="746" t="s">
        <v>4306</v>
      </c>
      <c r="E505" s="747" t="s">
        <v>3077</v>
      </c>
      <c r="F505" s="665" t="s">
        <v>3065</v>
      </c>
      <c r="G505" s="665" t="s">
        <v>3190</v>
      </c>
      <c r="H505" s="665" t="s">
        <v>557</v>
      </c>
      <c r="I505" s="665" t="s">
        <v>3448</v>
      </c>
      <c r="J505" s="665" t="s">
        <v>978</v>
      </c>
      <c r="K505" s="665" t="s">
        <v>3449</v>
      </c>
      <c r="L505" s="666">
        <v>0</v>
      </c>
      <c r="M505" s="666">
        <v>0</v>
      </c>
      <c r="N505" s="665">
        <v>2</v>
      </c>
      <c r="O505" s="748">
        <v>0.5</v>
      </c>
      <c r="P505" s="666">
        <v>0</v>
      </c>
      <c r="Q505" s="681"/>
      <c r="R505" s="665">
        <v>2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31</v>
      </c>
      <c r="B506" s="665" t="s">
        <v>556</v>
      </c>
      <c r="C506" s="665" t="s">
        <v>3070</v>
      </c>
      <c r="D506" s="746" t="s">
        <v>4306</v>
      </c>
      <c r="E506" s="747" t="s">
        <v>3077</v>
      </c>
      <c r="F506" s="665" t="s">
        <v>3065</v>
      </c>
      <c r="G506" s="665" t="s">
        <v>3096</v>
      </c>
      <c r="H506" s="665" t="s">
        <v>557</v>
      </c>
      <c r="I506" s="665" t="s">
        <v>3348</v>
      </c>
      <c r="J506" s="665" t="s">
        <v>3271</v>
      </c>
      <c r="K506" s="665" t="s">
        <v>3349</v>
      </c>
      <c r="L506" s="666">
        <v>154.36000000000001</v>
      </c>
      <c r="M506" s="666">
        <v>771.80000000000007</v>
      </c>
      <c r="N506" s="665">
        <v>5</v>
      </c>
      <c r="O506" s="748">
        <v>1</v>
      </c>
      <c r="P506" s="666">
        <v>771.80000000000007</v>
      </c>
      <c r="Q506" s="681">
        <v>1</v>
      </c>
      <c r="R506" s="665">
        <v>5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31</v>
      </c>
      <c r="B507" s="665" t="s">
        <v>556</v>
      </c>
      <c r="C507" s="665" t="s">
        <v>3070</v>
      </c>
      <c r="D507" s="746" t="s">
        <v>4306</v>
      </c>
      <c r="E507" s="747" t="s">
        <v>3077</v>
      </c>
      <c r="F507" s="665" t="s">
        <v>3065</v>
      </c>
      <c r="G507" s="665" t="s">
        <v>3450</v>
      </c>
      <c r="H507" s="665" t="s">
        <v>557</v>
      </c>
      <c r="I507" s="665" t="s">
        <v>3451</v>
      </c>
      <c r="J507" s="665" t="s">
        <v>3452</v>
      </c>
      <c r="K507" s="665" t="s">
        <v>3453</v>
      </c>
      <c r="L507" s="666">
        <v>0</v>
      </c>
      <c r="M507" s="666">
        <v>0</v>
      </c>
      <c r="N507" s="665">
        <v>1</v>
      </c>
      <c r="O507" s="748">
        <v>0.5</v>
      </c>
      <c r="P507" s="666">
        <v>0</v>
      </c>
      <c r="Q507" s="681"/>
      <c r="R507" s="665">
        <v>1</v>
      </c>
      <c r="S507" s="681">
        <v>1</v>
      </c>
      <c r="T507" s="748">
        <v>0.5</v>
      </c>
      <c r="U507" s="704">
        <v>1</v>
      </c>
    </row>
    <row r="508" spans="1:21" ht="14.4" customHeight="1" x14ac:dyDescent="0.3">
      <c r="A508" s="664">
        <v>31</v>
      </c>
      <c r="B508" s="665" t="s">
        <v>556</v>
      </c>
      <c r="C508" s="665" t="s">
        <v>3070</v>
      </c>
      <c r="D508" s="746" t="s">
        <v>4306</v>
      </c>
      <c r="E508" s="747" t="s">
        <v>3077</v>
      </c>
      <c r="F508" s="665" t="s">
        <v>3065</v>
      </c>
      <c r="G508" s="665" t="s">
        <v>3198</v>
      </c>
      <c r="H508" s="665" t="s">
        <v>557</v>
      </c>
      <c r="I508" s="665" t="s">
        <v>3454</v>
      </c>
      <c r="J508" s="665" t="s">
        <v>3200</v>
      </c>
      <c r="K508" s="665" t="s">
        <v>3098</v>
      </c>
      <c r="L508" s="666">
        <v>170.52</v>
      </c>
      <c r="M508" s="666">
        <v>170.52</v>
      </c>
      <c r="N508" s="665">
        <v>1</v>
      </c>
      <c r="O508" s="748">
        <v>0.5</v>
      </c>
      <c r="P508" s="666">
        <v>170.52</v>
      </c>
      <c r="Q508" s="681">
        <v>1</v>
      </c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31</v>
      </c>
      <c r="B509" s="665" t="s">
        <v>556</v>
      </c>
      <c r="C509" s="665" t="s">
        <v>3070</v>
      </c>
      <c r="D509" s="746" t="s">
        <v>4306</v>
      </c>
      <c r="E509" s="747" t="s">
        <v>3077</v>
      </c>
      <c r="F509" s="665" t="s">
        <v>3065</v>
      </c>
      <c r="G509" s="665" t="s">
        <v>3455</v>
      </c>
      <c r="H509" s="665" t="s">
        <v>557</v>
      </c>
      <c r="I509" s="665" t="s">
        <v>3456</v>
      </c>
      <c r="J509" s="665" t="s">
        <v>3457</v>
      </c>
      <c r="K509" s="665" t="s">
        <v>3458</v>
      </c>
      <c r="L509" s="666">
        <v>0</v>
      </c>
      <c r="M509" s="666">
        <v>0</v>
      </c>
      <c r="N509" s="665">
        <v>5</v>
      </c>
      <c r="O509" s="748">
        <v>1.5</v>
      </c>
      <c r="P509" s="666">
        <v>0</v>
      </c>
      <c r="Q509" s="681"/>
      <c r="R509" s="665">
        <v>5</v>
      </c>
      <c r="S509" s="681">
        <v>1</v>
      </c>
      <c r="T509" s="748">
        <v>1.5</v>
      </c>
      <c r="U509" s="704">
        <v>1</v>
      </c>
    </row>
    <row r="510" spans="1:21" ht="14.4" customHeight="1" x14ac:dyDescent="0.3">
      <c r="A510" s="664">
        <v>31</v>
      </c>
      <c r="B510" s="665" t="s">
        <v>556</v>
      </c>
      <c r="C510" s="665" t="s">
        <v>3070</v>
      </c>
      <c r="D510" s="746" t="s">
        <v>4306</v>
      </c>
      <c r="E510" s="747" t="s">
        <v>3077</v>
      </c>
      <c r="F510" s="665" t="s">
        <v>3065</v>
      </c>
      <c r="G510" s="665" t="s">
        <v>3118</v>
      </c>
      <c r="H510" s="665" t="s">
        <v>1543</v>
      </c>
      <c r="I510" s="665" t="s">
        <v>3119</v>
      </c>
      <c r="J510" s="665" t="s">
        <v>1565</v>
      </c>
      <c r="K510" s="665" t="s">
        <v>2809</v>
      </c>
      <c r="L510" s="666">
        <v>490.89</v>
      </c>
      <c r="M510" s="666">
        <v>981.78</v>
      </c>
      <c r="N510" s="665">
        <v>2</v>
      </c>
      <c r="O510" s="748">
        <v>1</v>
      </c>
      <c r="P510" s="666">
        <v>981.78</v>
      </c>
      <c r="Q510" s="681">
        <v>1</v>
      </c>
      <c r="R510" s="665">
        <v>2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31</v>
      </c>
      <c r="B511" s="665" t="s">
        <v>556</v>
      </c>
      <c r="C511" s="665" t="s">
        <v>3070</v>
      </c>
      <c r="D511" s="746" t="s">
        <v>4306</v>
      </c>
      <c r="E511" s="747" t="s">
        <v>3077</v>
      </c>
      <c r="F511" s="665" t="s">
        <v>3065</v>
      </c>
      <c r="G511" s="665" t="s">
        <v>3118</v>
      </c>
      <c r="H511" s="665" t="s">
        <v>1543</v>
      </c>
      <c r="I511" s="665" t="s">
        <v>3120</v>
      </c>
      <c r="J511" s="665" t="s">
        <v>1565</v>
      </c>
      <c r="K511" s="665" t="s">
        <v>2807</v>
      </c>
      <c r="L511" s="666">
        <v>815.1</v>
      </c>
      <c r="M511" s="666">
        <v>1630.2</v>
      </c>
      <c r="N511" s="665">
        <v>2</v>
      </c>
      <c r="O511" s="748">
        <v>1</v>
      </c>
      <c r="P511" s="666">
        <v>1630.2</v>
      </c>
      <c r="Q511" s="681">
        <v>1</v>
      </c>
      <c r="R511" s="665">
        <v>2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31</v>
      </c>
      <c r="B512" s="665" t="s">
        <v>556</v>
      </c>
      <c r="C512" s="665" t="s">
        <v>3070</v>
      </c>
      <c r="D512" s="746" t="s">
        <v>4306</v>
      </c>
      <c r="E512" s="747" t="s">
        <v>3077</v>
      </c>
      <c r="F512" s="665" t="s">
        <v>3065</v>
      </c>
      <c r="G512" s="665" t="s">
        <v>3217</v>
      </c>
      <c r="H512" s="665" t="s">
        <v>1543</v>
      </c>
      <c r="I512" s="665" t="s">
        <v>1555</v>
      </c>
      <c r="J512" s="665" t="s">
        <v>600</v>
      </c>
      <c r="K512" s="665" t="s">
        <v>2927</v>
      </c>
      <c r="L512" s="666">
        <v>36.54</v>
      </c>
      <c r="M512" s="666">
        <v>36.54</v>
      </c>
      <c r="N512" s="665">
        <v>1</v>
      </c>
      <c r="O512" s="748">
        <v>1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31</v>
      </c>
      <c r="B513" s="665" t="s">
        <v>556</v>
      </c>
      <c r="C513" s="665" t="s">
        <v>3070</v>
      </c>
      <c r="D513" s="746" t="s">
        <v>4306</v>
      </c>
      <c r="E513" s="747" t="s">
        <v>3077</v>
      </c>
      <c r="F513" s="665" t="s">
        <v>3065</v>
      </c>
      <c r="G513" s="665" t="s">
        <v>3217</v>
      </c>
      <c r="H513" s="665" t="s">
        <v>1543</v>
      </c>
      <c r="I513" s="665" t="s">
        <v>3429</v>
      </c>
      <c r="J513" s="665" t="s">
        <v>600</v>
      </c>
      <c r="K513" s="665" t="s">
        <v>3430</v>
      </c>
      <c r="L513" s="666">
        <v>0</v>
      </c>
      <c r="M513" s="666">
        <v>0</v>
      </c>
      <c r="N513" s="665">
        <v>1</v>
      </c>
      <c r="O513" s="748">
        <v>1</v>
      </c>
      <c r="P513" s="666">
        <v>0</v>
      </c>
      <c r="Q513" s="681"/>
      <c r="R513" s="665">
        <v>1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31</v>
      </c>
      <c r="B514" s="665" t="s">
        <v>556</v>
      </c>
      <c r="C514" s="665" t="s">
        <v>3070</v>
      </c>
      <c r="D514" s="746" t="s">
        <v>4306</v>
      </c>
      <c r="E514" s="747" t="s">
        <v>3077</v>
      </c>
      <c r="F514" s="665" t="s">
        <v>3065</v>
      </c>
      <c r="G514" s="665" t="s">
        <v>3217</v>
      </c>
      <c r="H514" s="665" t="s">
        <v>557</v>
      </c>
      <c r="I514" s="665" t="s">
        <v>3218</v>
      </c>
      <c r="J514" s="665" t="s">
        <v>600</v>
      </c>
      <c r="K514" s="665" t="s">
        <v>3219</v>
      </c>
      <c r="L514" s="666">
        <v>36.54</v>
      </c>
      <c r="M514" s="666">
        <v>36.54</v>
      </c>
      <c r="N514" s="665">
        <v>1</v>
      </c>
      <c r="O514" s="748">
        <v>1</v>
      </c>
      <c r="P514" s="666">
        <v>36.54</v>
      </c>
      <c r="Q514" s="681">
        <v>1</v>
      </c>
      <c r="R514" s="665">
        <v>1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31</v>
      </c>
      <c r="B515" s="665" t="s">
        <v>556</v>
      </c>
      <c r="C515" s="665" t="s">
        <v>3070</v>
      </c>
      <c r="D515" s="746" t="s">
        <v>4306</v>
      </c>
      <c r="E515" s="747" t="s">
        <v>3077</v>
      </c>
      <c r="F515" s="665" t="s">
        <v>3065</v>
      </c>
      <c r="G515" s="665" t="s">
        <v>3220</v>
      </c>
      <c r="H515" s="665" t="s">
        <v>557</v>
      </c>
      <c r="I515" s="665" t="s">
        <v>2454</v>
      </c>
      <c r="J515" s="665" t="s">
        <v>751</v>
      </c>
      <c r="K515" s="665" t="s">
        <v>3459</v>
      </c>
      <c r="L515" s="666">
        <v>301.2</v>
      </c>
      <c r="M515" s="666">
        <v>301.2</v>
      </c>
      <c r="N515" s="665">
        <v>1</v>
      </c>
      <c r="O515" s="748">
        <v>0.5</v>
      </c>
      <c r="P515" s="666">
        <v>301.2</v>
      </c>
      <c r="Q515" s="681">
        <v>1</v>
      </c>
      <c r="R515" s="665">
        <v>1</v>
      </c>
      <c r="S515" s="681">
        <v>1</v>
      </c>
      <c r="T515" s="748">
        <v>0.5</v>
      </c>
      <c r="U515" s="704">
        <v>1</v>
      </c>
    </row>
    <row r="516" spans="1:21" ht="14.4" customHeight="1" x14ac:dyDescent="0.3">
      <c r="A516" s="664">
        <v>31</v>
      </c>
      <c r="B516" s="665" t="s">
        <v>556</v>
      </c>
      <c r="C516" s="665" t="s">
        <v>3070</v>
      </c>
      <c r="D516" s="746" t="s">
        <v>4306</v>
      </c>
      <c r="E516" s="747" t="s">
        <v>3077</v>
      </c>
      <c r="F516" s="665" t="s">
        <v>3065</v>
      </c>
      <c r="G516" s="665" t="s">
        <v>3220</v>
      </c>
      <c r="H516" s="665" t="s">
        <v>557</v>
      </c>
      <c r="I516" s="665" t="s">
        <v>3460</v>
      </c>
      <c r="J516" s="665" t="s">
        <v>751</v>
      </c>
      <c r="K516" s="665" t="s">
        <v>3459</v>
      </c>
      <c r="L516" s="666">
        <v>185.26</v>
      </c>
      <c r="M516" s="666">
        <v>185.26</v>
      </c>
      <c r="N516" s="665">
        <v>1</v>
      </c>
      <c r="O516" s="748">
        <v>1</v>
      </c>
      <c r="P516" s="666">
        <v>185.26</v>
      </c>
      <c r="Q516" s="681">
        <v>1</v>
      </c>
      <c r="R516" s="665">
        <v>1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31</v>
      </c>
      <c r="B517" s="665" t="s">
        <v>556</v>
      </c>
      <c r="C517" s="665" t="s">
        <v>3070</v>
      </c>
      <c r="D517" s="746" t="s">
        <v>4306</v>
      </c>
      <c r="E517" s="747" t="s">
        <v>3077</v>
      </c>
      <c r="F517" s="665" t="s">
        <v>3065</v>
      </c>
      <c r="G517" s="665" t="s">
        <v>3461</v>
      </c>
      <c r="H517" s="665" t="s">
        <v>557</v>
      </c>
      <c r="I517" s="665" t="s">
        <v>3462</v>
      </c>
      <c r="J517" s="665" t="s">
        <v>3463</v>
      </c>
      <c r="K517" s="665" t="s">
        <v>3464</v>
      </c>
      <c r="L517" s="666">
        <v>0</v>
      </c>
      <c r="M517" s="666">
        <v>0</v>
      </c>
      <c r="N517" s="665">
        <v>4</v>
      </c>
      <c r="O517" s="748">
        <v>0.5</v>
      </c>
      <c r="P517" s="666">
        <v>0</v>
      </c>
      <c r="Q517" s="681"/>
      <c r="R517" s="665">
        <v>4</v>
      </c>
      <c r="S517" s="681">
        <v>1</v>
      </c>
      <c r="T517" s="748">
        <v>0.5</v>
      </c>
      <c r="U517" s="704">
        <v>1</v>
      </c>
    </row>
    <row r="518" spans="1:21" ht="14.4" customHeight="1" x14ac:dyDescent="0.3">
      <c r="A518" s="664">
        <v>31</v>
      </c>
      <c r="B518" s="665" t="s">
        <v>556</v>
      </c>
      <c r="C518" s="665" t="s">
        <v>3070</v>
      </c>
      <c r="D518" s="746" t="s">
        <v>4306</v>
      </c>
      <c r="E518" s="747" t="s">
        <v>3077</v>
      </c>
      <c r="F518" s="665" t="s">
        <v>3065</v>
      </c>
      <c r="G518" s="665" t="s">
        <v>3465</v>
      </c>
      <c r="H518" s="665" t="s">
        <v>557</v>
      </c>
      <c r="I518" s="665" t="s">
        <v>3466</v>
      </c>
      <c r="J518" s="665" t="s">
        <v>3467</v>
      </c>
      <c r="K518" s="665" t="s">
        <v>3468</v>
      </c>
      <c r="L518" s="666">
        <v>0</v>
      </c>
      <c r="M518" s="666">
        <v>0</v>
      </c>
      <c r="N518" s="665">
        <v>1</v>
      </c>
      <c r="O518" s="748">
        <v>1</v>
      </c>
      <c r="P518" s="666"/>
      <c r="Q518" s="681"/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31</v>
      </c>
      <c r="B519" s="665" t="s">
        <v>556</v>
      </c>
      <c r="C519" s="665" t="s">
        <v>3070</v>
      </c>
      <c r="D519" s="746" t="s">
        <v>4306</v>
      </c>
      <c r="E519" s="747" t="s">
        <v>3077</v>
      </c>
      <c r="F519" s="665" t="s">
        <v>3065</v>
      </c>
      <c r="G519" s="665" t="s">
        <v>3132</v>
      </c>
      <c r="H519" s="665" t="s">
        <v>557</v>
      </c>
      <c r="I519" s="665" t="s">
        <v>761</v>
      </c>
      <c r="J519" s="665" t="s">
        <v>762</v>
      </c>
      <c r="K519" s="665" t="s">
        <v>2935</v>
      </c>
      <c r="L519" s="666">
        <v>31.32</v>
      </c>
      <c r="M519" s="666">
        <v>62.64</v>
      </c>
      <c r="N519" s="665">
        <v>2</v>
      </c>
      <c r="O519" s="748">
        <v>2</v>
      </c>
      <c r="P519" s="666">
        <v>62.64</v>
      </c>
      <c r="Q519" s="681">
        <v>1</v>
      </c>
      <c r="R519" s="665">
        <v>2</v>
      </c>
      <c r="S519" s="681">
        <v>1</v>
      </c>
      <c r="T519" s="748">
        <v>2</v>
      </c>
      <c r="U519" s="704">
        <v>1</v>
      </c>
    </row>
    <row r="520" spans="1:21" ht="14.4" customHeight="1" x14ac:dyDescent="0.3">
      <c r="A520" s="664">
        <v>31</v>
      </c>
      <c r="B520" s="665" t="s">
        <v>556</v>
      </c>
      <c r="C520" s="665" t="s">
        <v>3070</v>
      </c>
      <c r="D520" s="746" t="s">
        <v>4306</v>
      </c>
      <c r="E520" s="747" t="s">
        <v>3077</v>
      </c>
      <c r="F520" s="665" t="s">
        <v>3065</v>
      </c>
      <c r="G520" s="665" t="s">
        <v>3132</v>
      </c>
      <c r="H520" s="665" t="s">
        <v>557</v>
      </c>
      <c r="I520" s="665" t="s">
        <v>3469</v>
      </c>
      <c r="J520" s="665" t="s">
        <v>3134</v>
      </c>
      <c r="K520" s="665" t="s">
        <v>3032</v>
      </c>
      <c r="L520" s="666">
        <v>93.96</v>
      </c>
      <c r="M520" s="666">
        <v>93.96</v>
      </c>
      <c r="N520" s="665">
        <v>1</v>
      </c>
      <c r="O520" s="748">
        <v>0.5</v>
      </c>
      <c r="P520" s="666">
        <v>93.96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31</v>
      </c>
      <c r="B521" s="665" t="s">
        <v>556</v>
      </c>
      <c r="C521" s="665" t="s">
        <v>3070</v>
      </c>
      <c r="D521" s="746" t="s">
        <v>4306</v>
      </c>
      <c r="E521" s="747" t="s">
        <v>3077</v>
      </c>
      <c r="F521" s="665" t="s">
        <v>3067</v>
      </c>
      <c r="G521" s="665" t="s">
        <v>3143</v>
      </c>
      <c r="H521" s="665" t="s">
        <v>557</v>
      </c>
      <c r="I521" s="665" t="s">
        <v>3162</v>
      </c>
      <c r="J521" s="665" t="s">
        <v>3163</v>
      </c>
      <c r="K521" s="665" t="s">
        <v>3164</v>
      </c>
      <c r="L521" s="666">
        <v>350</v>
      </c>
      <c r="M521" s="666">
        <v>1400</v>
      </c>
      <c r="N521" s="665">
        <v>4</v>
      </c>
      <c r="O521" s="748">
        <v>4</v>
      </c>
      <c r="P521" s="666">
        <v>1400</v>
      </c>
      <c r="Q521" s="681">
        <v>1</v>
      </c>
      <c r="R521" s="665">
        <v>4</v>
      </c>
      <c r="S521" s="681">
        <v>1</v>
      </c>
      <c r="T521" s="748">
        <v>4</v>
      </c>
      <c r="U521" s="704">
        <v>1</v>
      </c>
    </row>
    <row r="522" spans="1:21" ht="14.4" customHeight="1" x14ac:dyDescent="0.3">
      <c r="A522" s="664">
        <v>31</v>
      </c>
      <c r="B522" s="665" t="s">
        <v>556</v>
      </c>
      <c r="C522" s="665" t="s">
        <v>3070</v>
      </c>
      <c r="D522" s="746" t="s">
        <v>4306</v>
      </c>
      <c r="E522" s="747" t="s">
        <v>3077</v>
      </c>
      <c r="F522" s="665" t="s">
        <v>3067</v>
      </c>
      <c r="G522" s="665" t="s">
        <v>3143</v>
      </c>
      <c r="H522" s="665" t="s">
        <v>557</v>
      </c>
      <c r="I522" s="665" t="s">
        <v>3170</v>
      </c>
      <c r="J522" s="665" t="s">
        <v>3171</v>
      </c>
      <c r="K522" s="665" t="s">
        <v>3172</v>
      </c>
      <c r="L522" s="666">
        <v>1000</v>
      </c>
      <c r="M522" s="666">
        <v>1000</v>
      </c>
      <c r="N522" s="665">
        <v>1</v>
      </c>
      <c r="O522" s="748">
        <v>1</v>
      </c>
      <c r="P522" s="666">
        <v>1000</v>
      </c>
      <c r="Q522" s="681">
        <v>1</v>
      </c>
      <c r="R522" s="665">
        <v>1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31</v>
      </c>
      <c r="B523" s="665" t="s">
        <v>556</v>
      </c>
      <c r="C523" s="665" t="s">
        <v>3070</v>
      </c>
      <c r="D523" s="746" t="s">
        <v>4306</v>
      </c>
      <c r="E523" s="747" t="s">
        <v>3077</v>
      </c>
      <c r="F523" s="665" t="s">
        <v>3067</v>
      </c>
      <c r="G523" s="665" t="s">
        <v>3263</v>
      </c>
      <c r="H523" s="665" t="s">
        <v>557</v>
      </c>
      <c r="I523" s="665" t="s">
        <v>3264</v>
      </c>
      <c r="J523" s="665" t="s">
        <v>3265</v>
      </c>
      <c r="K523" s="665" t="s">
        <v>3266</v>
      </c>
      <c r="L523" s="666">
        <v>0</v>
      </c>
      <c r="M523" s="666">
        <v>0</v>
      </c>
      <c r="N523" s="665">
        <v>1</v>
      </c>
      <c r="O523" s="748">
        <v>1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31</v>
      </c>
      <c r="B524" s="665" t="s">
        <v>556</v>
      </c>
      <c r="C524" s="665" t="s">
        <v>3070</v>
      </c>
      <c r="D524" s="746" t="s">
        <v>4306</v>
      </c>
      <c r="E524" s="747" t="s">
        <v>3078</v>
      </c>
      <c r="F524" s="665" t="s">
        <v>3065</v>
      </c>
      <c r="G524" s="665" t="s">
        <v>3096</v>
      </c>
      <c r="H524" s="665" t="s">
        <v>1543</v>
      </c>
      <c r="I524" s="665" t="s">
        <v>1910</v>
      </c>
      <c r="J524" s="665" t="s">
        <v>2881</v>
      </c>
      <c r="K524" s="665" t="s">
        <v>2882</v>
      </c>
      <c r="L524" s="666">
        <v>149.52000000000001</v>
      </c>
      <c r="M524" s="666">
        <v>897.12</v>
      </c>
      <c r="N524" s="665">
        <v>6</v>
      </c>
      <c r="O524" s="748"/>
      <c r="P524" s="666">
        <v>897.12</v>
      </c>
      <c r="Q524" s="681">
        <v>1</v>
      </c>
      <c r="R524" s="665">
        <v>6</v>
      </c>
      <c r="S524" s="681">
        <v>1</v>
      </c>
      <c r="T524" s="748"/>
      <c r="U524" s="704"/>
    </row>
    <row r="525" spans="1:21" ht="14.4" customHeight="1" x14ac:dyDescent="0.3">
      <c r="A525" s="664">
        <v>31</v>
      </c>
      <c r="B525" s="665" t="s">
        <v>556</v>
      </c>
      <c r="C525" s="665" t="s">
        <v>3070</v>
      </c>
      <c r="D525" s="746" t="s">
        <v>4306</v>
      </c>
      <c r="E525" s="747" t="s">
        <v>3078</v>
      </c>
      <c r="F525" s="665" t="s">
        <v>3065</v>
      </c>
      <c r="G525" s="665" t="s">
        <v>3096</v>
      </c>
      <c r="H525" s="665" t="s">
        <v>557</v>
      </c>
      <c r="I525" s="665" t="s">
        <v>3434</v>
      </c>
      <c r="J525" s="665" t="s">
        <v>3268</v>
      </c>
      <c r="K525" s="665" t="s">
        <v>3435</v>
      </c>
      <c r="L525" s="666">
        <v>149.52000000000001</v>
      </c>
      <c r="M525" s="666">
        <v>299.04000000000002</v>
      </c>
      <c r="N525" s="665">
        <v>2</v>
      </c>
      <c r="O525" s="748"/>
      <c r="P525" s="666">
        <v>149.52000000000001</v>
      </c>
      <c r="Q525" s="681">
        <v>0.5</v>
      </c>
      <c r="R525" s="665">
        <v>1</v>
      </c>
      <c r="S525" s="681">
        <v>0.5</v>
      </c>
      <c r="T525" s="748"/>
      <c r="U525" s="704"/>
    </row>
    <row r="526" spans="1:21" ht="14.4" customHeight="1" x14ac:dyDescent="0.3">
      <c r="A526" s="664">
        <v>31</v>
      </c>
      <c r="B526" s="665" t="s">
        <v>556</v>
      </c>
      <c r="C526" s="665" t="s">
        <v>3070</v>
      </c>
      <c r="D526" s="746" t="s">
        <v>4306</v>
      </c>
      <c r="E526" s="747" t="s">
        <v>3078</v>
      </c>
      <c r="F526" s="665" t="s">
        <v>3065</v>
      </c>
      <c r="G526" s="665" t="s">
        <v>3096</v>
      </c>
      <c r="H526" s="665" t="s">
        <v>557</v>
      </c>
      <c r="I526" s="665" t="s">
        <v>3267</v>
      </c>
      <c r="J526" s="665" t="s">
        <v>3268</v>
      </c>
      <c r="K526" s="665" t="s">
        <v>3269</v>
      </c>
      <c r="L526" s="666">
        <v>149.52000000000001</v>
      </c>
      <c r="M526" s="666">
        <v>149.52000000000001</v>
      </c>
      <c r="N526" s="665">
        <v>1</v>
      </c>
      <c r="O526" s="748"/>
      <c r="P526" s="666">
        <v>149.52000000000001</v>
      </c>
      <c r="Q526" s="681">
        <v>1</v>
      </c>
      <c r="R526" s="665">
        <v>1</v>
      </c>
      <c r="S526" s="681">
        <v>1</v>
      </c>
      <c r="T526" s="748"/>
      <c r="U526" s="704"/>
    </row>
    <row r="527" spans="1:21" ht="14.4" customHeight="1" x14ac:dyDescent="0.3">
      <c r="A527" s="664">
        <v>31</v>
      </c>
      <c r="B527" s="665" t="s">
        <v>556</v>
      </c>
      <c r="C527" s="665" t="s">
        <v>3070</v>
      </c>
      <c r="D527" s="746" t="s">
        <v>4306</v>
      </c>
      <c r="E527" s="747" t="s">
        <v>3078</v>
      </c>
      <c r="F527" s="665" t="s">
        <v>3065</v>
      </c>
      <c r="G527" s="665" t="s">
        <v>3097</v>
      </c>
      <c r="H527" s="665" t="s">
        <v>557</v>
      </c>
      <c r="I527" s="665" t="s">
        <v>3351</v>
      </c>
      <c r="J527" s="665" t="s">
        <v>3352</v>
      </c>
      <c r="K527" s="665" t="s">
        <v>3353</v>
      </c>
      <c r="L527" s="666">
        <v>78.33</v>
      </c>
      <c r="M527" s="666">
        <v>156.66</v>
      </c>
      <c r="N527" s="665">
        <v>2</v>
      </c>
      <c r="O527" s="748"/>
      <c r="P527" s="666"/>
      <c r="Q527" s="681">
        <v>0</v>
      </c>
      <c r="R527" s="665"/>
      <c r="S527" s="681">
        <v>0</v>
      </c>
      <c r="T527" s="748"/>
      <c r="U527" s="704"/>
    </row>
    <row r="528" spans="1:21" ht="14.4" customHeight="1" x14ac:dyDescent="0.3">
      <c r="A528" s="664">
        <v>31</v>
      </c>
      <c r="B528" s="665" t="s">
        <v>556</v>
      </c>
      <c r="C528" s="665" t="s">
        <v>3070</v>
      </c>
      <c r="D528" s="746" t="s">
        <v>4306</v>
      </c>
      <c r="E528" s="747" t="s">
        <v>3078</v>
      </c>
      <c r="F528" s="665" t="s">
        <v>3065</v>
      </c>
      <c r="G528" s="665" t="s">
        <v>3097</v>
      </c>
      <c r="H528" s="665" t="s">
        <v>557</v>
      </c>
      <c r="I528" s="665" t="s">
        <v>3099</v>
      </c>
      <c r="J528" s="665" t="s">
        <v>1896</v>
      </c>
      <c r="K528" s="665" t="s">
        <v>3100</v>
      </c>
      <c r="L528" s="666">
        <v>391.67</v>
      </c>
      <c r="M528" s="666">
        <v>1958.3500000000001</v>
      </c>
      <c r="N528" s="665">
        <v>5</v>
      </c>
      <c r="O528" s="748"/>
      <c r="P528" s="666">
        <v>1566.68</v>
      </c>
      <c r="Q528" s="681">
        <v>0.79999999999999993</v>
      </c>
      <c r="R528" s="665">
        <v>4</v>
      </c>
      <c r="S528" s="681">
        <v>0.8</v>
      </c>
      <c r="T528" s="748"/>
      <c r="U528" s="704"/>
    </row>
    <row r="529" spans="1:21" ht="14.4" customHeight="1" x14ac:dyDescent="0.3">
      <c r="A529" s="664">
        <v>31</v>
      </c>
      <c r="B529" s="665" t="s">
        <v>556</v>
      </c>
      <c r="C529" s="665" t="s">
        <v>3070</v>
      </c>
      <c r="D529" s="746" t="s">
        <v>4306</v>
      </c>
      <c r="E529" s="747" t="s">
        <v>3078</v>
      </c>
      <c r="F529" s="665" t="s">
        <v>3065</v>
      </c>
      <c r="G529" s="665" t="s">
        <v>3201</v>
      </c>
      <c r="H529" s="665" t="s">
        <v>557</v>
      </c>
      <c r="I529" s="665" t="s">
        <v>3470</v>
      </c>
      <c r="J529" s="665" t="s">
        <v>2081</v>
      </c>
      <c r="K529" s="665" t="s">
        <v>3032</v>
      </c>
      <c r="L529" s="666">
        <v>0</v>
      </c>
      <c r="M529" s="666">
        <v>0</v>
      </c>
      <c r="N529" s="665">
        <v>4</v>
      </c>
      <c r="O529" s="748"/>
      <c r="P529" s="666">
        <v>0</v>
      </c>
      <c r="Q529" s="681"/>
      <c r="R529" s="665">
        <v>3</v>
      </c>
      <c r="S529" s="681">
        <v>0.75</v>
      </c>
      <c r="T529" s="748"/>
      <c r="U529" s="704"/>
    </row>
    <row r="530" spans="1:21" ht="14.4" customHeight="1" x14ac:dyDescent="0.3">
      <c r="A530" s="664">
        <v>31</v>
      </c>
      <c r="B530" s="665" t="s">
        <v>556</v>
      </c>
      <c r="C530" s="665" t="s">
        <v>3070</v>
      </c>
      <c r="D530" s="746" t="s">
        <v>4306</v>
      </c>
      <c r="E530" s="747" t="s">
        <v>3078</v>
      </c>
      <c r="F530" s="665" t="s">
        <v>3065</v>
      </c>
      <c r="G530" s="665" t="s">
        <v>3201</v>
      </c>
      <c r="H530" s="665" t="s">
        <v>557</v>
      </c>
      <c r="I530" s="665" t="s">
        <v>2080</v>
      </c>
      <c r="J530" s="665" t="s">
        <v>2081</v>
      </c>
      <c r="K530" s="665" t="s">
        <v>3471</v>
      </c>
      <c r="L530" s="666">
        <v>64.56</v>
      </c>
      <c r="M530" s="666">
        <v>64.56</v>
      </c>
      <c r="N530" s="665">
        <v>1</v>
      </c>
      <c r="O530" s="748"/>
      <c r="P530" s="666">
        <v>64.56</v>
      </c>
      <c r="Q530" s="681">
        <v>1</v>
      </c>
      <c r="R530" s="665">
        <v>1</v>
      </c>
      <c r="S530" s="681">
        <v>1</v>
      </c>
      <c r="T530" s="748"/>
      <c r="U530" s="704"/>
    </row>
    <row r="531" spans="1:21" ht="14.4" customHeight="1" x14ac:dyDescent="0.3">
      <c r="A531" s="664">
        <v>31</v>
      </c>
      <c r="B531" s="665" t="s">
        <v>556</v>
      </c>
      <c r="C531" s="665" t="s">
        <v>3070</v>
      </c>
      <c r="D531" s="746" t="s">
        <v>4306</v>
      </c>
      <c r="E531" s="747" t="s">
        <v>3078</v>
      </c>
      <c r="F531" s="665" t="s">
        <v>3065</v>
      </c>
      <c r="G531" s="665" t="s">
        <v>3201</v>
      </c>
      <c r="H531" s="665" t="s">
        <v>557</v>
      </c>
      <c r="I531" s="665" t="s">
        <v>2080</v>
      </c>
      <c r="J531" s="665" t="s">
        <v>2081</v>
      </c>
      <c r="K531" s="665" t="s">
        <v>3471</v>
      </c>
      <c r="L531" s="666">
        <v>48.72</v>
      </c>
      <c r="M531" s="666">
        <v>292.32</v>
      </c>
      <c r="N531" s="665">
        <v>6</v>
      </c>
      <c r="O531" s="748"/>
      <c r="P531" s="666">
        <v>243.6</v>
      </c>
      <c r="Q531" s="681">
        <v>0.83333333333333337</v>
      </c>
      <c r="R531" s="665">
        <v>5</v>
      </c>
      <c r="S531" s="681">
        <v>0.83333333333333337</v>
      </c>
      <c r="T531" s="748"/>
      <c r="U531" s="704"/>
    </row>
    <row r="532" spans="1:21" ht="14.4" customHeight="1" x14ac:dyDescent="0.3">
      <c r="A532" s="664">
        <v>31</v>
      </c>
      <c r="B532" s="665" t="s">
        <v>556</v>
      </c>
      <c r="C532" s="665" t="s">
        <v>3070</v>
      </c>
      <c r="D532" s="746" t="s">
        <v>4306</v>
      </c>
      <c r="E532" s="747" t="s">
        <v>3078</v>
      </c>
      <c r="F532" s="665" t="s">
        <v>3065</v>
      </c>
      <c r="G532" s="665" t="s">
        <v>3201</v>
      </c>
      <c r="H532" s="665" t="s">
        <v>557</v>
      </c>
      <c r="I532" s="665" t="s">
        <v>3472</v>
      </c>
      <c r="J532" s="665" t="s">
        <v>2081</v>
      </c>
      <c r="K532" s="665" t="s">
        <v>3473</v>
      </c>
      <c r="L532" s="666">
        <v>121.8</v>
      </c>
      <c r="M532" s="666">
        <v>121.8</v>
      </c>
      <c r="N532" s="665">
        <v>1</v>
      </c>
      <c r="O532" s="748"/>
      <c r="P532" s="666"/>
      <c r="Q532" s="681">
        <v>0</v>
      </c>
      <c r="R532" s="665"/>
      <c r="S532" s="681">
        <v>0</v>
      </c>
      <c r="T532" s="748"/>
      <c r="U532" s="704"/>
    </row>
    <row r="533" spans="1:21" ht="14.4" customHeight="1" x14ac:dyDescent="0.3">
      <c r="A533" s="664">
        <v>31</v>
      </c>
      <c r="B533" s="665" t="s">
        <v>556</v>
      </c>
      <c r="C533" s="665" t="s">
        <v>3070</v>
      </c>
      <c r="D533" s="746" t="s">
        <v>4306</v>
      </c>
      <c r="E533" s="747" t="s">
        <v>3078</v>
      </c>
      <c r="F533" s="665" t="s">
        <v>3065</v>
      </c>
      <c r="G533" s="665" t="s">
        <v>3474</v>
      </c>
      <c r="H533" s="665" t="s">
        <v>557</v>
      </c>
      <c r="I533" s="665" t="s">
        <v>3475</v>
      </c>
      <c r="J533" s="665" t="s">
        <v>3476</v>
      </c>
      <c r="K533" s="665" t="s">
        <v>3477</v>
      </c>
      <c r="L533" s="666">
        <v>815.1</v>
      </c>
      <c r="M533" s="666">
        <v>1630.2</v>
      </c>
      <c r="N533" s="665">
        <v>2</v>
      </c>
      <c r="O533" s="748"/>
      <c r="P533" s="666">
        <v>1630.2</v>
      </c>
      <c r="Q533" s="681">
        <v>1</v>
      </c>
      <c r="R533" s="665">
        <v>2</v>
      </c>
      <c r="S533" s="681">
        <v>1</v>
      </c>
      <c r="T533" s="748"/>
      <c r="U533" s="704"/>
    </row>
    <row r="534" spans="1:21" ht="14.4" customHeight="1" x14ac:dyDescent="0.3">
      <c r="A534" s="664">
        <v>31</v>
      </c>
      <c r="B534" s="665" t="s">
        <v>556</v>
      </c>
      <c r="C534" s="665" t="s">
        <v>3070</v>
      </c>
      <c r="D534" s="746" t="s">
        <v>4306</v>
      </c>
      <c r="E534" s="747" t="s">
        <v>3078</v>
      </c>
      <c r="F534" s="665" t="s">
        <v>3065</v>
      </c>
      <c r="G534" s="665" t="s">
        <v>3478</v>
      </c>
      <c r="H534" s="665" t="s">
        <v>557</v>
      </c>
      <c r="I534" s="665" t="s">
        <v>841</v>
      </c>
      <c r="J534" s="665" t="s">
        <v>842</v>
      </c>
      <c r="K534" s="665" t="s">
        <v>3479</v>
      </c>
      <c r="L534" s="666">
        <v>107.27</v>
      </c>
      <c r="M534" s="666">
        <v>107.27</v>
      </c>
      <c r="N534" s="665">
        <v>1</v>
      </c>
      <c r="O534" s="748"/>
      <c r="P534" s="666"/>
      <c r="Q534" s="681">
        <v>0</v>
      </c>
      <c r="R534" s="665"/>
      <c r="S534" s="681">
        <v>0</v>
      </c>
      <c r="T534" s="748"/>
      <c r="U534" s="704"/>
    </row>
    <row r="535" spans="1:21" ht="14.4" customHeight="1" x14ac:dyDescent="0.3">
      <c r="A535" s="664">
        <v>31</v>
      </c>
      <c r="B535" s="665" t="s">
        <v>556</v>
      </c>
      <c r="C535" s="665" t="s">
        <v>3070</v>
      </c>
      <c r="D535" s="746" t="s">
        <v>4306</v>
      </c>
      <c r="E535" s="747" t="s">
        <v>3078</v>
      </c>
      <c r="F535" s="665" t="s">
        <v>3065</v>
      </c>
      <c r="G535" s="665" t="s">
        <v>3101</v>
      </c>
      <c r="H535" s="665" t="s">
        <v>557</v>
      </c>
      <c r="I535" s="665" t="s">
        <v>1266</v>
      </c>
      <c r="J535" s="665" t="s">
        <v>3102</v>
      </c>
      <c r="K535" s="665" t="s">
        <v>3103</v>
      </c>
      <c r="L535" s="666">
        <v>0</v>
      </c>
      <c r="M535" s="666">
        <v>0</v>
      </c>
      <c r="N535" s="665">
        <v>2</v>
      </c>
      <c r="O535" s="748"/>
      <c r="P535" s="666"/>
      <c r="Q535" s="681"/>
      <c r="R535" s="665"/>
      <c r="S535" s="681">
        <v>0</v>
      </c>
      <c r="T535" s="748"/>
      <c r="U535" s="704"/>
    </row>
    <row r="536" spans="1:21" ht="14.4" customHeight="1" x14ac:dyDescent="0.3">
      <c r="A536" s="664">
        <v>31</v>
      </c>
      <c r="B536" s="665" t="s">
        <v>556</v>
      </c>
      <c r="C536" s="665" t="s">
        <v>3070</v>
      </c>
      <c r="D536" s="746" t="s">
        <v>4306</v>
      </c>
      <c r="E536" s="747" t="s">
        <v>3078</v>
      </c>
      <c r="F536" s="665" t="s">
        <v>3065</v>
      </c>
      <c r="G536" s="665" t="s">
        <v>3480</v>
      </c>
      <c r="H536" s="665" t="s">
        <v>557</v>
      </c>
      <c r="I536" s="665" t="s">
        <v>3481</v>
      </c>
      <c r="J536" s="665" t="s">
        <v>3482</v>
      </c>
      <c r="K536" s="665" t="s">
        <v>3483</v>
      </c>
      <c r="L536" s="666">
        <v>0</v>
      </c>
      <c r="M536" s="666">
        <v>0</v>
      </c>
      <c r="N536" s="665">
        <v>1</v>
      </c>
      <c r="O536" s="748"/>
      <c r="P536" s="666"/>
      <c r="Q536" s="681"/>
      <c r="R536" s="665"/>
      <c r="S536" s="681">
        <v>0</v>
      </c>
      <c r="T536" s="748"/>
      <c r="U536" s="704"/>
    </row>
    <row r="537" spans="1:21" ht="14.4" customHeight="1" x14ac:dyDescent="0.3">
      <c r="A537" s="664">
        <v>31</v>
      </c>
      <c r="B537" s="665" t="s">
        <v>556</v>
      </c>
      <c r="C537" s="665" t="s">
        <v>3070</v>
      </c>
      <c r="D537" s="746" t="s">
        <v>4306</v>
      </c>
      <c r="E537" s="747" t="s">
        <v>3078</v>
      </c>
      <c r="F537" s="665" t="s">
        <v>3065</v>
      </c>
      <c r="G537" s="665" t="s">
        <v>3417</v>
      </c>
      <c r="H537" s="665" t="s">
        <v>557</v>
      </c>
      <c r="I537" s="665" t="s">
        <v>1787</v>
      </c>
      <c r="J537" s="665" t="s">
        <v>1788</v>
      </c>
      <c r="K537" s="665" t="s">
        <v>3418</v>
      </c>
      <c r="L537" s="666">
        <v>48.09</v>
      </c>
      <c r="M537" s="666">
        <v>1731.24</v>
      </c>
      <c r="N537" s="665">
        <v>36</v>
      </c>
      <c r="O537" s="748"/>
      <c r="P537" s="666">
        <v>1442.7</v>
      </c>
      <c r="Q537" s="681">
        <v>0.83333333333333337</v>
      </c>
      <c r="R537" s="665">
        <v>30</v>
      </c>
      <c r="S537" s="681">
        <v>0.83333333333333337</v>
      </c>
      <c r="T537" s="748"/>
      <c r="U537" s="704"/>
    </row>
    <row r="538" spans="1:21" ht="14.4" customHeight="1" x14ac:dyDescent="0.3">
      <c r="A538" s="664">
        <v>31</v>
      </c>
      <c r="B538" s="665" t="s">
        <v>556</v>
      </c>
      <c r="C538" s="665" t="s">
        <v>3070</v>
      </c>
      <c r="D538" s="746" t="s">
        <v>4306</v>
      </c>
      <c r="E538" s="747" t="s">
        <v>3078</v>
      </c>
      <c r="F538" s="665" t="s">
        <v>3065</v>
      </c>
      <c r="G538" s="665" t="s">
        <v>3106</v>
      </c>
      <c r="H538" s="665" t="s">
        <v>557</v>
      </c>
      <c r="I538" s="665" t="s">
        <v>954</v>
      </c>
      <c r="J538" s="665" t="s">
        <v>955</v>
      </c>
      <c r="K538" s="665" t="s">
        <v>3107</v>
      </c>
      <c r="L538" s="666">
        <v>0</v>
      </c>
      <c r="M538" s="666">
        <v>0</v>
      </c>
      <c r="N538" s="665">
        <v>5</v>
      </c>
      <c r="O538" s="748"/>
      <c r="P538" s="666">
        <v>0</v>
      </c>
      <c r="Q538" s="681"/>
      <c r="R538" s="665">
        <v>4</v>
      </c>
      <c r="S538" s="681">
        <v>0.8</v>
      </c>
      <c r="T538" s="748"/>
      <c r="U538" s="704"/>
    </row>
    <row r="539" spans="1:21" ht="14.4" customHeight="1" x14ac:dyDescent="0.3">
      <c r="A539" s="664">
        <v>31</v>
      </c>
      <c r="B539" s="665" t="s">
        <v>556</v>
      </c>
      <c r="C539" s="665" t="s">
        <v>3070</v>
      </c>
      <c r="D539" s="746" t="s">
        <v>4306</v>
      </c>
      <c r="E539" s="747" t="s">
        <v>3078</v>
      </c>
      <c r="F539" s="665" t="s">
        <v>3065</v>
      </c>
      <c r="G539" s="665" t="s">
        <v>3106</v>
      </c>
      <c r="H539" s="665" t="s">
        <v>557</v>
      </c>
      <c r="I539" s="665" t="s">
        <v>3359</v>
      </c>
      <c r="J539" s="665" t="s">
        <v>955</v>
      </c>
      <c r="K539" s="665" t="s">
        <v>3360</v>
      </c>
      <c r="L539" s="666">
        <v>0</v>
      </c>
      <c r="M539" s="666">
        <v>0</v>
      </c>
      <c r="N539" s="665">
        <v>4</v>
      </c>
      <c r="O539" s="748"/>
      <c r="P539" s="666">
        <v>0</v>
      </c>
      <c r="Q539" s="681"/>
      <c r="R539" s="665">
        <v>2</v>
      </c>
      <c r="S539" s="681">
        <v>0.5</v>
      </c>
      <c r="T539" s="748"/>
      <c r="U539" s="704"/>
    </row>
    <row r="540" spans="1:21" ht="14.4" customHeight="1" x14ac:dyDescent="0.3">
      <c r="A540" s="664">
        <v>31</v>
      </c>
      <c r="B540" s="665" t="s">
        <v>556</v>
      </c>
      <c r="C540" s="665" t="s">
        <v>3070</v>
      </c>
      <c r="D540" s="746" t="s">
        <v>4306</v>
      </c>
      <c r="E540" s="747" t="s">
        <v>3078</v>
      </c>
      <c r="F540" s="665" t="s">
        <v>3065</v>
      </c>
      <c r="G540" s="665" t="s">
        <v>3484</v>
      </c>
      <c r="H540" s="665" t="s">
        <v>557</v>
      </c>
      <c r="I540" s="665" t="s">
        <v>3485</v>
      </c>
      <c r="J540" s="665" t="s">
        <v>838</v>
      </c>
      <c r="K540" s="665" t="s">
        <v>3486</v>
      </c>
      <c r="L540" s="666">
        <v>0</v>
      </c>
      <c r="M540" s="666">
        <v>0</v>
      </c>
      <c r="N540" s="665">
        <v>2</v>
      </c>
      <c r="O540" s="748"/>
      <c r="P540" s="666"/>
      <c r="Q540" s="681"/>
      <c r="R540" s="665"/>
      <c r="S540" s="681">
        <v>0</v>
      </c>
      <c r="T540" s="748"/>
      <c r="U540" s="704"/>
    </row>
    <row r="541" spans="1:21" ht="14.4" customHeight="1" x14ac:dyDescent="0.3">
      <c r="A541" s="664">
        <v>31</v>
      </c>
      <c r="B541" s="665" t="s">
        <v>556</v>
      </c>
      <c r="C541" s="665" t="s">
        <v>3070</v>
      </c>
      <c r="D541" s="746" t="s">
        <v>4306</v>
      </c>
      <c r="E541" s="747" t="s">
        <v>3078</v>
      </c>
      <c r="F541" s="665" t="s">
        <v>3065</v>
      </c>
      <c r="G541" s="665" t="s">
        <v>3108</v>
      </c>
      <c r="H541" s="665" t="s">
        <v>557</v>
      </c>
      <c r="I541" s="665" t="s">
        <v>1825</v>
      </c>
      <c r="J541" s="665" t="s">
        <v>3109</v>
      </c>
      <c r="K541" s="665" t="s">
        <v>3110</v>
      </c>
      <c r="L541" s="666">
        <v>132.97999999999999</v>
      </c>
      <c r="M541" s="666">
        <v>1595.7599999999998</v>
      </c>
      <c r="N541" s="665">
        <v>12</v>
      </c>
      <c r="O541" s="748"/>
      <c r="P541" s="666">
        <v>1196.82</v>
      </c>
      <c r="Q541" s="681">
        <v>0.75000000000000011</v>
      </c>
      <c r="R541" s="665">
        <v>9</v>
      </c>
      <c r="S541" s="681">
        <v>0.75</v>
      </c>
      <c r="T541" s="748"/>
      <c r="U541" s="704"/>
    </row>
    <row r="542" spans="1:21" ht="14.4" customHeight="1" x14ac:dyDescent="0.3">
      <c r="A542" s="664">
        <v>31</v>
      </c>
      <c r="B542" s="665" t="s">
        <v>556</v>
      </c>
      <c r="C542" s="665" t="s">
        <v>3070</v>
      </c>
      <c r="D542" s="746" t="s">
        <v>4306</v>
      </c>
      <c r="E542" s="747" t="s">
        <v>3078</v>
      </c>
      <c r="F542" s="665" t="s">
        <v>3065</v>
      </c>
      <c r="G542" s="665" t="s">
        <v>3108</v>
      </c>
      <c r="H542" s="665" t="s">
        <v>557</v>
      </c>
      <c r="I542" s="665" t="s">
        <v>3487</v>
      </c>
      <c r="J542" s="665" t="s">
        <v>3109</v>
      </c>
      <c r="K542" s="665" t="s">
        <v>3488</v>
      </c>
      <c r="L542" s="666">
        <v>77.52</v>
      </c>
      <c r="M542" s="666">
        <v>77.52</v>
      </c>
      <c r="N542" s="665">
        <v>1</v>
      </c>
      <c r="O542" s="748"/>
      <c r="P542" s="666">
        <v>77.52</v>
      </c>
      <c r="Q542" s="681">
        <v>1</v>
      </c>
      <c r="R542" s="665">
        <v>1</v>
      </c>
      <c r="S542" s="681">
        <v>1</v>
      </c>
      <c r="T542" s="748"/>
      <c r="U542" s="704"/>
    </row>
    <row r="543" spans="1:21" ht="14.4" customHeight="1" x14ac:dyDescent="0.3">
      <c r="A543" s="664">
        <v>31</v>
      </c>
      <c r="B543" s="665" t="s">
        <v>556</v>
      </c>
      <c r="C543" s="665" t="s">
        <v>3070</v>
      </c>
      <c r="D543" s="746" t="s">
        <v>4306</v>
      </c>
      <c r="E543" s="747" t="s">
        <v>3078</v>
      </c>
      <c r="F543" s="665" t="s">
        <v>3065</v>
      </c>
      <c r="G543" s="665" t="s">
        <v>3366</v>
      </c>
      <c r="H543" s="665" t="s">
        <v>557</v>
      </c>
      <c r="I543" s="665" t="s">
        <v>731</v>
      </c>
      <c r="J543" s="665" t="s">
        <v>3367</v>
      </c>
      <c r="K543" s="665" t="s">
        <v>3368</v>
      </c>
      <c r="L543" s="666">
        <v>23.61</v>
      </c>
      <c r="M543" s="666">
        <v>47.22</v>
      </c>
      <c r="N543" s="665">
        <v>2</v>
      </c>
      <c r="O543" s="748"/>
      <c r="P543" s="666"/>
      <c r="Q543" s="681">
        <v>0</v>
      </c>
      <c r="R543" s="665"/>
      <c r="S543" s="681">
        <v>0</v>
      </c>
      <c r="T543" s="748"/>
      <c r="U543" s="704"/>
    </row>
    <row r="544" spans="1:21" ht="14.4" customHeight="1" x14ac:dyDescent="0.3">
      <c r="A544" s="664">
        <v>31</v>
      </c>
      <c r="B544" s="665" t="s">
        <v>556</v>
      </c>
      <c r="C544" s="665" t="s">
        <v>3070</v>
      </c>
      <c r="D544" s="746" t="s">
        <v>4306</v>
      </c>
      <c r="E544" s="747" t="s">
        <v>3078</v>
      </c>
      <c r="F544" s="665" t="s">
        <v>3065</v>
      </c>
      <c r="G544" s="665" t="s">
        <v>3111</v>
      </c>
      <c r="H544" s="665" t="s">
        <v>557</v>
      </c>
      <c r="I544" s="665" t="s">
        <v>3112</v>
      </c>
      <c r="J544" s="665" t="s">
        <v>3113</v>
      </c>
      <c r="K544" s="665" t="s">
        <v>2927</v>
      </c>
      <c r="L544" s="666">
        <v>0</v>
      </c>
      <c r="M544" s="666">
        <v>0</v>
      </c>
      <c r="N544" s="665">
        <v>1</v>
      </c>
      <c r="O544" s="748"/>
      <c r="P544" s="666"/>
      <c r="Q544" s="681"/>
      <c r="R544" s="665"/>
      <c r="S544" s="681">
        <v>0</v>
      </c>
      <c r="T544" s="748"/>
      <c r="U544" s="704"/>
    </row>
    <row r="545" spans="1:21" ht="14.4" customHeight="1" x14ac:dyDescent="0.3">
      <c r="A545" s="664">
        <v>31</v>
      </c>
      <c r="B545" s="665" t="s">
        <v>556</v>
      </c>
      <c r="C545" s="665" t="s">
        <v>3070</v>
      </c>
      <c r="D545" s="746" t="s">
        <v>4306</v>
      </c>
      <c r="E545" s="747" t="s">
        <v>3078</v>
      </c>
      <c r="F545" s="665" t="s">
        <v>3065</v>
      </c>
      <c r="G545" s="665" t="s">
        <v>3118</v>
      </c>
      <c r="H545" s="665" t="s">
        <v>1543</v>
      </c>
      <c r="I545" s="665" t="s">
        <v>3119</v>
      </c>
      <c r="J545" s="665" t="s">
        <v>1565</v>
      </c>
      <c r="K545" s="665" t="s">
        <v>2809</v>
      </c>
      <c r="L545" s="666">
        <v>543.39</v>
      </c>
      <c r="M545" s="666">
        <v>4347.12</v>
      </c>
      <c r="N545" s="665">
        <v>8</v>
      </c>
      <c r="O545" s="748"/>
      <c r="P545" s="666">
        <v>4347.12</v>
      </c>
      <c r="Q545" s="681">
        <v>1</v>
      </c>
      <c r="R545" s="665">
        <v>8</v>
      </c>
      <c r="S545" s="681">
        <v>1</v>
      </c>
      <c r="T545" s="748"/>
      <c r="U545" s="704"/>
    </row>
    <row r="546" spans="1:21" ht="14.4" customHeight="1" x14ac:dyDescent="0.3">
      <c r="A546" s="664">
        <v>31</v>
      </c>
      <c r="B546" s="665" t="s">
        <v>556</v>
      </c>
      <c r="C546" s="665" t="s">
        <v>3070</v>
      </c>
      <c r="D546" s="746" t="s">
        <v>4306</v>
      </c>
      <c r="E546" s="747" t="s">
        <v>3078</v>
      </c>
      <c r="F546" s="665" t="s">
        <v>3065</v>
      </c>
      <c r="G546" s="665" t="s">
        <v>3118</v>
      </c>
      <c r="H546" s="665" t="s">
        <v>1543</v>
      </c>
      <c r="I546" s="665" t="s">
        <v>3120</v>
      </c>
      <c r="J546" s="665" t="s">
        <v>1565</v>
      </c>
      <c r="K546" s="665" t="s">
        <v>2807</v>
      </c>
      <c r="L546" s="666">
        <v>815.1</v>
      </c>
      <c r="M546" s="666">
        <v>4890.6000000000004</v>
      </c>
      <c r="N546" s="665">
        <v>6</v>
      </c>
      <c r="O546" s="748"/>
      <c r="P546" s="666">
        <v>4890.6000000000004</v>
      </c>
      <c r="Q546" s="681">
        <v>1</v>
      </c>
      <c r="R546" s="665">
        <v>6</v>
      </c>
      <c r="S546" s="681">
        <v>1</v>
      </c>
      <c r="T546" s="748"/>
      <c r="U546" s="704"/>
    </row>
    <row r="547" spans="1:21" ht="14.4" customHeight="1" x14ac:dyDescent="0.3">
      <c r="A547" s="664">
        <v>31</v>
      </c>
      <c r="B547" s="665" t="s">
        <v>556</v>
      </c>
      <c r="C547" s="665" t="s">
        <v>3070</v>
      </c>
      <c r="D547" s="746" t="s">
        <v>4306</v>
      </c>
      <c r="E547" s="747" t="s">
        <v>3078</v>
      </c>
      <c r="F547" s="665" t="s">
        <v>3065</v>
      </c>
      <c r="G547" s="665" t="s">
        <v>3118</v>
      </c>
      <c r="H547" s="665" t="s">
        <v>1543</v>
      </c>
      <c r="I547" s="665" t="s">
        <v>3120</v>
      </c>
      <c r="J547" s="665" t="s">
        <v>1565</v>
      </c>
      <c r="K547" s="665" t="s">
        <v>2807</v>
      </c>
      <c r="L547" s="666">
        <v>736.33</v>
      </c>
      <c r="M547" s="666">
        <v>9572.2900000000009</v>
      </c>
      <c r="N547" s="665">
        <v>13</v>
      </c>
      <c r="O547" s="748"/>
      <c r="P547" s="666">
        <v>6626.97</v>
      </c>
      <c r="Q547" s="681">
        <v>0.69230769230769229</v>
      </c>
      <c r="R547" s="665">
        <v>9</v>
      </c>
      <c r="S547" s="681">
        <v>0.69230769230769229</v>
      </c>
      <c r="T547" s="748"/>
      <c r="U547" s="704"/>
    </row>
    <row r="548" spans="1:21" ht="14.4" customHeight="1" x14ac:dyDescent="0.3">
      <c r="A548" s="664">
        <v>31</v>
      </c>
      <c r="B548" s="665" t="s">
        <v>556</v>
      </c>
      <c r="C548" s="665" t="s">
        <v>3070</v>
      </c>
      <c r="D548" s="746" t="s">
        <v>4306</v>
      </c>
      <c r="E548" s="747" t="s">
        <v>3078</v>
      </c>
      <c r="F548" s="665" t="s">
        <v>3065</v>
      </c>
      <c r="G548" s="665" t="s">
        <v>3118</v>
      </c>
      <c r="H548" s="665" t="s">
        <v>1543</v>
      </c>
      <c r="I548" s="665" t="s">
        <v>1564</v>
      </c>
      <c r="J548" s="665" t="s">
        <v>1565</v>
      </c>
      <c r="K548" s="665" t="s">
        <v>2810</v>
      </c>
      <c r="L548" s="666">
        <v>923.74</v>
      </c>
      <c r="M548" s="666">
        <v>923.74</v>
      </c>
      <c r="N548" s="665">
        <v>1</v>
      </c>
      <c r="O548" s="748"/>
      <c r="P548" s="666">
        <v>923.74</v>
      </c>
      <c r="Q548" s="681">
        <v>1</v>
      </c>
      <c r="R548" s="665">
        <v>1</v>
      </c>
      <c r="S548" s="681">
        <v>1</v>
      </c>
      <c r="T548" s="748"/>
      <c r="U548" s="704"/>
    </row>
    <row r="549" spans="1:21" ht="14.4" customHeight="1" x14ac:dyDescent="0.3">
      <c r="A549" s="664">
        <v>31</v>
      </c>
      <c r="B549" s="665" t="s">
        <v>556</v>
      </c>
      <c r="C549" s="665" t="s">
        <v>3070</v>
      </c>
      <c r="D549" s="746" t="s">
        <v>4306</v>
      </c>
      <c r="E549" s="747" t="s">
        <v>3078</v>
      </c>
      <c r="F549" s="665" t="s">
        <v>3065</v>
      </c>
      <c r="G549" s="665" t="s">
        <v>3217</v>
      </c>
      <c r="H549" s="665" t="s">
        <v>1543</v>
      </c>
      <c r="I549" s="665" t="s">
        <v>1555</v>
      </c>
      <c r="J549" s="665" t="s">
        <v>600</v>
      </c>
      <c r="K549" s="665" t="s">
        <v>2927</v>
      </c>
      <c r="L549" s="666">
        <v>48.42</v>
      </c>
      <c r="M549" s="666">
        <v>48.42</v>
      </c>
      <c r="N549" s="665">
        <v>1</v>
      </c>
      <c r="O549" s="748"/>
      <c r="P549" s="666">
        <v>48.42</v>
      </c>
      <c r="Q549" s="681">
        <v>1</v>
      </c>
      <c r="R549" s="665">
        <v>1</v>
      </c>
      <c r="S549" s="681">
        <v>1</v>
      </c>
      <c r="T549" s="748"/>
      <c r="U549" s="704"/>
    </row>
    <row r="550" spans="1:21" ht="14.4" customHeight="1" x14ac:dyDescent="0.3">
      <c r="A550" s="664">
        <v>31</v>
      </c>
      <c r="B550" s="665" t="s">
        <v>556</v>
      </c>
      <c r="C550" s="665" t="s">
        <v>3070</v>
      </c>
      <c r="D550" s="746" t="s">
        <v>4306</v>
      </c>
      <c r="E550" s="747" t="s">
        <v>3078</v>
      </c>
      <c r="F550" s="665" t="s">
        <v>3065</v>
      </c>
      <c r="G550" s="665" t="s">
        <v>3217</v>
      </c>
      <c r="H550" s="665" t="s">
        <v>1543</v>
      </c>
      <c r="I550" s="665" t="s">
        <v>1555</v>
      </c>
      <c r="J550" s="665" t="s">
        <v>600</v>
      </c>
      <c r="K550" s="665" t="s">
        <v>2927</v>
      </c>
      <c r="L550" s="666">
        <v>36.54</v>
      </c>
      <c r="M550" s="666">
        <v>36.54</v>
      </c>
      <c r="N550" s="665">
        <v>1</v>
      </c>
      <c r="O550" s="748"/>
      <c r="P550" s="666"/>
      <c r="Q550" s="681">
        <v>0</v>
      </c>
      <c r="R550" s="665"/>
      <c r="S550" s="681">
        <v>0</v>
      </c>
      <c r="T550" s="748"/>
      <c r="U550" s="704"/>
    </row>
    <row r="551" spans="1:21" ht="14.4" customHeight="1" x14ac:dyDescent="0.3">
      <c r="A551" s="664">
        <v>31</v>
      </c>
      <c r="B551" s="665" t="s">
        <v>556</v>
      </c>
      <c r="C551" s="665" t="s">
        <v>3070</v>
      </c>
      <c r="D551" s="746" t="s">
        <v>4306</v>
      </c>
      <c r="E551" s="747" t="s">
        <v>3078</v>
      </c>
      <c r="F551" s="665" t="s">
        <v>3065</v>
      </c>
      <c r="G551" s="665" t="s">
        <v>3489</v>
      </c>
      <c r="H551" s="665" t="s">
        <v>557</v>
      </c>
      <c r="I551" s="665" t="s">
        <v>3490</v>
      </c>
      <c r="J551" s="665" t="s">
        <v>1814</v>
      </c>
      <c r="K551" s="665" t="s">
        <v>3491</v>
      </c>
      <c r="L551" s="666">
        <v>0</v>
      </c>
      <c r="M551" s="666">
        <v>0</v>
      </c>
      <c r="N551" s="665">
        <v>1</v>
      </c>
      <c r="O551" s="748"/>
      <c r="P551" s="666">
        <v>0</v>
      </c>
      <c r="Q551" s="681"/>
      <c r="R551" s="665">
        <v>1</v>
      </c>
      <c r="S551" s="681">
        <v>1</v>
      </c>
      <c r="T551" s="748"/>
      <c r="U551" s="704"/>
    </row>
    <row r="552" spans="1:21" ht="14.4" customHeight="1" x14ac:dyDescent="0.3">
      <c r="A552" s="664">
        <v>31</v>
      </c>
      <c r="B552" s="665" t="s">
        <v>556</v>
      </c>
      <c r="C552" s="665" t="s">
        <v>3070</v>
      </c>
      <c r="D552" s="746" t="s">
        <v>4306</v>
      </c>
      <c r="E552" s="747" t="s">
        <v>3078</v>
      </c>
      <c r="F552" s="665" t="s">
        <v>3065</v>
      </c>
      <c r="G552" s="665" t="s">
        <v>3125</v>
      </c>
      <c r="H552" s="665" t="s">
        <v>557</v>
      </c>
      <c r="I552" s="665" t="s">
        <v>796</v>
      </c>
      <c r="J552" s="665" t="s">
        <v>3126</v>
      </c>
      <c r="K552" s="665" t="s">
        <v>3127</v>
      </c>
      <c r="L552" s="666">
        <v>0</v>
      </c>
      <c r="M552" s="666">
        <v>0</v>
      </c>
      <c r="N552" s="665">
        <v>12</v>
      </c>
      <c r="O552" s="748"/>
      <c r="P552" s="666">
        <v>0</v>
      </c>
      <c r="Q552" s="681"/>
      <c r="R552" s="665">
        <v>7</v>
      </c>
      <c r="S552" s="681">
        <v>0.58333333333333337</v>
      </c>
      <c r="T552" s="748"/>
      <c r="U552" s="704"/>
    </row>
    <row r="553" spans="1:21" ht="14.4" customHeight="1" x14ac:dyDescent="0.3">
      <c r="A553" s="664">
        <v>31</v>
      </c>
      <c r="B553" s="665" t="s">
        <v>556</v>
      </c>
      <c r="C553" s="665" t="s">
        <v>3070</v>
      </c>
      <c r="D553" s="746" t="s">
        <v>4306</v>
      </c>
      <c r="E553" s="747" t="s">
        <v>3078</v>
      </c>
      <c r="F553" s="665" t="s">
        <v>3065</v>
      </c>
      <c r="G553" s="665" t="s">
        <v>3492</v>
      </c>
      <c r="H553" s="665" t="s">
        <v>557</v>
      </c>
      <c r="I553" s="665" t="s">
        <v>3493</v>
      </c>
      <c r="J553" s="665" t="s">
        <v>2640</v>
      </c>
      <c r="K553" s="665" t="s">
        <v>3494</v>
      </c>
      <c r="L553" s="666">
        <v>99.75</v>
      </c>
      <c r="M553" s="666">
        <v>99.75</v>
      </c>
      <c r="N553" s="665">
        <v>1</v>
      </c>
      <c r="O553" s="748"/>
      <c r="P553" s="666">
        <v>99.75</v>
      </c>
      <c r="Q553" s="681">
        <v>1</v>
      </c>
      <c r="R553" s="665">
        <v>1</v>
      </c>
      <c r="S553" s="681">
        <v>1</v>
      </c>
      <c r="T553" s="748"/>
      <c r="U553" s="704"/>
    </row>
    <row r="554" spans="1:21" ht="14.4" customHeight="1" x14ac:dyDescent="0.3">
      <c r="A554" s="664">
        <v>31</v>
      </c>
      <c r="B554" s="665" t="s">
        <v>556</v>
      </c>
      <c r="C554" s="665" t="s">
        <v>3070</v>
      </c>
      <c r="D554" s="746" t="s">
        <v>4306</v>
      </c>
      <c r="E554" s="747" t="s">
        <v>3078</v>
      </c>
      <c r="F554" s="665" t="s">
        <v>3065</v>
      </c>
      <c r="G554" s="665" t="s">
        <v>3492</v>
      </c>
      <c r="H554" s="665" t="s">
        <v>557</v>
      </c>
      <c r="I554" s="665" t="s">
        <v>2639</v>
      </c>
      <c r="J554" s="665" t="s">
        <v>2640</v>
      </c>
      <c r="K554" s="665" t="s">
        <v>3495</v>
      </c>
      <c r="L554" s="666">
        <v>299.24</v>
      </c>
      <c r="M554" s="666">
        <v>299.24</v>
      </c>
      <c r="N554" s="665">
        <v>1</v>
      </c>
      <c r="O554" s="748"/>
      <c r="P554" s="666">
        <v>299.24</v>
      </c>
      <c r="Q554" s="681">
        <v>1</v>
      </c>
      <c r="R554" s="665">
        <v>1</v>
      </c>
      <c r="S554" s="681">
        <v>1</v>
      </c>
      <c r="T554" s="748"/>
      <c r="U554" s="704"/>
    </row>
    <row r="555" spans="1:21" ht="14.4" customHeight="1" x14ac:dyDescent="0.3">
      <c r="A555" s="664">
        <v>31</v>
      </c>
      <c r="B555" s="665" t="s">
        <v>556</v>
      </c>
      <c r="C555" s="665" t="s">
        <v>3070</v>
      </c>
      <c r="D555" s="746" t="s">
        <v>4306</v>
      </c>
      <c r="E555" s="747" t="s">
        <v>3078</v>
      </c>
      <c r="F555" s="665" t="s">
        <v>3065</v>
      </c>
      <c r="G555" s="665" t="s">
        <v>3130</v>
      </c>
      <c r="H555" s="665" t="s">
        <v>557</v>
      </c>
      <c r="I555" s="665" t="s">
        <v>1802</v>
      </c>
      <c r="J555" s="665" t="s">
        <v>1799</v>
      </c>
      <c r="K555" s="665" t="s">
        <v>3131</v>
      </c>
      <c r="L555" s="666">
        <v>186.27</v>
      </c>
      <c r="M555" s="666">
        <v>372.54</v>
      </c>
      <c r="N555" s="665">
        <v>2</v>
      </c>
      <c r="O555" s="748"/>
      <c r="P555" s="666">
        <v>186.27</v>
      </c>
      <c r="Q555" s="681">
        <v>0.5</v>
      </c>
      <c r="R555" s="665">
        <v>1</v>
      </c>
      <c r="S555" s="681">
        <v>0.5</v>
      </c>
      <c r="T555" s="748"/>
      <c r="U555" s="704"/>
    </row>
    <row r="556" spans="1:21" ht="14.4" customHeight="1" x14ac:dyDescent="0.3">
      <c r="A556" s="664">
        <v>31</v>
      </c>
      <c r="B556" s="665" t="s">
        <v>556</v>
      </c>
      <c r="C556" s="665" t="s">
        <v>3070</v>
      </c>
      <c r="D556" s="746" t="s">
        <v>4306</v>
      </c>
      <c r="E556" s="747" t="s">
        <v>3078</v>
      </c>
      <c r="F556" s="665" t="s">
        <v>3065</v>
      </c>
      <c r="G556" s="665" t="s">
        <v>3235</v>
      </c>
      <c r="H556" s="665" t="s">
        <v>557</v>
      </c>
      <c r="I556" s="665" t="s">
        <v>1853</v>
      </c>
      <c r="J556" s="665" t="s">
        <v>1854</v>
      </c>
      <c r="K556" s="665" t="s">
        <v>3441</v>
      </c>
      <c r="L556" s="666">
        <v>61.97</v>
      </c>
      <c r="M556" s="666">
        <v>371.82</v>
      </c>
      <c r="N556" s="665">
        <v>6</v>
      </c>
      <c r="O556" s="748"/>
      <c r="P556" s="666">
        <v>371.82</v>
      </c>
      <c r="Q556" s="681">
        <v>1</v>
      </c>
      <c r="R556" s="665">
        <v>6</v>
      </c>
      <c r="S556" s="681">
        <v>1</v>
      </c>
      <c r="T556" s="748"/>
      <c r="U556" s="704"/>
    </row>
    <row r="557" spans="1:21" ht="14.4" customHeight="1" x14ac:dyDescent="0.3">
      <c r="A557" s="664">
        <v>31</v>
      </c>
      <c r="B557" s="665" t="s">
        <v>556</v>
      </c>
      <c r="C557" s="665" t="s">
        <v>3070</v>
      </c>
      <c r="D557" s="746" t="s">
        <v>4306</v>
      </c>
      <c r="E557" s="747" t="s">
        <v>3078</v>
      </c>
      <c r="F557" s="665" t="s">
        <v>3065</v>
      </c>
      <c r="G557" s="665" t="s">
        <v>3132</v>
      </c>
      <c r="H557" s="665" t="s">
        <v>557</v>
      </c>
      <c r="I557" s="665" t="s">
        <v>761</v>
      </c>
      <c r="J557" s="665" t="s">
        <v>762</v>
      </c>
      <c r="K557" s="665" t="s">
        <v>2935</v>
      </c>
      <c r="L557" s="666">
        <v>31.32</v>
      </c>
      <c r="M557" s="666">
        <v>31.32</v>
      </c>
      <c r="N557" s="665">
        <v>1</v>
      </c>
      <c r="O557" s="748"/>
      <c r="P557" s="666"/>
      <c r="Q557" s="681">
        <v>0</v>
      </c>
      <c r="R557" s="665"/>
      <c r="S557" s="681">
        <v>0</v>
      </c>
      <c r="T557" s="748"/>
      <c r="U557" s="704"/>
    </row>
    <row r="558" spans="1:21" ht="14.4" customHeight="1" x14ac:dyDescent="0.3">
      <c r="A558" s="664">
        <v>31</v>
      </c>
      <c r="B558" s="665" t="s">
        <v>556</v>
      </c>
      <c r="C558" s="665" t="s">
        <v>3070</v>
      </c>
      <c r="D558" s="746" t="s">
        <v>4306</v>
      </c>
      <c r="E558" s="747" t="s">
        <v>3078</v>
      </c>
      <c r="F558" s="665" t="s">
        <v>3065</v>
      </c>
      <c r="G558" s="665" t="s">
        <v>3132</v>
      </c>
      <c r="H558" s="665" t="s">
        <v>557</v>
      </c>
      <c r="I558" s="665" t="s">
        <v>3496</v>
      </c>
      <c r="J558" s="665" t="s">
        <v>3497</v>
      </c>
      <c r="K558" s="665" t="s">
        <v>3498</v>
      </c>
      <c r="L558" s="666">
        <v>187.92</v>
      </c>
      <c r="M558" s="666">
        <v>187.92</v>
      </c>
      <c r="N558" s="665">
        <v>1</v>
      </c>
      <c r="O558" s="748"/>
      <c r="P558" s="666"/>
      <c r="Q558" s="681">
        <v>0</v>
      </c>
      <c r="R558" s="665"/>
      <c r="S558" s="681">
        <v>0</v>
      </c>
      <c r="T558" s="748"/>
      <c r="U558" s="704"/>
    </row>
    <row r="559" spans="1:21" ht="14.4" customHeight="1" x14ac:dyDescent="0.3">
      <c r="A559" s="664">
        <v>31</v>
      </c>
      <c r="B559" s="665" t="s">
        <v>556</v>
      </c>
      <c r="C559" s="665" t="s">
        <v>3070</v>
      </c>
      <c r="D559" s="746" t="s">
        <v>4306</v>
      </c>
      <c r="E559" s="747" t="s">
        <v>3078</v>
      </c>
      <c r="F559" s="665" t="s">
        <v>3065</v>
      </c>
      <c r="G559" s="665" t="s">
        <v>3240</v>
      </c>
      <c r="H559" s="665" t="s">
        <v>557</v>
      </c>
      <c r="I559" s="665" t="s">
        <v>3241</v>
      </c>
      <c r="J559" s="665" t="s">
        <v>3242</v>
      </c>
      <c r="K559" s="665" t="s">
        <v>3243</v>
      </c>
      <c r="L559" s="666">
        <v>33.549999999999997</v>
      </c>
      <c r="M559" s="666">
        <v>33.549999999999997</v>
      </c>
      <c r="N559" s="665">
        <v>1</v>
      </c>
      <c r="O559" s="748"/>
      <c r="P559" s="666">
        <v>33.549999999999997</v>
      </c>
      <c r="Q559" s="681">
        <v>1</v>
      </c>
      <c r="R559" s="665">
        <v>1</v>
      </c>
      <c r="S559" s="681">
        <v>1</v>
      </c>
      <c r="T559" s="748"/>
      <c r="U559" s="704"/>
    </row>
    <row r="560" spans="1:21" ht="14.4" customHeight="1" x14ac:dyDescent="0.3">
      <c r="A560" s="664">
        <v>31</v>
      </c>
      <c r="B560" s="665" t="s">
        <v>556</v>
      </c>
      <c r="C560" s="665" t="s">
        <v>3070</v>
      </c>
      <c r="D560" s="746" t="s">
        <v>4306</v>
      </c>
      <c r="E560" s="747" t="s">
        <v>3078</v>
      </c>
      <c r="F560" s="665" t="s">
        <v>3065</v>
      </c>
      <c r="G560" s="665" t="s">
        <v>3240</v>
      </c>
      <c r="H560" s="665" t="s">
        <v>557</v>
      </c>
      <c r="I560" s="665" t="s">
        <v>1126</v>
      </c>
      <c r="J560" s="665" t="s">
        <v>3242</v>
      </c>
      <c r="K560" s="665" t="s">
        <v>3244</v>
      </c>
      <c r="L560" s="666">
        <v>50.32</v>
      </c>
      <c r="M560" s="666">
        <v>100.64</v>
      </c>
      <c r="N560" s="665">
        <v>2</v>
      </c>
      <c r="O560" s="748"/>
      <c r="P560" s="666">
        <v>100.64</v>
      </c>
      <c r="Q560" s="681">
        <v>1</v>
      </c>
      <c r="R560" s="665">
        <v>2</v>
      </c>
      <c r="S560" s="681">
        <v>1</v>
      </c>
      <c r="T560" s="748"/>
      <c r="U560" s="704"/>
    </row>
    <row r="561" spans="1:21" ht="14.4" customHeight="1" x14ac:dyDescent="0.3">
      <c r="A561" s="664">
        <v>31</v>
      </c>
      <c r="B561" s="665" t="s">
        <v>556</v>
      </c>
      <c r="C561" s="665" t="s">
        <v>3070</v>
      </c>
      <c r="D561" s="746" t="s">
        <v>4306</v>
      </c>
      <c r="E561" s="747" t="s">
        <v>3078</v>
      </c>
      <c r="F561" s="665" t="s">
        <v>3065</v>
      </c>
      <c r="G561" s="665" t="s">
        <v>3240</v>
      </c>
      <c r="H561" s="665" t="s">
        <v>557</v>
      </c>
      <c r="I561" s="665" t="s">
        <v>3499</v>
      </c>
      <c r="J561" s="665" t="s">
        <v>3242</v>
      </c>
      <c r="K561" s="665" t="s">
        <v>3500</v>
      </c>
      <c r="L561" s="666">
        <v>0</v>
      </c>
      <c r="M561" s="666">
        <v>0</v>
      </c>
      <c r="N561" s="665">
        <v>1</v>
      </c>
      <c r="O561" s="748"/>
      <c r="P561" s="666"/>
      <c r="Q561" s="681"/>
      <c r="R561" s="665"/>
      <c r="S561" s="681">
        <v>0</v>
      </c>
      <c r="T561" s="748"/>
      <c r="U561" s="704"/>
    </row>
    <row r="562" spans="1:21" ht="14.4" customHeight="1" x14ac:dyDescent="0.3">
      <c r="A562" s="664">
        <v>31</v>
      </c>
      <c r="B562" s="665" t="s">
        <v>556</v>
      </c>
      <c r="C562" s="665" t="s">
        <v>3070</v>
      </c>
      <c r="D562" s="746" t="s">
        <v>4306</v>
      </c>
      <c r="E562" s="747" t="s">
        <v>3078</v>
      </c>
      <c r="F562" s="665" t="s">
        <v>3065</v>
      </c>
      <c r="G562" s="665" t="s">
        <v>3240</v>
      </c>
      <c r="H562" s="665" t="s">
        <v>557</v>
      </c>
      <c r="I562" s="665" t="s">
        <v>3501</v>
      </c>
      <c r="J562" s="665" t="s">
        <v>1383</v>
      </c>
      <c r="K562" s="665" t="s">
        <v>3502</v>
      </c>
      <c r="L562" s="666">
        <v>100.62</v>
      </c>
      <c r="M562" s="666">
        <v>100.62</v>
      </c>
      <c r="N562" s="665">
        <v>1</v>
      </c>
      <c r="O562" s="748"/>
      <c r="P562" s="666">
        <v>100.62</v>
      </c>
      <c r="Q562" s="681">
        <v>1</v>
      </c>
      <c r="R562" s="665">
        <v>1</v>
      </c>
      <c r="S562" s="681">
        <v>1</v>
      </c>
      <c r="T562" s="748"/>
      <c r="U562" s="704"/>
    </row>
    <row r="563" spans="1:21" ht="14.4" customHeight="1" x14ac:dyDescent="0.3">
      <c r="A563" s="664">
        <v>31</v>
      </c>
      <c r="B563" s="665" t="s">
        <v>556</v>
      </c>
      <c r="C563" s="665" t="s">
        <v>3070</v>
      </c>
      <c r="D563" s="746" t="s">
        <v>4306</v>
      </c>
      <c r="E563" s="747" t="s">
        <v>3078</v>
      </c>
      <c r="F563" s="665" t="s">
        <v>3065</v>
      </c>
      <c r="G563" s="665" t="s">
        <v>3240</v>
      </c>
      <c r="H563" s="665" t="s">
        <v>557</v>
      </c>
      <c r="I563" s="665" t="s">
        <v>3444</v>
      </c>
      <c r="J563" s="665" t="s">
        <v>1383</v>
      </c>
      <c r="K563" s="665" t="s">
        <v>3445</v>
      </c>
      <c r="L563" s="666">
        <v>0</v>
      </c>
      <c r="M563" s="666">
        <v>0</v>
      </c>
      <c r="N563" s="665">
        <v>1</v>
      </c>
      <c r="O563" s="748"/>
      <c r="P563" s="666"/>
      <c r="Q563" s="681"/>
      <c r="R563" s="665"/>
      <c r="S563" s="681">
        <v>0</v>
      </c>
      <c r="T563" s="748"/>
      <c r="U563" s="704"/>
    </row>
    <row r="564" spans="1:21" ht="14.4" customHeight="1" x14ac:dyDescent="0.3">
      <c r="A564" s="664">
        <v>31</v>
      </c>
      <c r="B564" s="665" t="s">
        <v>556</v>
      </c>
      <c r="C564" s="665" t="s">
        <v>3070</v>
      </c>
      <c r="D564" s="746" t="s">
        <v>4306</v>
      </c>
      <c r="E564" s="747" t="s">
        <v>3078</v>
      </c>
      <c r="F564" s="665" t="s">
        <v>3065</v>
      </c>
      <c r="G564" s="665" t="s">
        <v>3317</v>
      </c>
      <c r="H564" s="665" t="s">
        <v>557</v>
      </c>
      <c r="I564" s="665" t="s">
        <v>1318</v>
      </c>
      <c r="J564" s="665" t="s">
        <v>1319</v>
      </c>
      <c r="K564" s="665" t="s">
        <v>3383</v>
      </c>
      <c r="L564" s="666">
        <v>0</v>
      </c>
      <c r="M564" s="666">
        <v>0</v>
      </c>
      <c r="N564" s="665">
        <v>2</v>
      </c>
      <c r="O564" s="748"/>
      <c r="P564" s="666"/>
      <c r="Q564" s="681"/>
      <c r="R564" s="665"/>
      <c r="S564" s="681">
        <v>0</v>
      </c>
      <c r="T564" s="748"/>
      <c r="U564" s="704"/>
    </row>
    <row r="565" spans="1:21" ht="14.4" customHeight="1" x14ac:dyDescent="0.3">
      <c r="A565" s="664">
        <v>31</v>
      </c>
      <c r="B565" s="665" t="s">
        <v>556</v>
      </c>
      <c r="C565" s="665" t="s">
        <v>3070</v>
      </c>
      <c r="D565" s="746" t="s">
        <v>4306</v>
      </c>
      <c r="E565" s="747" t="s">
        <v>3078</v>
      </c>
      <c r="F565" s="665" t="s">
        <v>3065</v>
      </c>
      <c r="G565" s="665" t="s">
        <v>3503</v>
      </c>
      <c r="H565" s="665" t="s">
        <v>1543</v>
      </c>
      <c r="I565" s="665" t="s">
        <v>3504</v>
      </c>
      <c r="J565" s="665" t="s">
        <v>3505</v>
      </c>
      <c r="K565" s="665" t="s">
        <v>3506</v>
      </c>
      <c r="L565" s="666">
        <v>690.91</v>
      </c>
      <c r="M565" s="666">
        <v>1381.82</v>
      </c>
      <c r="N565" s="665">
        <v>2</v>
      </c>
      <c r="O565" s="748"/>
      <c r="P565" s="666">
        <v>1381.82</v>
      </c>
      <c r="Q565" s="681">
        <v>1</v>
      </c>
      <c r="R565" s="665">
        <v>2</v>
      </c>
      <c r="S565" s="681">
        <v>1</v>
      </c>
      <c r="T565" s="748"/>
      <c r="U565" s="704"/>
    </row>
    <row r="566" spans="1:21" ht="14.4" customHeight="1" x14ac:dyDescent="0.3">
      <c r="A566" s="664">
        <v>31</v>
      </c>
      <c r="B566" s="665" t="s">
        <v>556</v>
      </c>
      <c r="C566" s="665" t="s">
        <v>3070</v>
      </c>
      <c r="D566" s="746" t="s">
        <v>4306</v>
      </c>
      <c r="E566" s="747" t="s">
        <v>3078</v>
      </c>
      <c r="F566" s="665" t="s">
        <v>3067</v>
      </c>
      <c r="G566" s="665" t="s">
        <v>3135</v>
      </c>
      <c r="H566" s="665" t="s">
        <v>557</v>
      </c>
      <c r="I566" s="665" t="s">
        <v>3136</v>
      </c>
      <c r="J566" s="665" t="s">
        <v>3137</v>
      </c>
      <c r="K566" s="665" t="s">
        <v>3138</v>
      </c>
      <c r="L566" s="666">
        <v>35.130000000000003</v>
      </c>
      <c r="M566" s="666">
        <v>35.130000000000003</v>
      </c>
      <c r="N566" s="665">
        <v>1</v>
      </c>
      <c r="O566" s="748">
        <v>1</v>
      </c>
      <c r="P566" s="666">
        <v>35.130000000000003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31</v>
      </c>
      <c r="B567" s="665" t="s">
        <v>556</v>
      </c>
      <c r="C567" s="665" t="s">
        <v>3070</v>
      </c>
      <c r="D567" s="746" t="s">
        <v>4306</v>
      </c>
      <c r="E567" s="747" t="s">
        <v>3078</v>
      </c>
      <c r="F567" s="665" t="s">
        <v>3067</v>
      </c>
      <c r="G567" s="665" t="s">
        <v>3135</v>
      </c>
      <c r="H567" s="665" t="s">
        <v>557</v>
      </c>
      <c r="I567" s="665" t="s">
        <v>3507</v>
      </c>
      <c r="J567" s="665" t="s">
        <v>3137</v>
      </c>
      <c r="K567" s="665" t="s">
        <v>3508</v>
      </c>
      <c r="L567" s="666">
        <v>24.77</v>
      </c>
      <c r="M567" s="666">
        <v>24.77</v>
      </c>
      <c r="N567" s="665">
        <v>1</v>
      </c>
      <c r="O567" s="748">
        <v>1</v>
      </c>
      <c r="P567" s="666">
        <v>24.77</v>
      </c>
      <c r="Q567" s="681">
        <v>1</v>
      </c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31</v>
      </c>
      <c r="B568" s="665" t="s">
        <v>556</v>
      </c>
      <c r="C568" s="665" t="s">
        <v>3070</v>
      </c>
      <c r="D568" s="746" t="s">
        <v>4306</v>
      </c>
      <c r="E568" s="747" t="s">
        <v>3078</v>
      </c>
      <c r="F568" s="665" t="s">
        <v>3067</v>
      </c>
      <c r="G568" s="665" t="s">
        <v>3135</v>
      </c>
      <c r="H568" s="665" t="s">
        <v>557</v>
      </c>
      <c r="I568" s="665" t="s">
        <v>3509</v>
      </c>
      <c r="J568" s="665" t="s">
        <v>3137</v>
      </c>
      <c r="K568" s="665" t="s">
        <v>3510</v>
      </c>
      <c r="L568" s="666">
        <v>38.24</v>
      </c>
      <c r="M568" s="666">
        <v>38.24</v>
      </c>
      <c r="N568" s="665">
        <v>1</v>
      </c>
      <c r="O568" s="748">
        <v>1</v>
      </c>
      <c r="P568" s="666">
        <v>38.24</v>
      </c>
      <c r="Q568" s="681">
        <v>1</v>
      </c>
      <c r="R568" s="665">
        <v>1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31</v>
      </c>
      <c r="B569" s="665" t="s">
        <v>556</v>
      </c>
      <c r="C569" s="665" t="s">
        <v>3070</v>
      </c>
      <c r="D569" s="746" t="s">
        <v>4306</v>
      </c>
      <c r="E569" s="747" t="s">
        <v>3078</v>
      </c>
      <c r="F569" s="665" t="s">
        <v>3067</v>
      </c>
      <c r="G569" s="665" t="s">
        <v>3143</v>
      </c>
      <c r="H569" s="665" t="s">
        <v>557</v>
      </c>
      <c r="I569" s="665" t="s">
        <v>3147</v>
      </c>
      <c r="J569" s="665" t="s">
        <v>3148</v>
      </c>
      <c r="K569" s="665" t="s">
        <v>3149</v>
      </c>
      <c r="L569" s="666">
        <v>492.18</v>
      </c>
      <c r="M569" s="666">
        <v>492.18</v>
      </c>
      <c r="N569" s="665">
        <v>1</v>
      </c>
      <c r="O569" s="748">
        <v>1</v>
      </c>
      <c r="P569" s="666">
        <v>492.18</v>
      </c>
      <c r="Q569" s="681">
        <v>1</v>
      </c>
      <c r="R569" s="665">
        <v>1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31</v>
      </c>
      <c r="B570" s="665" t="s">
        <v>556</v>
      </c>
      <c r="C570" s="665" t="s">
        <v>3070</v>
      </c>
      <c r="D570" s="746" t="s">
        <v>4306</v>
      </c>
      <c r="E570" s="747" t="s">
        <v>3078</v>
      </c>
      <c r="F570" s="665" t="s">
        <v>3067</v>
      </c>
      <c r="G570" s="665" t="s">
        <v>3143</v>
      </c>
      <c r="H570" s="665" t="s">
        <v>557</v>
      </c>
      <c r="I570" s="665" t="s">
        <v>3294</v>
      </c>
      <c r="J570" s="665" t="s">
        <v>3295</v>
      </c>
      <c r="K570" s="665" t="s">
        <v>3296</v>
      </c>
      <c r="L570" s="666">
        <v>347.81</v>
      </c>
      <c r="M570" s="666">
        <v>695.62</v>
      </c>
      <c r="N570" s="665">
        <v>2</v>
      </c>
      <c r="O570" s="748">
        <v>2</v>
      </c>
      <c r="P570" s="666">
        <v>695.62</v>
      </c>
      <c r="Q570" s="681">
        <v>1</v>
      </c>
      <c r="R570" s="665">
        <v>2</v>
      </c>
      <c r="S570" s="681">
        <v>1</v>
      </c>
      <c r="T570" s="748">
        <v>2</v>
      </c>
      <c r="U570" s="704">
        <v>1</v>
      </c>
    </row>
    <row r="571" spans="1:21" ht="14.4" customHeight="1" x14ac:dyDescent="0.3">
      <c r="A571" s="664">
        <v>31</v>
      </c>
      <c r="B571" s="665" t="s">
        <v>556</v>
      </c>
      <c r="C571" s="665" t="s">
        <v>3070</v>
      </c>
      <c r="D571" s="746" t="s">
        <v>4306</v>
      </c>
      <c r="E571" s="747" t="s">
        <v>3078</v>
      </c>
      <c r="F571" s="665" t="s">
        <v>3067</v>
      </c>
      <c r="G571" s="665" t="s">
        <v>3143</v>
      </c>
      <c r="H571" s="665" t="s">
        <v>557</v>
      </c>
      <c r="I571" s="665" t="s">
        <v>3399</v>
      </c>
      <c r="J571" s="665" t="s">
        <v>3400</v>
      </c>
      <c r="K571" s="665" t="s">
        <v>3401</v>
      </c>
      <c r="L571" s="666">
        <v>2296.87</v>
      </c>
      <c r="M571" s="666">
        <v>2296.87</v>
      </c>
      <c r="N571" s="665">
        <v>1</v>
      </c>
      <c r="O571" s="748">
        <v>1</v>
      </c>
      <c r="P571" s="666">
        <v>2296.87</v>
      </c>
      <c r="Q571" s="681">
        <v>1</v>
      </c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31</v>
      </c>
      <c r="B572" s="665" t="s">
        <v>556</v>
      </c>
      <c r="C572" s="665" t="s">
        <v>3070</v>
      </c>
      <c r="D572" s="746" t="s">
        <v>4306</v>
      </c>
      <c r="E572" s="747" t="s">
        <v>3078</v>
      </c>
      <c r="F572" s="665" t="s">
        <v>3067</v>
      </c>
      <c r="G572" s="665" t="s">
        <v>3143</v>
      </c>
      <c r="H572" s="665" t="s">
        <v>557</v>
      </c>
      <c r="I572" s="665" t="s">
        <v>3249</v>
      </c>
      <c r="J572" s="665" t="s">
        <v>3250</v>
      </c>
      <c r="K572" s="665" t="s">
        <v>3251</v>
      </c>
      <c r="L572" s="666">
        <v>245.43</v>
      </c>
      <c r="M572" s="666">
        <v>736.29</v>
      </c>
      <c r="N572" s="665">
        <v>3</v>
      </c>
      <c r="O572" s="748">
        <v>2</v>
      </c>
      <c r="P572" s="666">
        <v>736.29</v>
      </c>
      <c r="Q572" s="681">
        <v>1</v>
      </c>
      <c r="R572" s="665">
        <v>3</v>
      </c>
      <c r="S572" s="681">
        <v>1</v>
      </c>
      <c r="T572" s="748">
        <v>2</v>
      </c>
      <c r="U572" s="704">
        <v>1</v>
      </c>
    </row>
    <row r="573" spans="1:21" ht="14.4" customHeight="1" x14ac:dyDescent="0.3">
      <c r="A573" s="664">
        <v>31</v>
      </c>
      <c r="B573" s="665" t="s">
        <v>556</v>
      </c>
      <c r="C573" s="665" t="s">
        <v>3070</v>
      </c>
      <c r="D573" s="746" t="s">
        <v>4306</v>
      </c>
      <c r="E573" s="747" t="s">
        <v>3078</v>
      </c>
      <c r="F573" s="665" t="s">
        <v>3067</v>
      </c>
      <c r="G573" s="665" t="s">
        <v>3143</v>
      </c>
      <c r="H573" s="665" t="s">
        <v>557</v>
      </c>
      <c r="I573" s="665" t="s">
        <v>3150</v>
      </c>
      <c r="J573" s="665" t="s">
        <v>3151</v>
      </c>
      <c r="K573" s="665" t="s">
        <v>3152</v>
      </c>
      <c r="L573" s="666">
        <v>2202.1999999999998</v>
      </c>
      <c r="M573" s="666">
        <v>2202.1999999999998</v>
      </c>
      <c r="N573" s="665">
        <v>1</v>
      </c>
      <c r="O573" s="748">
        <v>1</v>
      </c>
      <c r="P573" s="666">
        <v>2202.1999999999998</v>
      </c>
      <c r="Q573" s="681">
        <v>1</v>
      </c>
      <c r="R573" s="665">
        <v>1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31</v>
      </c>
      <c r="B574" s="665" t="s">
        <v>556</v>
      </c>
      <c r="C574" s="665" t="s">
        <v>3070</v>
      </c>
      <c r="D574" s="746" t="s">
        <v>4306</v>
      </c>
      <c r="E574" s="747" t="s">
        <v>3078</v>
      </c>
      <c r="F574" s="665" t="s">
        <v>3067</v>
      </c>
      <c r="G574" s="665" t="s">
        <v>3143</v>
      </c>
      <c r="H574" s="665" t="s">
        <v>557</v>
      </c>
      <c r="I574" s="665" t="s">
        <v>3153</v>
      </c>
      <c r="J574" s="665" t="s">
        <v>3154</v>
      </c>
      <c r="K574" s="665" t="s">
        <v>3155</v>
      </c>
      <c r="L574" s="666">
        <v>58.5</v>
      </c>
      <c r="M574" s="666">
        <v>117</v>
      </c>
      <c r="N574" s="665">
        <v>2</v>
      </c>
      <c r="O574" s="748">
        <v>2</v>
      </c>
      <c r="P574" s="666">
        <v>117</v>
      </c>
      <c r="Q574" s="681">
        <v>1</v>
      </c>
      <c r="R574" s="665">
        <v>2</v>
      </c>
      <c r="S574" s="681">
        <v>1</v>
      </c>
      <c r="T574" s="748">
        <v>2</v>
      </c>
      <c r="U574" s="704">
        <v>1</v>
      </c>
    </row>
    <row r="575" spans="1:21" ht="14.4" customHeight="1" x14ac:dyDescent="0.3">
      <c r="A575" s="664">
        <v>31</v>
      </c>
      <c r="B575" s="665" t="s">
        <v>556</v>
      </c>
      <c r="C575" s="665" t="s">
        <v>3070</v>
      </c>
      <c r="D575" s="746" t="s">
        <v>4306</v>
      </c>
      <c r="E575" s="747" t="s">
        <v>3078</v>
      </c>
      <c r="F575" s="665" t="s">
        <v>3067</v>
      </c>
      <c r="G575" s="665" t="s">
        <v>3143</v>
      </c>
      <c r="H575" s="665" t="s">
        <v>557</v>
      </c>
      <c r="I575" s="665" t="s">
        <v>3156</v>
      </c>
      <c r="J575" s="665" t="s">
        <v>3157</v>
      </c>
      <c r="K575" s="665" t="s">
        <v>3158</v>
      </c>
      <c r="L575" s="666">
        <v>971.25</v>
      </c>
      <c r="M575" s="666">
        <v>971.25</v>
      </c>
      <c r="N575" s="665">
        <v>1</v>
      </c>
      <c r="O575" s="748">
        <v>1</v>
      </c>
      <c r="P575" s="666">
        <v>971.25</v>
      </c>
      <c r="Q575" s="681">
        <v>1</v>
      </c>
      <c r="R575" s="665">
        <v>1</v>
      </c>
      <c r="S575" s="681">
        <v>1</v>
      </c>
      <c r="T575" s="748">
        <v>1</v>
      </c>
      <c r="U575" s="704">
        <v>1</v>
      </c>
    </row>
    <row r="576" spans="1:21" ht="14.4" customHeight="1" x14ac:dyDescent="0.3">
      <c r="A576" s="664">
        <v>31</v>
      </c>
      <c r="B576" s="665" t="s">
        <v>556</v>
      </c>
      <c r="C576" s="665" t="s">
        <v>3070</v>
      </c>
      <c r="D576" s="746" t="s">
        <v>4306</v>
      </c>
      <c r="E576" s="747" t="s">
        <v>3078</v>
      </c>
      <c r="F576" s="665" t="s">
        <v>3067</v>
      </c>
      <c r="G576" s="665" t="s">
        <v>3143</v>
      </c>
      <c r="H576" s="665" t="s">
        <v>557</v>
      </c>
      <c r="I576" s="665" t="s">
        <v>3511</v>
      </c>
      <c r="J576" s="665" t="s">
        <v>3512</v>
      </c>
      <c r="K576" s="665" t="s">
        <v>3513</v>
      </c>
      <c r="L576" s="666">
        <v>600</v>
      </c>
      <c r="M576" s="666">
        <v>600</v>
      </c>
      <c r="N576" s="665">
        <v>1</v>
      </c>
      <c r="O576" s="748">
        <v>1</v>
      </c>
      <c r="P576" s="666">
        <v>600</v>
      </c>
      <c r="Q576" s="681">
        <v>1</v>
      </c>
      <c r="R576" s="665">
        <v>1</v>
      </c>
      <c r="S576" s="681">
        <v>1</v>
      </c>
      <c r="T576" s="748">
        <v>1</v>
      </c>
      <c r="U576" s="704">
        <v>1</v>
      </c>
    </row>
    <row r="577" spans="1:21" ht="14.4" customHeight="1" x14ac:dyDescent="0.3">
      <c r="A577" s="664">
        <v>31</v>
      </c>
      <c r="B577" s="665" t="s">
        <v>556</v>
      </c>
      <c r="C577" s="665" t="s">
        <v>3070</v>
      </c>
      <c r="D577" s="746" t="s">
        <v>4306</v>
      </c>
      <c r="E577" s="747" t="s">
        <v>3078</v>
      </c>
      <c r="F577" s="665" t="s">
        <v>3067</v>
      </c>
      <c r="G577" s="665" t="s">
        <v>3143</v>
      </c>
      <c r="H577" s="665" t="s">
        <v>557</v>
      </c>
      <c r="I577" s="665" t="s">
        <v>3288</v>
      </c>
      <c r="J577" s="665" t="s">
        <v>3289</v>
      </c>
      <c r="K577" s="665" t="s">
        <v>3290</v>
      </c>
      <c r="L577" s="666">
        <v>349.12</v>
      </c>
      <c r="M577" s="666">
        <v>698.24</v>
      </c>
      <c r="N577" s="665">
        <v>2</v>
      </c>
      <c r="O577" s="748">
        <v>2</v>
      </c>
      <c r="P577" s="666">
        <v>698.24</v>
      </c>
      <c r="Q577" s="681">
        <v>1</v>
      </c>
      <c r="R577" s="665">
        <v>2</v>
      </c>
      <c r="S577" s="681">
        <v>1</v>
      </c>
      <c r="T577" s="748">
        <v>2</v>
      </c>
      <c r="U577" s="704">
        <v>1</v>
      </c>
    </row>
    <row r="578" spans="1:21" ht="14.4" customHeight="1" x14ac:dyDescent="0.3">
      <c r="A578" s="664">
        <v>31</v>
      </c>
      <c r="B578" s="665" t="s">
        <v>556</v>
      </c>
      <c r="C578" s="665" t="s">
        <v>3070</v>
      </c>
      <c r="D578" s="746" t="s">
        <v>4306</v>
      </c>
      <c r="E578" s="747" t="s">
        <v>3078</v>
      </c>
      <c r="F578" s="665" t="s">
        <v>3067</v>
      </c>
      <c r="G578" s="665" t="s">
        <v>3143</v>
      </c>
      <c r="H578" s="665" t="s">
        <v>557</v>
      </c>
      <c r="I578" s="665" t="s">
        <v>3162</v>
      </c>
      <c r="J578" s="665" t="s">
        <v>3163</v>
      </c>
      <c r="K578" s="665" t="s">
        <v>3164</v>
      </c>
      <c r="L578" s="666">
        <v>350</v>
      </c>
      <c r="M578" s="666">
        <v>4900</v>
      </c>
      <c r="N578" s="665">
        <v>14</v>
      </c>
      <c r="O578" s="748">
        <v>12</v>
      </c>
      <c r="P578" s="666">
        <v>4550</v>
      </c>
      <c r="Q578" s="681">
        <v>0.9285714285714286</v>
      </c>
      <c r="R578" s="665">
        <v>13</v>
      </c>
      <c r="S578" s="681">
        <v>0.9285714285714286</v>
      </c>
      <c r="T578" s="748">
        <v>11.5</v>
      </c>
      <c r="U578" s="704">
        <v>0.95833333333333337</v>
      </c>
    </row>
    <row r="579" spans="1:21" ht="14.4" customHeight="1" x14ac:dyDescent="0.3">
      <c r="A579" s="664">
        <v>31</v>
      </c>
      <c r="B579" s="665" t="s">
        <v>556</v>
      </c>
      <c r="C579" s="665" t="s">
        <v>3070</v>
      </c>
      <c r="D579" s="746" t="s">
        <v>4306</v>
      </c>
      <c r="E579" s="747" t="s">
        <v>3078</v>
      </c>
      <c r="F579" s="665" t="s">
        <v>3067</v>
      </c>
      <c r="G579" s="665" t="s">
        <v>3143</v>
      </c>
      <c r="H579" s="665" t="s">
        <v>557</v>
      </c>
      <c r="I579" s="665" t="s">
        <v>3165</v>
      </c>
      <c r="J579" s="665" t="s">
        <v>3154</v>
      </c>
      <c r="K579" s="665" t="s">
        <v>3166</v>
      </c>
      <c r="L579" s="666">
        <v>58.5</v>
      </c>
      <c r="M579" s="666">
        <v>468</v>
      </c>
      <c r="N579" s="665">
        <v>8</v>
      </c>
      <c r="O579" s="748">
        <v>8</v>
      </c>
      <c r="P579" s="666">
        <v>468</v>
      </c>
      <c r="Q579" s="681">
        <v>1</v>
      </c>
      <c r="R579" s="665">
        <v>8</v>
      </c>
      <c r="S579" s="681">
        <v>1</v>
      </c>
      <c r="T579" s="748">
        <v>8</v>
      </c>
      <c r="U579" s="704">
        <v>1</v>
      </c>
    </row>
    <row r="580" spans="1:21" ht="14.4" customHeight="1" x14ac:dyDescent="0.3">
      <c r="A580" s="664">
        <v>31</v>
      </c>
      <c r="B580" s="665" t="s">
        <v>556</v>
      </c>
      <c r="C580" s="665" t="s">
        <v>3070</v>
      </c>
      <c r="D580" s="746" t="s">
        <v>4306</v>
      </c>
      <c r="E580" s="747" t="s">
        <v>3078</v>
      </c>
      <c r="F580" s="665" t="s">
        <v>3067</v>
      </c>
      <c r="G580" s="665" t="s">
        <v>3143</v>
      </c>
      <c r="H580" s="665" t="s">
        <v>557</v>
      </c>
      <c r="I580" s="665" t="s">
        <v>3170</v>
      </c>
      <c r="J580" s="665" t="s">
        <v>3171</v>
      </c>
      <c r="K580" s="665" t="s">
        <v>3172</v>
      </c>
      <c r="L580" s="666">
        <v>1000</v>
      </c>
      <c r="M580" s="666">
        <v>6000</v>
      </c>
      <c r="N580" s="665">
        <v>6</v>
      </c>
      <c r="O580" s="748">
        <v>6</v>
      </c>
      <c r="P580" s="666">
        <v>6000</v>
      </c>
      <c r="Q580" s="681">
        <v>1</v>
      </c>
      <c r="R580" s="665">
        <v>6</v>
      </c>
      <c r="S580" s="681">
        <v>1</v>
      </c>
      <c r="T580" s="748">
        <v>6</v>
      </c>
      <c r="U580" s="704">
        <v>1</v>
      </c>
    </row>
    <row r="581" spans="1:21" ht="14.4" customHeight="1" x14ac:dyDescent="0.3">
      <c r="A581" s="664">
        <v>31</v>
      </c>
      <c r="B581" s="665" t="s">
        <v>556</v>
      </c>
      <c r="C581" s="665" t="s">
        <v>3070</v>
      </c>
      <c r="D581" s="746" t="s">
        <v>4306</v>
      </c>
      <c r="E581" s="747" t="s">
        <v>3078</v>
      </c>
      <c r="F581" s="665" t="s">
        <v>3067</v>
      </c>
      <c r="G581" s="665" t="s">
        <v>3143</v>
      </c>
      <c r="H581" s="665" t="s">
        <v>557</v>
      </c>
      <c r="I581" s="665" t="s">
        <v>3514</v>
      </c>
      <c r="J581" s="665" t="s">
        <v>3515</v>
      </c>
      <c r="K581" s="665" t="s">
        <v>3516</v>
      </c>
      <c r="L581" s="666">
        <v>750</v>
      </c>
      <c r="M581" s="666">
        <v>750</v>
      </c>
      <c r="N581" s="665">
        <v>1</v>
      </c>
      <c r="O581" s="748">
        <v>1</v>
      </c>
      <c r="P581" s="666">
        <v>750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31</v>
      </c>
      <c r="B582" s="665" t="s">
        <v>556</v>
      </c>
      <c r="C582" s="665" t="s">
        <v>3070</v>
      </c>
      <c r="D582" s="746" t="s">
        <v>4306</v>
      </c>
      <c r="E582" s="747" t="s">
        <v>3078</v>
      </c>
      <c r="F582" s="665" t="s">
        <v>3067</v>
      </c>
      <c r="G582" s="665" t="s">
        <v>3143</v>
      </c>
      <c r="H582" s="665" t="s">
        <v>557</v>
      </c>
      <c r="I582" s="665" t="s">
        <v>3517</v>
      </c>
      <c r="J582" s="665" t="s">
        <v>3518</v>
      </c>
      <c r="K582" s="665"/>
      <c r="L582" s="666">
        <v>350</v>
      </c>
      <c r="M582" s="666">
        <v>350</v>
      </c>
      <c r="N582" s="665">
        <v>1</v>
      </c>
      <c r="O582" s="748">
        <v>1</v>
      </c>
      <c r="P582" s="666">
        <v>350</v>
      </c>
      <c r="Q582" s="681">
        <v>1</v>
      </c>
      <c r="R582" s="665">
        <v>1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31</v>
      </c>
      <c r="B583" s="665" t="s">
        <v>556</v>
      </c>
      <c r="C583" s="665" t="s">
        <v>3070</v>
      </c>
      <c r="D583" s="746" t="s">
        <v>4306</v>
      </c>
      <c r="E583" s="747" t="s">
        <v>3078</v>
      </c>
      <c r="F583" s="665" t="s">
        <v>3067</v>
      </c>
      <c r="G583" s="665" t="s">
        <v>3143</v>
      </c>
      <c r="H583" s="665" t="s">
        <v>557</v>
      </c>
      <c r="I583" s="665" t="s">
        <v>3519</v>
      </c>
      <c r="J583" s="665" t="s">
        <v>3520</v>
      </c>
      <c r="K583" s="665" t="s">
        <v>3521</v>
      </c>
      <c r="L583" s="666">
        <v>846</v>
      </c>
      <c r="M583" s="666">
        <v>846</v>
      </c>
      <c r="N583" s="665">
        <v>1</v>
      </c>
      <c r="O583" s="748">
        <v>1</v>
      </c>
      <c r="P583" s="666">
        <v>846</v>
      </c>
      <c r="Q583" s="681">
        <v>1</v>
      </c>
      <c r="R583" s="665">
        <v>1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31</v>
      </c>
      <c r="B584" s="665" t="s">
        <v>556</v>
      </c>
      <c r="C584" s="665" t="s">
        <v>3070</v>
      </c>
      <c r="D584" s="746" t="s">
        <v>4306</v>
      </c>
      <c r="E584" s="747" t="s">
        <v>3078</v>
      </c>
      <c r="F584" s="665" t="s">
        <v>3067</v>
      </c>
      <c r="G584" s="665" t="s">
        <v>3143</v>
      </c>
      <c r="H584" s="665" t="s">
        <v>557</v>
      </c>
      <c r="I584" s="665" t="s">
        <v>3386</v>
      </c>
      <c r="J584" s="665" t="s">
        <v>3387</v>
      </c>
      <c r="K584" s="665" t="s">
        <v>3388</v>
      </c>
      <c r="L584" s="666">
        <v>2260</v>
      </c>
      <c r="M584" s="666">
        <v>2260</v>
      </c>
      <c r="N584" s="665">
        <v>1</v>
      </c>
      <c r="O584" s="748">
        <v>1</v>
      </c>
      <c r="P584" s="666">
        <v>2260</v>
      </c>
      <c r="Q584" s="681">
        <v>1</v>
      </c>
      <c r="R584" s="665">
        <v>1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31</v>
      </c>
      <c r="B585" s="665" t="s">
        <v>556</v>
      </c>
      <c r="C585" s="665" t="s">
        <v>3070</v>
      </c>
      <c r="D585" s="746" t="s">
        <v>4306</v>
      </c>
      <c r="E585" s="747" t="s">
        <v>3078</v>
      </c>
      <c r="F585" s="665" t="s">
        <v>3067</v>
      </c>
      <c r="G585" s="665" t="s">
        <v>3143</v>
      </c>
      <c r="H585" s="665" t="s">
        <v>557</v>
      </c>
      <c r="I585" s="665" t="s">
        <v>3522</v>
      </c>
      <c r="J585" s="665" t="s">
        <v>3523</v>
      </c>
      <c r="K585" s="665" t="s">
        <v>3524</v>
      </c>
      <c r="L585" s="666">
        <v>1600</v>
      </c>
      <c r="M585" s="666">
        <v>1600</v>
      </c>
      <c r="N585" s="665">
        <v>1</v>
      </c>
      <c r="O585" s="748">
        <v>1</v>
      </c>
      <c r="P585" s="666">
        <v>1600</v>
      </c>
      <c r="Q585" s="681">
        <v>1</v>
      </c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31</v>
      </c>
      <c r="B586" s="665" t="s">
        <v>556</v>
      </c>
      <c r="C586" s="665" t="s">
        <v>3070</v>
      </c>
      <c r="D586" s="746" t="s">
        <v>4306</v>
      </c>
      <c r="E586" s="747" t="s">
        <v>3078</v>
      </c>
      <c r="F586" s="665" t="s">
        <v>3067</v>
      </c>
      <c r="G586" s="665" t="s">
        <v>3143</v>
      </c>
      <c r="H586" s="665" t="s">
        <v>557</v>
      </c>
      <c r="I586" s="665" t="s">
        <v>3525</v>
      </c>
      <c r="J586" s="665" t="s">
        <v>3526</v>
      </c>
      <c r="K586" s="665"/>
      <c r="L586" s="666">
        <v>270</v>
      </c>
      <c r="M586" s="666">
        <v>270</v>
      </c>
      <c r="N586" s="665">
        <v>1</v>
      </c>
      <c r="O586" s="748">
        <v>1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31</v>
      </c>
      <c r="B587" s="665" t="s">
        <v>556</v>
      </c>
      <c r="C587" s="665" t="s">
        <v>3070</v>
      </c>
      <c r="D587" s="746" t="s">
        <v>4306</v>
      </c>
      <c r="E587" s="747" t="s">
        <v>3078</v>
      </c>
      <c r="F587" s="665" t="s">
        <v>3067</v>
      </c>
      <c r="G587" s="665" t="s">
        <v>3176</v>
      </c>
      <c r="H587" s="665" t="s">
        <v>557</v>
      </c>
      <c r="I587" s="665" t="s">
        <v>3180</v>
      </c>
      <c r="J587" s="665" t="s">
        <v>3181</v>
      </c>
      <c r="K587" s="665" t="s">
        <v>3182</v>
      </c>
      <c r="L587" s="666">
        <v>200</v>
      </c>
      <c r="M587" s="666">
        <v>2000</v>
      </c>
      <c r="N587" s="665">
        <v>10</v>
      </c>
      <c r="O587" s="748">
        <v>5</v>
      </c>
      <c r="P587" s="666">
        <v>2000</v>
      </c>
      <c r="Q587" s="681">
        <v>1</v>
      </c>
      <c r="R587" s="665">
        <v>10</v>
      </c>
      <c r="S587" s="681">
        <v>1</v>
      </c>
      <c r="T587" s="748">
        <v>5</v>
      </c>
      <c r="U587" s="704">
        <v>1</v>
      </c>
    </row>
    <row r="588" spans="1:21" ht="14.4" customHeight="1" x14ac:dyDescent="0.3">
      <c r="A588" s="664">
        <v>31</v>
      </c>
      <c r="B588" s="665" t="s">
        <v>556</v>
      </c>
      <c r="C588" s="665" t="s">
        <v>3070</v>
      </c>
      <c r="D588" s="746" t="s">
        <v>4306</v>
      </c>
      <c r="E588" s="747" t="s">
        <v>3079</v>
      </c>
      <c r="F588" s="665" t="s">
        <v>3065</v>
      </c>
      <c r="G588" s="665" t="s">
        <v>3527</v>
      </c>
      <c r="H588" s="665" t="s">
        <v>557</v>
      </c>
      <c r="I588" s="665" t="s">
        <v>3528</v>
      </c>
      <c r="J588" s="665" t="s">
        <v>3529</v>
      </c>
      <c r="K588" s="665" t="s">
        <v>3530</v>
      </c>
      <c r="L588" s="666">
        <v>462.73</v>
      </c>
      <c r="M588" s="666">
        <v>462.73</v>
      </c>
      <c r="N588" s="665">
        <v>1</v>
      </c>
      <c r="O588" s="748">
        <v>1</v>
      </c>
      <c r="P588" s="666">
        <v>462.73</v>
      </c>
      <c r="Q588" s="681">
        <v>1</v>
      </c>
      <c r="R588" s="665">
        <v>1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31</v>
      </c>
      <c r="B589" s="665" t="s">
        <v>556</v>
      </c>
      <c r="C589" s="665" t="s">
        <v>3070</v>
      </c>
      <c r="D589" s="746" t="s">
        <v>4306</v>
      </c>
      <c r="E589" s="747" t="s">
        <v>3079</v>
      </c>
      <c r="F589" s="665" t="s">
        <v>3065</v>
      </c>
      <c r="G589" s="665" t="s">
        <v>3531</v>
      </c>
      <c r="H589" s="665" t="s">
        <v>557</v>
      </c>
      <c r="I589" s="665" t="s">
        <v>680</v>
      </c>
      <c r="J589" s="665" t="s">
        <v>681</v>
      </c>
      <c r="K589" s="665" t="s">
        <v>3532</v>
      </c>
      <c r="L589" s="666">
        <v>36.270000000000003</v>
      </c>
      <c r="M589" s="666">
        <v>36.270000000000003</v>
      </c>
      <c r="N589" s="665">
        <v>1</v>
      </c>
      <c r="O589" s="748">
        <v>1</v>
      </c>
      <c r="P589" s="666">
        <v>36.270000000000003</v>
      </c>
      <c r="Q589" s="681">
        <v>1</v>
      </c>
      <c r="R589" s="665">
        <v>1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31</v>
      </c>
      <c r="B590" s="665" t="s">
        <v>556</v>
      </c>
      <c r="C590" s="665" t="s">
        <v>3070</v>
      </c>
      <c r="D590" s="746" t="s">
        <v>4306</v>
      </c>
      <c r="E590" s="747" t="s">
        <v>3079</v>
      </c>
      <c r="F590" s="665" t="s">
        <v>3065</v>
      </c>
      <c r="G590" s="665" t="s">
        <v>3189</v>
      </c>
      <c r="H590" s="665" t="s">
        <v>1543</v>
      </c>
      <c r="I590" s="665" t="s">
        <v>1764</v>
      </c>
      <c r="J590" s="665" t="s">
        <v>2969</v>
      </c>
      <c r="K590" s="665" t="s">
        <v>2970</v>
      </c>
      <c r="L590" s="666">
        <v>0</v>
      </c>
      <c r="M590" s="666">
        <v>0</v>
      </c>
      <c r="N590" s="665">
        <v>2</v>
      </c>
      <c r="O590" s="748">
        <v>0.5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31</v>
      </c>
      <c r="B591" s="665" t="s">
        <v>556</v>
      </c>
      <c r="C591" s="665" t="s">
        <v>3070</v>
      </c>
      <c r="D591" s="746" t="s">
        <v>4306</v>
      </c>
      <c r="E591" s="747" t="s">
        <v>3079</v>
      </c>
      <c r="F591" s="665" t="s">
        <v>3065</v>
      </c>
      <c r="G591" s="665" t="s">
        <v>3096</v>
      </c>
      <c r="H591" s="665" t="s">
        <v>557</v>
      </c>
      <c r="I591" s="665" t="s">
        <v>3533</v>
      </c>
      <c r="J591" s="665" t="s">
        <v>3271</v>
      </c>
      <c r="K591" s="665" t="s">
        <v>2878</v>
      </c>
      <c r="L591" s="666">
        <v>154.36000000000001</v>
      </c>
      <c r="M591" s="666">
        <v>154.36000000000001</v>
      </c>
      <c r="N591" s="665">
        <v>1</v>
      </c>
      <c r="O591" s="748">
        <v>1</v>
      </c>
      <c r="P591" s="666">
        <v>154.36000000000001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31</v>
      </c>
      <c r="B592" s="665" t="s">
        <v>556</v>
      </c>
      <c r="C592" s="665" t="s">
        <v>3070</v>
      </c>
      <c r="D592" s="746" t="s">
        <v>4306</v>
      </c>
      <c r="E592" s="747" t="s">
        <v>3079</v>
      </c>
      <c r="F592" s="665" t="s">
        <v>3065</v>
      </c>
      <c r="G592" s="665" t="s">
        <v>3096</v>
      </c>
      <c r="H592" s="665" t="s">
        <v>1543</v>
      </c>
      <c r="I592" s="665" t="s">
        <v>1906</v>
      </c>
      <c r="J592" s="665" t="s">
        <v>1735</v>
      </c>
      <c r="K592" s="665" t="s">
        <v>2878</v>
      </c>
      <c r="L592" s="666">
        <v>154.36000000000001</v>
      </c>
      <c r="M592" s="666">
        <v>1234.8800000000001</v>
      </c>
      <c r="N592" s="665">
        <v>8</v>
      </c>
      <c r="O592" s="748">
        <v>4.5</v>
      </c>
      <c r="P592" s="666">
        <v>1080.52</v>
      </c>
      <c r="Q592" s="681">
        <v>0.87499999999999989</v>
      </c>
      <c r="R592" s="665">
        <v>7</v>
      </c>
      <c r="S592" s="681">
        <v>0.875</v>
      </c>
      <c r="T592" s="748">
        <v>3.5</v>
      </c>
      <c r="U592" s="704">
        <v>0.77777777777777779</v>
      </c>
    </row>
    <row r="593" spans="1:21" ht="14.4" customHeight="1" x14ac:dyDescent="0.3">
      <c r="A593" s="664">
        <v>31</v>
      </c>
      <c r="B593" s="665" t="s">
        <v>556</v>
      </c>
      <c r="C593" s="665" t="s">
        <v>3070</v>
      </c>
      <c r="D593" s="746" t="s">
        <v>4306</v>
      </c>
      <c r="E593" s="747" t="s">
        <v>3079</v>
      </c>
      <c r="F593" s="665" t="s">
        <v>3065</v>
      </c>
      <c r="G593" s="665" t="s">
        <v>3096</v>
      </c>
      <c r="H593" s="665" t="s">
        <v>1543</v>
      </c>
      <c r="I593" s="665" t="s">
        <v>3534</v>
      </c>
      <c r="J593" s="665" t="s">
        <v>3535</v>
      </c>
      <c r="K593" s="665" t="s">
        <v>3536</v>
      </c>
      <c r="L593" s="666">
        <v>75.73</v>
      </c>
      <c r="M593" s="666">
        <v>151.46</v>
      </c>
      <c r="N593" s="665">
        <v>2</v>
      </c>
      <c r="O593" s="748">
        <v>0.5</v>
      </c>
      <c r="P593" s="666">
        <v>151.46</v>
      </c>
      <c r="Q593" s="681">
        <v>1</v>
      </c>
      <c r="R593" s="665">
        <v>2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31</v>
      </c>
      <c r="B594" s="665" t="s">
        <v>556</v>
      </c>
      <c r="C594" s="665" t="s">
        <v>3070</v>
      </c>
      <c r="D594" s="746" t="s">
        <v>4306</v>
      </c>
      <c r="E594" s="747" t="s">
        <v>3079</v>
      </c>
      <c r="F594" s="665" t="s">
        <v>3065</v>
      </c>
      <c r="G594" s="665" t="s">
        <v>3097</v>
      </c>
      <c r="H594" s="665" t="s">
        <v>557</v>
      </c>
      <c r="I594" s="665" t="s">
        <v>1895</v>
      </c>
      <c r="J594" s="665" t="s">
        <v>1896</v>
      </c>
      <c r="K594" s="665" t="s">
        <v>3098</v>
      </c>
      <c r="L594" s="666">
        <v>78.33</v>
      </c>
      <c r="M594" s="666">
        <v>78.33</v>
      </c>
      <c r="N594" s="665">
        <v>1</v>
      </c>
      <c r="O594" s="748">
        <v>1</v>
      </c>
      <c r="P594" s="666">
        <v>78.33</v>
      </c>
      <c r="Q594" s="681">
        <v>1</v>
      </c>
      <c r="R594" s="665">
        <v>1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31</v>
      </c>
      <c r="B595" s="665" t="s">
        <v>556</v>
      </c>
      <c r="C595" s="665" t="s">
        <v>3070</v>
      </c>
      <c r="D595" s="746" t="s">
        <v>4306</v>
      </c>
      <c r="E595" s="747" t="s">
        <v>3079</v>
      </c>
      <c r="F595" s="665" t="s">
        <v>3065</v>
      </c>
      <c r="G595" s="665" t="s">
        <v>3201</v>
      </c>
      <c r="H595" s="665" t="s">
        <v>557</v>
      </c>
      <c r="I595" s="665" t="s">
        <v>1118</v>
      </c>
      <c r="J595" s="665" t="s">
        <v>3202</v>
      </c>
      <c r="K595" s="665" t="s">
        <v>3203</v>
      </c>
      <c r="L595" s="666">
        <v>72.64</v>
      </c>
      <c r="M595" s="666">
        <v>290.56</v>
      </c>
      <c r="N595" s="665">
        <v>4</v>
      </c>
      <c r="O595" s="748">
        <v>3</v>
      </c>
      <c r="P595" s="666">
        <v>145.28</v>
      </c>
      <c r="Q595" s="681">
        <v>0.5</v>
      </c>
      <c r="R595" s="665">
        <v>2</v>
      </c>
      <c r="S595" s="681">
        <v>0.5</v>
      </c>
      <c r="T595" s="748">
        <v>1</v>
      </c>
      <c r="U595" s="704">
        <v>0.33333333333333331</v>
      </c>
    </row>
    <row r="596" spans="1:21" ht="14.4" customHeight="1" x14ac:dyDescent="0.3">
      <c r="A596" s="664">
        <v>31</v>
      </c>
      <c r="B596" s="665" t="s">
        <v>556</v>
      </c>
      <c r="C596" s="665" t="s">
        <v>3070</v>
      </c>
      <c r="D596" s="746" t="s">
        <v>4306</v>
      </c>
      <c r="E596" s="747" t="s">
        <v>3079</v>
      </c>
      <c r="F596" s="665" t="s">
        <v>3065</v>
      </c>
      <c r="G596" s="665" t="s">
        <v>3201</v>
      </c>
      <c r="H596" s="665" t="s">
        <v>557</v>
      </c>
      <c r="I596" s="665" t="s">
        <v>1118</v>
      </c>
      <c r="J596" s="665" t="s">
        <v>3202</v>
      </c>
      <c r="K596" s="665" t="s">
        <v>3203</v>
      </c>
      <c r="L596" s="666">
        <v>54.81</v>
      </c>
      <c r="M596" s="666">
        <v>1644.2999999999997</v>
      </c>
      <c r="N596" s="665">
        <v>30</v>
      </c>
      <c r="O596" s="748">
        <v>25</v>
      </c>
      <c r="P596" s="666">
        <v>1096.1999999999996</v>
      </c>
      <c r="Q596" s="681">
        <v>0.66666666666666652</v>
      </c>
      <c r="R596" s="665">
        <v>20</v>
      </c>
      <c r="S596" s="681">
        <v>0.66666666666666663</v>
      </c>
      <c r="T596" s="748">
        <v>17</v>
      </c>
      <c r="U596" s="704">
        <v>0.68</v>
      </c>
    </row>
    <row r="597" spans="1:21" ht="14.4" customHeight="1" x14ac:dyDescent="0.3">
      <c r="A597" s="664">
        <v>31</v>
      </c>
      <c r="B597" s="665" t="s">
        <v>556</v>
      </c>
      <c r="C597" s="665" t="s">
        <v>3070</v>
      </c>
      <c r="D597" s="746" t="s">
        <v>4306</v>
      </c>
      <c r="E597" s="747" t="s">
        <v>3079</v>
      </c>
      <c r="F597" s="665" t="s">
        <v>3065</v>
      </c>
      <c r="G597" s="665" t="s">
        <v>3201</v>
      </c>
      <c r="H597" s="665" t="s">
        <v>557</v>
      </c>
      <c r="I597" s="665" t="s">
        <v>3204</v>
      </c>
      <c r="J597" s="665" t="s">
        <v>3202</v>
      </c>
      <c r="K597" s="665" t="s">
        <v>3205</v>
      </c>
      <c r="L597" s="666">
        <v>0</v>
      </c>
      <c r="M597" s="666">
        <v>0</v>
      </c>
      <c r="N597" s="665">
        <v>1</v>
      </c>
      <c r="O597" s="748">
        <v>0.5</v>
      </c>
      <c r="P597" s="666">
        <v>0</v>
      </c>
      <c r="Q597" s="681"/>
      <c r="R597" s="665">
        <v>1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31</v>
      </c>
      <c r="B598" s="665" t="s">
        <v>556</v>
      </c>
      <c r="C598" s="665" t="s">
        <v>3070</v>
      </c>
      <c r="D598" s="746" t="s">
        <v>4306</v>
      </c>
      <c r="E598" s="747" t="s">
        <v>3079</v>
      </c>
      <c r="F598" s="665" t="s">
        <v>3065</v>
      </c>
      <c r="G598" s="665" t="s">
        <v>3537</v>
      </c>
      <c r="H598" s="665" t="s">
        <v>557</v>
      </c>
      <c r="I598" s="665" t="s">
        <v>719</v>
      </c>
      <c r="J598" s="665" t="s">
        <v>720</v>
      </c>
      <c r="K598" s="665" t="s">
        <v>3538</v>
      </c>
      <c r="L598" s="666">
        <v>91.11</v>
      </c>
      <c r="M598" s="666">
        <v>182.22</v>
      </c>
      <c r="N598" s="665">
        <v>2</v>
      </c>
      <c r="O598" s="748">
        <v>1.5</v>
      </c>
      <c r="P598" s="666">
        <v>182.22</v>
      </c>
      <c r="Q598" s="681">
        <v>1</v>
      </c>
      <c r="R598" s="665">
        <v>2</v>
      </c>
      <c r="S598" s="681">
        <v>1</v>
      </c>
      <c r="T598" s="748">
        <v>1.5</v>
      </c>
      <c r="U598" s="704">
        <v>1</v>
      </c>
    </row>
    <row r="599" spans="1:21" ht="14.4" customHeight="1" x14ac:dyDescent="0.3">
      <c r="A599" s="664">
        <v>31</v>
      </c>
      <c r="B599" s="665" t="s">
        <v>556</v>
      </c>
      <c r="C599" s="665" t="s">
        <v>3070</v>
      </c>
      <c r="D599" s="746" t="s">
        <v>4306</v>
      </c>
      <c r="E599" s="747" t="s">
        <v>3079</v>
      </c>
      <c r="F599" s="665" t="s">
        <v>3065</v>
      </c>
      <c r="G599" s="665" t="s">
        <v>3539</v>
      </c>
      <c r="H599" s="665" t="s">
        <v>557</v>
      </c>
      <c r="I599" s="665" t="s">
        <v>3540</v>
      </c>
      <c r="J599" s="665" t="s">
        <v>3541</v>
      </c>
      <c r="K599" s="665" t="s">
        <v>3542</v>
      </c>
      <c r="L599" s="666">
        <v>0</v>
      </c>
      <c r="M599" s="666">
        <v>0</v>
      </c>
      <c r="N599" s="665">
        <v>1</v>
      </c>
      <c r="O599" s="748">
        <v>1</v>
      </c>
      <c r="P599" s="666">
        <v>0</v>
      </c>
      <c r="Q599" s="681"/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31</v>
      </c>
      <c r="B600" s="665" t="s">
        <v>556</v>
      </c>
      <c r="C600" s="665" t="s">
        <v>3070</v>
      </c>
      <c r="D600" s="746" t="s">
        <v>4306</v>
      </c>
      <c r="E600" s="747" t="s">
        <v>3079</v>
      </c>
      <c r="F600" s="665" t="s">
        <v>3065</v>
      </c>
      <c r="G600" s="665" t="s">
        <v>3302</v>
      </c>
      <c r="H600" s="665" t="s">
        <v>1543</v>
      </c>
      <c r="I600" s="665" t="s">
        <v>1598</v>
      </c>
      <c r="J600" s="665" t="s">
        <v>2943</v>
      </c>
      <c r="K600" s="665" t="s">
        <v>2946</v>
      </c>
      <c r="L600" s="666">
        <v>424.24</v>
      </c>
      <c r="M600" s="666">
        <v>424.24</v>
      </c>
      <c r="N600" s="665">
        <v>1</v>
      </c>
      <c r="O600" s="748">
        <v>1</v>
      </c>
      <c r="P600" s="666">
        <v>424.24</v>
      </c>
      <c r="Q600" s="681">
        <v>1</v>
      </c>
      <c r="R600" s="665">
        <v>1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31</v>
      </c>
      <c r="B601" s="665" t="s">
        <v>556</v>
      </c>
      <c r="C601" s="665" t="s">
        <v>3070</v>
      </c>
      <c r="D601" s="746" t="s">
        <v>4306</v>
      </c>
      <c r="E601" s="747" t="s">
        <v>3079</v>
      </c>
      <c r="F601" s="665" t="s">
        <v>3065</v>
      </c>
      <c r="G601" s="665" t="s">
        <v>3302</v>
      </c>
      <c r="H601" s="665" t="s">
        <v>1543</v>
      </c>
      <c r="I601" s="665" t="s">
        <v>3543</v>
      </c>
      <c r="J601" s="665" t="s">
        <v>2943</v>
      </c>
      <c r="K601" s="665" t="s">
        <v>3394</v>
      </c>
      <c r="L601" s="666">
        <v>848.49</v>
      </c>
      <c r="M601" s="666">
        <v>848.49</v>
      </c>
      <c r="N601" s="665">
        <v>1</v>
      </c>
      <c r="O601" s="748">
        <v>0.5</v>
      </c>
      <c r="P601" s="666">
        <v>848.49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31</v>
      </c>
      <c r="B602" s="665" t="s">
        <v>556</v>
      </c>
      <c r="C602" s="665" t="s">
        <v>3070</v>
      </c>
      <c r="D602" s="746" t="s">
        <v>4306</v>
      </c>
      <c r="E602" s="747" t="s">
        <v>3079</v>
      </c>
      <c r="F602" s="665" t="s">
        <v>3065</v>
      </c>
      <c r="G602" s="665" t="s">
        <v>3544</v>
      </c>
      <c r="H602" s="665" t="s">
        <v>557</v>
      </c>
      <c r="I602" s="665" t="s">
        <v>3545</v>
      </c>
      <c r="J602" s="665" t="s">
        <v>3546</v>
      </c>
      <c r="K602" s="665" t="s">
        <v>3547</v>
      </c>
      <c r="L602" s="666">
        <v>0</v>
      </c>
      <c r="M602" s="666">
        <v>0</v>
      </c>
      <c r="N602" s="665">
        <v>2</v>
      </c>
      <c r="O602" s="748">
        <v>2</v>
      </c>
      <c r="P602" s="666">
        <v>0</v>
      </c>
      <c r="Q602" s="681"/>
      <c r="R602" s="665">
        <v>1</v>
      </c>
      <c r="S602" s="681">
        <v>0.5</v>
      </c>
      <c r="T602" s="748">
        <v>1</v>
      </c>
      <c r="U602" s="704">
        <v>0.5</v>
      </c>
    </row>
    <row r="603" spans="1:21" ht="14.4" customHeight="1" x14ac:dyDescent="0.3">
      <c r="A603" s="664">
        <v>31</v>
      </c>
      <c r="B603" s="665" t="s">
        <v>556</v>
      </c>
      <c r="C603" s="665" t="s">
        <v>3070</v>
      </c>
      <c r="D603" s="746" t="s">
        <v>4306</v>
      </c>
      <c r="E603" s="747" t="s">
        <v>3079</v>
      </c>
      <c r="F603" s="665" t="s">
        <v>3065</v>
      </c>
      <c r="G603" s="665" t="s">
        <v>3544</v>
      </c>
      <c r="H603" s="665" t="s">
        <v>557</v>
      </c>
      <c r="I603" s="665" t="s">
        <v>3548</v>
      </c>
      <c r="J603" s="665" t="s">
        <v>3546</v>
      </c>
      <c r="K603" s="665" t="s">
        <v>3549</v>
      </c>
      <c r="L603" s="666">
        <v>0</v>
      </c>
      <c r="M603" s="666">
        <v>0</v>
      </c>
      <c r="N603" s="665">
        <v>2</v>
      </c>
      <c r="O603" s="748">
        <v>2</v>
      </c>
      <c r="P603" s="666">
        <v>0</v>
      </c>
      <c r="Q603" s="681"/>
      <c r="R603" s="665">
        <v>2</v>
      </c>
      <c r="S603" s="681">
        <v>1</v>
      </c>
      <c r="T603" s="748">
        <v>2</v>
      </c>
      <c r="U603" s="704">
        <v>1</v>
      </c>
    </row>
    <row r="604" spans="1:21" ht="14.4" customHeight="1" x14ac:dyDescent="0.3">
      <c r="A604" s="664">
        <v>31</v>
      </c>
      <c r="B604" s="665" t="s">
        <v>556</v>
      </c>
      <c r="C604" s="665" t="s">
        <v>3070</v>
      </c>
      <c r="D604" s="746" t="s">
        <v>4306</v>
      </c>
      <c r="E604" s="747" t="s">
        <v>3079</v>
      </c>
      <c r="F604" s="665" t="s">
        <v>3065</v>
      </c>
      <c r="G604" s="665" t="s">
        <v>3544</v>
      </c>
      <c r="H604" s="665" t="s">
        <v>557</v>
      </c>
      <c r="I604" s="665" t="s">
        <v>3550</v>
      </c>
      <c r="J604" s="665" t="s">
        <v>3546</v>
      </c>
      <c r="K604" s="665" t="s">
        <v>3551</v>
      </c>
      <c r="L604" s="666">
        <v>0</v>
      </c>
      <c r="M604" s="666">
        <v>0</v>
      </c>
      <c r="N604" s="665">
        <v>1</v>
      </c>
      <c r="O604" s="748">
        <v>1</v>
      </c>
      <c r="P604" s="666"/>
      <c r="Q604" s="681"/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31</v>
      </c>
      <c r="B605" s="665" t="s">
        <v>556</v>
      </c>
      <c r="C605" s="665" t="s">
        <v>3070</v>
      </c>
      <c r="D605" s="746" t="s">
        <v>4306</v>
      </c>
      <c r="E605" s="747" t="s">
        <v>3079</v>
      </c>
      <c r="F605" s="665" t="s">
        <v>3065</v>
      </c>
      <c r="G605" s="665" t="s">
        <v>3478</v>
      </c>
      <c r="H605" s="665" t="s">
        <v>557</v>
      </c>
      <c r="I605" s="665" t="s">
        <v>841</v>
      </c>
      <c r="J605" s="665" t="s">
        <v>842</v>
      </c>
      <c r="K605" s="665" t="s">
        <v>3479</v>
      </c>
      <c r="L605" s="666">
        <v>107.27</v>
      </c>
      <c r="M605" s="666">
        <v>1072.7</v>
      </c>
      <c r="N605" s="665">
        <v>10</v>
      </c>
      <c r="O605" s="748">
        <v>6.5</v>
      </c>
      <c r="P605" s="666">
        <v>1072.7</v>
      </c>
      <c r="Q605" s="681">
        <v>1</v>
      </c>
      <c r="R605" s="665">
        <v>10</v>
      </c>
      <c r="S605" s="681">
        <v>1</v>
      </c>
      <c r="T605" s="748">
        <v>6.5</v>
      </c>
      <c r="U605" s="704">
        <v>1</v>
      </c>
    </row>
    <row r="606" spans="1:21" ht="14.4" customHeight="1" x14ac:dyDescent="0.3">
      <c r="A606" s="664">
        <v>31</v>
      </c>
      <c r="B606" s="665" t="s">
        <v>556</v>
      </c>
      <c r="C606" s="665" t="s">
        <v>3070</v>
      </c>
      <c r="D606" s="746" t="s">
        <v>4306</v>
      </c>
      <c r="E606" s="747" t="s">
        <v>3079</v>
      </c>
      <c r="F606" s="665" t="s">
        <v>3065</v>
      </c>
      <c r="G606" s="665" t="s">
        <v>3101</v>
      </c>
      <c r="H606" s="665" t="s">
        <v>557</v>
      </c>
      <c r="I606" s="665" t="s">
        <v>1266</v>
      </c>
      <c r="J606" s="665" t="s">
        <v>3102</v>
      </c>
      <c r="K606" s="665" t="s">
        <v>3103</v>
      </c>
      <c r="L606" s="666">
        <v>0</v>
      </c>
      <c r="M606" s="666">
        <v>0</v>
      </c>
      <c r="N606" s="665">
        <v>18</v>
      </c>
      <c r="O606" s="748">
        <v>10</v>
      </c>
      <c r="P606" s="666">
        <v>0</v>
      </c>
      <c r="Q606" s="681"/>
      <c r="R606" s="665">
        <v>11</v>
      </c>
      <c r="S606" s="681">
        <v>0.61111111111111116</v>
      </c>
      <c r="T606" s="748">
        <v>6</v>
      </c>
      <c r="U606" s="704">
        <v>0.6</v>
      </c>
    </row>
    <row r="607" spans="1:21" ht="14.4" customHeight="1" x14ac:dyDescent="0.3">
      <c r="A607" s="664">
        <v>31</v>
      </c>
      <c r="B607" s="665" t="s">
        <v>556</v>
      </c>
      <c r="C607" s="665" t="s">
        <v>3070</v>
      </c>
      <c r="D607" s="746" t="s">
        <v>4306</v>
      </c>
      <c r="E607" s="747" t="s">
        <v>3079</v>
      </c>
      <c r="F607" s="665" t="s">
        <v>3065</v>
      </c>
      <c r="G607" s="665" t="s">
        <v>3552</v>
      </c>
      <c r="H607" s="665" t="s">
        <v>557</v>
      </c>
      <c r="I607" s="665" t="s">
        <v>3553</v>
      </c>
      <c r="J607" s="665" t="s">
        <v>3554</v>
      </c>
      <c r="K607" s="665" t="s">
        <v>3555</v>
      </c>
      <c r="L607" s="666">
        <v>0</v>
      </c>
      <c r="M607" s="666">
        <v>0</v>
      </c>
      <c r="N607" s="665">
        <v>1</v>
      </c>
      <c r="O607" s="748">
        <v>1</v>
      </c>
      <c r="P607" s="666">
        <v>0</v>
      </c>
      <c r="Q607" s="681"/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31</v>
      </c>
      <c r="B608" s="665" t="s">
        <v>556</v>
      </c>
      <c r="C608" s="665" t="s">
        <v>3070</v>
      </c>
      <c r="D608" s="746" t="s">
        <v>4306</v>
      </c>
      <c r="E608" s="747" t="s">
        <v>3079</v>
      </c>
      <c r="F608" s="665" t="s">
        <v>3065</v>
      </c>
      <c r="G608" s="665" t="s">
        <v>3417</v>
      </c>
      <c r="H608" s="665" t="s">
        <v>557</v>
      </c>
      <c r="I608" s="665" t="s">
        <v>3556</v>
      </c>
      <c r="J608" s="665" t="s">
        <v>3557</v>
      </c>
      <c r="K608" s="665" t="s">
        <v>3558</v>
      </c>
      <c r="L608" s="666">
        <v>89.91</v>
      </c>
      <c r="M608" s="666">
        <v>89.91</v>
      </c>
      <c r="N608" s="665">
        <v>1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31</v>
      </c>
      <c r="B609" s="665" t="s">
        <v>556</v>
      </c>
      <c r="C609" s="665" t="s">
        <v>3070</v>
      </c>
      <c r="D609" s="746" t="s">
        <v>4306</v>
      </c>
      <c r="E609" s="747" t="s">
        <v>3079</v>
      </c>
      <c r="F609" s="665" t="s">
        <v>3065</v>
      </c>
      <c r="G609" s="665" t="s">
        <v>3106</v>
      </c>
      <c r="H609" s="665" t="s">
        <v>557</v>
      </c>
      <c r="I609" s="665" t="s">
        <v>3359</v>
      </c>
      <c r="J609" s="665" t="s">
        <v>955</v>
      </c>
      <c r="K609" s="665" t="s">
        <v>3360</v>
      </c>
      <c r="L609" s="666">
        <v>0</v>
      </c>
      <c r="M609" s="666">
        <v>0</v>
      </c>
      <c r="N609" s="665">
        <v>5</v>
      </c>
      <c r="O609" s="748">
        <v>3</v>
      </c>
      <c r="P609" s="666">
        <v>0</v>
      </c>
      <c r="Q609" s="681"/>
      <c r="R609" s="665">
        <v>4</v>
      </c>
      <c r="S609" s="681">
        <v>0.8</v>
      </c>
      <c r="T609" s="748">
        <v>2.75</v>
      </c>
      <c r="U609" s="704">
        <v>0.91666666666666663</v>
      </c>
    </row>
    <row r="610" spans="1:21" ht="14.4" customHeight="1" x14ac:dyDescent="0.3">
      <c r="A610" s="664">
        <v>31</v>
      </c>
      <c r="B610" s="665" t="s">
        <v>556</v>
      </c>
      <c r="C610" s="665" t="s">
        <v>3070</v>
      </c>
      <c r="D610" s="746" t="s">
        <v>4306</v>
      </c>
      <c r="E610" s="747" t="s">
        <v>3079</v>
      </c>
      <c r="F610" s="665" t="s">
        <v>3065</v>
      </c>
      <c r="G610" s="665" t="s">
        <v>3106</v>
      </c>
      <c r="H610" s="665" t="s">
        <v>557</v>
      </c>
      <c r="I610" s="665" t="s">
        <v>1429</v>
      </c>
      <c r="J610" s="665" t="s">
        <v>955</v>
      </c>
      <c r="K610" s="665" t="s">
        <v>3278</v>
      </c>
      <c r="L610" s="666">
        <v>0</v>
      </c>
      <c r="M610" s="666">
        <v>0</v>
      </c>
      <c r="N610" s="665">
        <v>4</v>
      </c>
      <c r="O610" s="748">
        <v>2</v>
      </c>
      <c r="P610" s="666">
        <v>0</v>
      </c>
      <c r="Q610" s="681"/>
      <c r="R610" s="665">
        <v>4</v>
      </c>
      <c r="S610" s="681">
        <v>1</v>
      </c>
      <c r="T610" s="748">
        <v>2</v>
      </c>
      <c r="U610" s="704">
        <v>1</v>
      </c>
    </row>
    <row r="611" spans="1:21" ht="14.4" customHeight="1" x14ac:dyDescent="0.3">
      <c r="A611" s="664">
        <v>31</v>
      </c>
      <c r="B611" s="665" t="s">
        <v>556</v>
      </c>
      <c r="C611" s="665" t="s">
        <v>3070</v>
      </c>
      <c r="D611" s="746" t="s">
        <v>4306</v>
      </c>
      <c r="E611" s="747" t="s">
        <v>3079</v>
      </c>
      <c r="F611" s="665" t="s">
        <v>3065</v>
      </c>
      <c r="G611" s="665" t="s">
        <v>3484</v>
      </c>
      <c r="H611" s="665" t="s">
        <v>557</v>
      </c>
      <c r="I611" s="665" t="s">
        <v>3559</v>
      </c>
      <c r="J611" s="665" t="s">
        <v>3560</v>
      </c>
      <c r="K611" s="665" t="s">
        <v>3561</v>
      </c>
      <c r="L611" s="666">
        <v>22.79</v>
      </c>
      <c r="M611" s="666">
        <v>501.38000000000011</v>
      </c>
      <c r="N611" s="665">
        <v>22</v>
      </c>
      <c r="O611" s="748">
        <v>20</v>
      </c>
      <c r="P611" s="666">
        <v>455.80000000000013</v>
      </c>
      <c r="Q611" s="681">
        <v>0.90909090909090917</v>
      </c>
      <c r="R611" s="665">
        <v>20</v>
      </c>
      <c r="S611" s="681">
        <v>0.90909090909090906</v>
      </c>
      <c r="T611" s="748">
        <v>18</v>
      </c>
      <c r="U611" s="704">
        <v>0.9</v>
      </c>
    </row>
    <row r="612" spans="1:21" ht="14.4" customHeight="1" x14ac:dyDescent="0.3">
      <c r="A612" s="664">
        <v>31</v>
      </c>
      <c r="B612" s="665" t="s">
        <v>556</v>
      </c>
      <c r="C612" s="665" t="s">
        <v>3070</v>
      </c>
      <c r="D612" s="746" t="s">
        <v>4306</v>
      </c>
      <c r="E612" s="747" t="s">
        <v>3079</v>
      </c>
      <c r="F612" s="665" t="s">
        <v>3065</v>
      </c>
      <c r="G612" s="665" t="s">
        <v>3484</v>
      </c>
      <c r="H612" s="665" t="s">
        <v>557</v>
      </c>
      <c r="I612" s="665" t="s">
        <v>3562</v>
      </c>
      <c r="J612" s="665" t="s">
        <v>3560</v>
      </c>
      <c r="K612" s="665" t="s">
        <v>3486</v>
      </c>
      <c r="L612" s="666">
        <v>114</v>
      </c>
      <c r="M612" s="666">
        <v>342</v>
      </c>
      <c r="N612" s="665">
        <v>3</v>
      </c>
      <c r="O612" s="748">
        <v>3</v>
      </c>
      <c r="P612" s="666">
        <v>342</v>
      </c>
      <c r="Q612" s="681">
        <v>1</v>
      </c>
      <c r="R612" s="665">
        <v>3</v>
      </c>
      <c r="S612" s="681">
        <v>1</v>
      </c>
      <c r="T612" s="748">
        <v>3</v>
      </c>
      <c r="U612" s="704">
        <v>1</v>
      </c>
    </row>
    <row r="613" spans="1:21" ht="14.4" customHeight="1" x14ac:dyDescent="0.3">
      <c r="A613" s="664">
        <v>31</v>
      </c>
      <c r="B613" s="665" t="s">
        <v>556</v>
      </c>
      <c r="C613" s="665" t="s">
        <v>3070</v>
      </c>
      <c r="D613" s="746" t="s">
        <v>4306</v>
      </c>
      <c r="E613" s="747" t="s">
        <v>3079</v>
      </c>
      <c r="F613" s="665" t="s">
        <v>3065</v>
      </c>
      <c r="G613" s="665" t="s">
        <v>3484</v>
      </c>
      <c r="H613" s="665" t="s">
        <v>557</v>
      </c>
      <c r="I613" s="665" t="s">
        <v>837</v>
      </c>
      <c r="J613" s="665" t="s">
        <v>838</v>
      </c>
      <c r="K613" s="665" t="s">
        <v>3561</v>
      </c>
      <c r="L613" s="666">
        <v>0</v>
      </c>
      <c r="M613" s="666">
        <v>0</v>
      </c>
      <c r="N613" s="665">
        <v>3</v>
      </c>
      <c r="O613" s="748">
        <v>2.5</v>
      </c>
      <c r="P613" s="666">
        <v>0</v>
      </c>
      <c r="Q613" s="681"/>
      <c r="R613" s="665">
        <v>3</v>
      </c>
      <c r="S613" s="681">
        <v>1</v>
      </c>
      <c r="T613" s="748">
        <v>2.5</v>
      </c>
      <c r="U613" s="704">
        <v>1</v>
      </c>
    </row>
    <row r="614" spans="1:21" ht="14.4" customHeight="1" x14ac:dyDescent="0.3">
      <c r="A614" s="664">
        <v>31</v>
      </c>
      <c r="B614" s="665" t="s">
        <v>556</v>
      </c>
      <c r="C614" s="665" t="s">
        <v>3070</v>
      </c>
      <c r="D614" s="746" t="s">
        <v>4306</v>
      </c>
      <c r="E614" s="747" t="s">
        <v>3079</v>
      </c>
      <c r="F614" s="665" t="s">
        <v>3065</v>
      </c>
      <c r="G614" s="665" t="s">
        <v>3563</v>
      </c>
      <c r="H614" s="665" t="s">
        <v>557</v>
      </c>
      <c r="I614" s="665" t="s">
        <v>3564</v>
      </c>
      <c r="J614" s="665" t="s">
        <v>3565</v>
      </c>
      <c r="K614" s="665" t="s">
        <v>3566</v>
      </c>
      <c r="L614" s="666">
        <v>0</v>
      </c>
      <c r="M614" s="666">
        <v>0</v>
      </c>
      <c r="N614" s="665">
        <v>2</v>
      </c>
      <c r="O614" s="748">
        <v>0.5</v>
      </c>
      <c r="P614" s="666"/>
      <c r="Q614" s="681"/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31</v>
      </c>
      <c r="B615" s="665" t="s">
        <v>556</v>
      </c>
      <c r="C615" s="665" t="s">
        <v>3070</v>
      </c>
      <c r="D615" s="746" t="s">
        <v>4306</v>
      </c>
      <c r="E615" s="747" t="s">
        <v>3079</v>
      </c>
      <c r="F615" s="665" t="s">
        <v>3065</v>
      </c>
      <c r="G615" s="665" t="s">
        <v>3567</v>
      </c>
      <c r="H615" s="665" t="s">
        <v>557</v>
      </c>
      <c r="I615" s="665" t="s">
        <v>1437</v>
      </c>
      <c r="J615" s="665" t="s">
        <v>3568</v>
      </c>
      <c r="K615" s="665" t="s">
        <v>3569</v>
      </c>
      <c r="L615" s="666">
        <v>76.180000000000007</v>
      </c>
      <c r="M615" s="666">
        <v>76.180000000000007</v>
      </c>
      <c r="N615" s="665">
        <v>1</v>
      </c>
      <c r="O615" s="748">
        <v>1</v>
      </c>
      <c r="P615" s="666">
        <v>76.180000000000007</v>
      </c>
      <c r="Q615" s="681">
        <v>1</v>
      </c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31</v>
      </c>
      <c r="B616" s="665" t="s">
        <v>556</v>
      </c>
      <c r="C616" s="665" t="s">
        <v>3070</v>
      </c>
      <c r="D616" s="746" t="s">
        <v>4306</v>
      </c>
      <c r="E616" s="747" t="s">
        <v>3079</v>
      </c>
      <c r="F616" s="665" t="s">
        <v>3065</v>
      </c>
      <c r="G616" s="665" t="s">
        <v>3570</v>
      </c>
      <c r="H616" s="665" t="s">
        <v>557</v>
      </c>
      <c r="I616" s="665" t="s">
        <v>3571</v>
      </c>
      <c r="J616" s="665" t="s">
        <v>1515</v>
      </c>
      <c r="K616" s="665" t="s">
        <v>2896</v>
      </c>
      <c r="L616" s="666">
        <v>98.75</v>
      </c>
      <c r="M616" s="666">
        <v>98.75</v>
      </c>
      <c r="N616" s="665">
        <v>1</v>
      </c>
      <c r="O616" s="748">
        <v>1</v>
      </c>
      <c r="P616" s="666">
        <v>98.75</v>
      </c>
      <c r="Q616" s="681">
        <v>1</v>
      </c>
      <c r="R616" s="665">
        <v>1</v>
      </c>
      <c r="S616" s="681">
        <v>1</v>
      </c>
      <c r="T616" s="748">
        <v>1</v>
      </c>
      <c r="U616" s="704">
        <v>1</v>
      </c>
    </row>
    <row r="617" spans="1:21" ht="14.4" customHeight="1" x14ac:dyDescent="0.3">
      <c r="A617" s="664">
        <v>31</v>
      </c>
      <c r="B617" s="665" t="s">
        <v>556</v>
      </c>
      <c r="C617" s="665" t="s">
        <v>3070</v>
      </c>
      <c r="D617" s="746" t="s">
        <v>4306</v>
      </c>
      <c r="E617" s="747" t="s">
        <v>3079</v>
      </c>
      <c r="F617" s="665" t="s">
        <v>3065</v>
      </c>
      <c r="G617" s="665" t="s">
        <v>3570</v>
      </c>
      <c r="H617" s="665" t="s">
        <v>557</v>
      </c>
      <c r="I617" s="665" t="s">
        <v>3572</v>
      </c>
      <c r="J617" s="665" t="s">
        <v>1515</v>
      </c>
      <c r="K617" s="665" t="s">
        <v>3127</v>
      </c>
      <c r="L617" s="666">
        <v>0</v>
      </c>
      <c r="M617" s="666">
        <v>0</v>
      </c>
      <c r="N617" s="665">
        <v>1</v>
      </c>
      <c r="O617" s="748">
        <v>1</v>
      </c>
      <c r="P617" s="666">
        <v>0</v>
      </c>
      <c r="Q617" s="681"/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31</v>
      </c>
      <c r="B618" s="665" t="s">
        <v>556</v>
      </c>
      <c r="C618" s="665" t="s">
        <v>3070</v>
      </c>
      <c r="D618" s="746" t="s">
        <v>4306</v>
      </c>
      <c r="E618" s="747" t="s">
        <v>3079</v>
      </c>
      <c r="F618" s="665" t="s">
        <v>3065</v>
      </c>
      <c r="G618" s="665" t="s">
        <v>3108</v>
      </c>
      <c r="H618" s="665" t="s">
        <v>557</v>
      </c>
      <c r="I618" s="665" t="s">
        <v>1825</v>
      </c>
      <c r="J618" s="665" t="s">
        <v>3109</v>
      </c>
      <c r="K618" s="665" t="s">
        <v>3110</v>
      </c>
      <c r="L618" s="666">
        <v>132.97999999999999</v>
      </c>
      <c r="M618" s="666">
        <v>4122.3799999999992</v>
      </c>
      <c r="N618" s="665">
        <v>31</v>
      </c>
      <c r="O618" s="748">
        <v>10</v>
      </c>
      <c r="P618" s="666">
        <v>2659.6</v>
      </c>
      <c r="Q618" s="681">
        <v>0.64516129032258074</v>
      </c>
      <c r="R618" s="665">
        <v>20</v>
      </c>
      <c r="S618" s="681">
        <v>0.64516129032258063</v>
      </c>
      <c r="T618" s="748">
        <v>6.5</v>
      </c>
      <c r="U618" s="704">
        <v>0.65</v>
      </c>
    </row>
    <row r="619" spans="1:21" ht="14.4" customHeight="1" x14ac:dyDescent="0.3">
      <c r="A619" s="664">
        <v>31</v>
      </c>
      <c r="B619" s="665" t="s">
        <v>556</v>
      </c>
      <c r="C619" s="665" t="s">
        <v>3070</v>
      </c>
      <c r="D619" s="746" t="s">
        <v>4306</v>
      </c>
      <c r="E619" s="747" t="s">
        <v>3079</v>
      </c>
      <c r="F619" s="665" t="s">
        <v>3065</v>
      </c>
      <c r="G619" s="665" t="s">
        <v>3108</v>
      </c>
      <c r="H619" s="665" t="s">
        <v>557</v>
      </c>
      <c r="I619" s="665" t="s">
        <v>3365</v>
      </c>
      <c r="J619" s="665" t="s">
        <v>3109</v>
      </c>
      <c r="K619" s="665" t="s">
        <v>3110</v>
      </c>
      <c r="L619" s="666">
        <v>132.97999999999999</v>
      </c>
      <c r="M619" s="666">
        <v>398.93999999999994</v>
      </c>
      <c r="N619" s="665">
        <v>3</v>
      </c>
      <c r="O619" s="748">
        <v>1</v>
      </c>
      <c r="P619" s="666">
        <v>398.93999999999994</v>
      </c>
      <c r="Q619" s="681">
        <v>1</v>
      </c>
      <c r="R619" s="665">
        <v>3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31</v>
      </c>
      <c r="B620" s="665" t="s">
        <v>556</v>
      </c>
      <c r="C620" s="665" t="s">
        <v>3070</v>
      </c>
      <c r="D620" s="746" t="s">
        <v>4306</v>
      </c>
      <c r="E620" s="747" t="s">
        <v>3079</v>
      </c>
      <c r="F620" s="665" t="s">
        <v>3065</v>
      </c>
      <c r="G620" s="665" t="s">
        <v>3573</v>
      </c>
      <c r="H620" s="665" t="s">
        <v>557</v>
      </c>
      <c r="I620" s="665" t="s">
        <v>3574</v>
      </c>
      <c r="J620" s="665" t="s">
        <v>3575</v>
      </c>
      <c r="K620" s="665" t="s">
        <v>3576</v>
      </c>
      <c r="L620" s="666">
        <v>0</v>
      </c>
      <c r="M620" s="666">
        <v>0</v>
      </c>
      <c r="N620" s="665">
        <v>2</v>
      </c>
      <c r="O620" s="748">
        <v>2</v>
      </c>
      <c r="P620" s="666">
        <v>0</v>
      </c>
      <c r="Q620" s="681"/>
      <c r="R620" s="665">
        <v>2</v>
      </c>
      <c r="S620" s="681">
        <v>1</v>
      </c>
      <c r="T620" s="748">
        <v>2</v>
      </c>
      <c r="U620" s="704">
        <v>1</v>
      </c>
    </row>
    <row r="621" spans="1:21" ht="14.4" customHeight="1" x14ac:dyDescent="0.3">
      <c r="A621" s="664">
        <v>31</v>
      </c>
      <c r="B621" s="665" t="s">
        <v>556</v>
      </c>
      <c r="C621" s="665" t="s">
        <v>3070</v>
      </c>
      <c r="D621" s="746" t="s">
        <v>4306</v>
      </c>
      <c r="E621" s="747" t="s">
        <v>3079</v>
      </c>
      <c r="F621" s="665" t="s">
        <v>3065</v>
      </c>
      <c r="G621" s="665" t="s">
        <v>3366</v>
      </c>
      <c r="H621" s="665" t="s">
        <v>557</v>
      </c>
      <c r="I621" s="665" t="s">
        <v>731</v>
      </c>
      <c r="J621" s="665" t="s">
        <v>3367</v>
      </c>
      <c r="K621" s="665" t="s">
        <v>3368</v>
      </c>
      <c r="L621" s="666">
        <v>23.61</v>
      </c>
      <c r="M621" s="666">
        <v>165.26999999999998</v>
      </c>
      <c r="N621" s="665">
        <v>7</v>
      </c>
      <c r="O621" s="748">
        <v>2.5</v>
      </c>
      <c r="P621" s="666">
        <v>70.83</v>
      </c>
      <c r="Q621" s="681">
        <v>0.4285714285714286</v>
      </c>
      <c r="R621" s="665">
        <v>3</v>
      </c>
      <c r="S621" s="681">
        <v>0.42857142857142855</v>
      </c>
      <c r="T621" s="748">
        <v>1.5</v>
      </c>
      <c r="U621" s="704">
        <v>0.6</v>
      </c>
    </row>
    <row r="622" spans="1:21" ht="14.4" customHeight="1" x14ac:dyDescent="0.3">
      <c r="A622" s="664">
        <v>31</v>
      </c>
      <c r="B622" s="665" t="s">
        <v>556</v>
      </c>
      <c r="C622" s="665" t="s">
        <v>3070</v>
      </c>
      <c r="D622" s="746" t="s">
        <v>4306</v>
      </c>
      <c r="E622" s="747" t="s">
        <v>3079</v>
      </c>
      <c r="F622" s="665" t="s">
        <v>3065</v>
      </c>
      <c r="G622" s="665" t="s">
        <v>3577</v>
      </c>
      <c r="H622" s="665" t="s">
        <v>1543</v>
      </c>
      <c r="I622" s="665" t="s">
        <v>1760</v>
      </c>
      <c r="J622" s="665" t="s">
        <v>1761</v>
      </c>
      <c r="K622" s="665" t="s">
        <v>2868</v>
      </c>
      <c r="L622" s="666">
        <v>79.03</v>
      </c>
      <c r="M622" s="666">
        <v>79.03</v>
      </c>
      <c r="N622" s="665">
        <v>1</v>
      </c>
      <c r="O622" s="748">
        <v>0.5</v>
      </c>
      <c r="P622" s="666">
        <v>79.03</v>
      </c>
      <c r="Q622" s="681">
        <v>1</v>
      </c>
      <c r="R622" s="665">
        <v>1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31</v>
      </c>
      <c r="B623" s="665" t="s">
        <v>556</v>
      </c>
      <c r="C623" s="665" t="s">
        <v>3070</v>
      </c>
      <c r="D623" s="746" t="s">
        <v>4306</v>
      </c>
      <c r="E623" s="747" t="s">
        <v>3079</v>
      </c>
      <c r="F623" s="665" t="s">
        <v>3065</v>
      </c>
      <c r="G623" s="665" t="s">
        <v>3578</v>
      </c>
      <c r="H623" s="665" t="s">
        <v>1543</v>
      </c>
      <c r="I623" s="665" t="s">
        <v>1725</v>
      </c>
      <c r="J623" s="665" t="s">
        <v>1653</v>
      </c>
      <c r="K623" s="665" t="s">
        <v>2922</v>
      </c>
      <c r="L623" s="666">
        <v>96.84</v>
      </c>
      <c r="M623" s="666">
        <v>96.84</v>
      </c>
      <c r="N623" s="665">
        <v>1</v>
      </c>
      <c r="O623" s="748">
        <v>1</v>
      </c>
      <c r="P623" s="666">
        <v>96.84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31</v>
      </c>
      <c r="B624" s="665" t="s">
        <v>556</v>
      </c>
      <c r="C624" s="665" t="s">
        <v>3070</v>
      </c>
      <c r="D624" s="746" t="s">
        <v>4306</v>
      </c>
      <c r="E624" s="747" t="s">
        <v>3079</v>
      </c>
      <c r="F624" s="665" t="s">
        <v>3065</v>
      </c>
      <c r="G624" s="665" t="s">
        <v>3578</v>
      </c>
      <c r="H624" s="665" t="s">
        <v>1543</v>
      </c>
      <c r="I624" s="665" t="s">
        <v>1725</v>
      </c>
      <c r="J624" s="665" t="s">
        <v>1653</v>
      </c>
      <c r="K624" s="665" t="s">
        <v>2922</v>
      </c>
      <c r="L624" s="666">
        <v>73.069999999999993</v>
      </c>
      <c r="M624" s="666">
        <v>73.069999999999993</v>
      </c>
      <c r="N624" s="665">
        <v>1</v>
      </c>
      <c r="O624" s="748">
        <v>1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31</v>
      </c>
      <c r="B625" s="665" t="s">
        <v>556</v>
      </c>
      <c r="C625" s="665" t="s">
        <v>3070</v>
      </c>
      <c r="D625" s="746" t="s">
        <v>4306</v>
      </c>
      <c r="E625" s="747" t="s">
        <v>3079</v>
      </c>
      <c r="F625" s="665" t="s">
        <v>3065</v>
      </c>
      <c r="G625" s="665" t="s">
        <v>3579</v>
      </c>
      <c r="H625" s="665" t="s">
        <v>557</v>
      </c>
      <c r="I625" s="665" t="s">
        <v>3580</v>
      </c>
      <c r="J625" s="665" t="s">
        <v>3581</v>
      </c>
      <c r="K625" s="665" t="s">
        <v>3532</v>
      </c>
      <c r="L625" s="666">
        <v>54.99</v>
      </c>
      <c r="M625" s="666">
        <v>54.99</v>
      </c>
      <c r="N625" s="665">
        <v>1</v>
      </c>
      <c r="O625" s="748">
        <v>0.5</v>
      </c>
      <c r="P625" s="666">
        <v>54.99</v>
      </c>
      <c r="Q625" s="681">
        <v>1</v>
      </c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31</v>
      </c>
      <c r="B626" s="665" t="s">
        <v>556</v>
      </c>
      <c r="C626" s="665" t="s">
        <v>3070</v>
      </c>
      <c r="D626" s="746" t="s">
        <v>4306</v>
      </c>
      <c r="E626" s="747" t="s">
        <v>3079</v>
      </c>
      <c r="F626" s="665" t="s">
        <v>3065</v>
      </c>
      <c r="G626" s="665" t="s">
        <v>3118</v>
      </c>
      <c r="H626" s="665" t="s">
        <v>1543</v>
      </c>
      <c r="I626" s="665" t="s">
        <v>3119</v>
      </c>
      <c r="J626" s="665" t="s">
        <v>1565</v>
      </c>
      <c r="K626" s="665" t="s">
        <v>2809</v>
      </c>
      <c r="L626" s="666">
        <v>543.39</v>
      </c>
      <c r="M626" s="666">
        <v>7607.46</v>
      </c>
      <c r="N626" s="665">
        <v>14</v>
      </c>
      <c r="O626" s="748">
        <v>8.5</v>
      </c>
      <c r="P626" s="666">
        <v>7607.46</v>
      </c>
      <c r="Q626" s="681">
        <v>1</v>
      </c>
      <c r="R626" s="665">
        <v>14</v>
      </c>
      <c r="S626" s="681">
        <v>1</v>
      </c>
      <c r="T626" s="748">
        <v>8.5</v>
      </c>
      <c r="U626" s="704">
        <v>1</v>
      </c>
    </row>
    <row r="627" spans="1:21" ht="14.4" customHeight="1" x14ac:dyDescent="0.3">
      <c r="A627" s="664">
        <v>31</v>
      </c>
      <c r="B627" s="665" t="s">
        <v>556</v>
      </c>
      <c r="C627" s="665" t="s">
        <v>3070</v>
      </c>
      <c r="D627" s="746" t="s">
        <v>4306</v>
      </c>
      <c r="E627" s="747" t="s">
        <v>3079</v>
      </c>
      <c r="F627" s="665" t="s">
        <v>3065</v>
      </c>
      <c r="G627" s="665" t="s">
        <v>3118</v>
      </c>
      <c r="H627" s="665" t="s">
        <v>1543</v>
      </c>
      <c r="I627" s="665" t="s">
        <v>3119</v>
      </c>
      <c r="J627" s="665" t="s">
        <v>1565</v>
      </c>
      <c r="K627" s="665" t="s">
        <v>2809</v>
      </c>
      <c r="L627" s="666">
        <v>490.89</v>
      </c>
      <c r="M627" s="666">
        <v>4418.0099999999993</v>
      </c>
      <c r="N627" s="665">
        <v>9</v>
      </c>
      <c r="O627" s="748">
        <v>5.5</v>
      </c>
      <c r="P627" s="666">
        <v>3436.2299999999996</v>
      </c>
      <c r="Q627" s="681">
        <v>0.77777777777777779</v>
      </c>
      <c r="R627" s="665">
        <v>7</v>
      </c>
      <c r="S627" s="681">
        <v>0.77777777777777779</v>
      </c>
      <c r="T627" s="748">
        <v>4.5</v>
      </c>
      <c r="U627" s="704">
        <v>0.81818181818181823</v>
      </c>
    </row>
    <row r="628" spans="1:21" ht="14.4" customHeight="1" x14ac:dyDescent="0.3">
      <c r="A628" s="664">
        <v>31</v>
      </c>
      <c r="B628" s="665" t="s">
        <v>556</v>
      </c>
      <c r="C628" s="665" t="s">
        <v>3070</v>
      </c>
      <c r="D628" s="746" t="s">
        <v>4306</v>
      </c>
      <c r="E628" s="747" t="s">
        <v>3079</v>
      </c>
      <c r="F628" s="665" t="s">
        <v>3065</v>
      </c>
      <c r="G628" s="665" t="s">
        <v>3118</v>
      </c>
      <c r="H628" s="665" t="s">
        <v>1543</v>
      </c>
      <c r="I628" s="665" t="s">
        <v>3120</v>
      </c>
      <c r="J628" s="665" t="s">
        <v>1565</v>
      </c>
      <c r="K628" s="665" t="s">
        <v>2807</v>
      </c>
      <c r="L628" s="666">
        <v>815.1</v>
      </c>
      <c r="M628" s="666">
        <v>1630.2</v>
      </c>
      <c r="N628" s="665">
        <v>2</v>
      </c>
      <c r="O628" s="748">
        <v>1</v>
      </c>
      <c r="P628" s="666">
        <v>1630.2</v>
      </c>
      <c r="Q628" s="681">
        <v>1</v>
      </c>
      <c r="R628" s="665">
        <v>2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31</v>
      </c>
      <c r="B629" s="665" t="s">
        <v>556</v>
      </c>
      <c r="C629" s="665" t="s">
        <v>3070</v>
      </c>
      <c r="D629" s="746" t="s">
        <v>4306</v>
      </c>
      <c r="E629" s="747" t="s">
        <v>3079</v>
      </c>
      <c r="F629" s="665" t="s">
        <v>3065</v>
      </c>
      <c r="G629" s="665" t="s">
        <v>3118</v>
      </c>
      <c r="H629" s="665" t="s">
        <v>1543</v>
      </c>
      <c r="I629" s="665" t="s">
        <v>3120</v>
      </c>
      <c r="J629" s="665" t="s">
        <v>1565</v>
      </c>
      <c r="K629" s="665" t="s">
        <v>2807</v>
      </c>
      <c r="L629" s="666">
        <v>736.33</v>
      </c>
      <c r="M629" s="666">
        <v>736.33</v>
      </c>
      <c r="N629" s="665">
        <v>1</v>
      </c>
      <c r="O629" s="748">
        <v>1</v>
      </c>
      <c r="P629" s="666">
        <v>736.33</v>
      </c>
      <c r="Q629" s="681">
        <v>1</v>
      </c>
      <c r="R629" s="665">
        <v>1</v>
      </c>
      <c r="S629" s="681">
        <v>1</v>
      </c>
      <c r="T629" s="748">
        <v>1</v>
      </c>
      <c r="U629" s="704">
        <v>1</v>
      </c>
    </row>
    <row r="630" spans="1:21" ht="14.4" customHeight="1" x14ac:dyDescent="0.3">
      <c r="A630" s="664">
        <v>31</v>
      </c>
      <c r="B630" s="665" t="s">
        <v>556</v>
      </c>
      <c r="C630" s="665" t="s">
        <v>3070</v>
      </c>
      <c r="D630" s="746" t="s">
        <v>4306</v>
      </c>
      <c r="E630" s="747" t="s">
        <v>3079</v>
      </c>
      <c r="F630" s="665" t="s">
        <v>3065</v>
      </c>
      <c r="G630" s="665" t="s">
        <v>3582</v>
      </c>
      <c r="H630" s="665" t="s">
        <v>557</v>
      </c>
      <c r="I630" s="665" t="s">
        <v>3583</v>
      </c>
      <c r="J630" s="665" t="s">
        <v>1482</v>
      </c>
      <c r="K630" s="665" t="s">
        <v>3584</v>
      </c>
      <c r="L630" s="666">
        <v>0</v>
      </c>
      <c r="M630" s="666">
        <v>0</v>
      </c>
      <c r="N630" s="665">
        <v>1</v>
      </c>
      <c r="O630" s="748">
        <v>1</v>
      </c>
      <c r="P630" s="666">
        <v>0</v>
      </c>
      <c r="Q630" s="681"/>
      <c r="R630" s="665">
        <v>1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31</v>
      </c>
      <c r="B631" s="665" t="s">
        <v>556</v>
      </c>
      <c r="C631" s="665" t="s">
        <v>3070</v>
      </c>
      <c r="D631" s="746" t="s">
        <v>4306</v>
      </c>
      <c r="E631" s="747" t="s">
        <v>3079</v>
      </c>
      <c r="F631" s="665" t="s">
        <v>3065</v>
      </c>
      <c r="G631" s="665" t="s">
        <v>3217</v>
      </c>
      <c r="H631" s="665" t="s">
        <v>1543</v>
      </c>
      <c r="I631" s="665" t="s">
        <v>1555</v>
      </c>
      <c r="J631" s="665" t="s">
        <v>600</v>
      </c>
      <c r="K631" s="665" t="s">
        <v>2927</v>
      </c>
      <c r="L631" s="666">
        <v>36.54</v>
      </c>
      <c r="M631" s="666">
        <v>73.08</v>
      </c>
      <c r="N631" s="665">
        <v>2</v>
      </c>
      <c r="O631" s="748">
        <v>2</v>
      </c>
      <c r="P631" s="666">
        <v>36.54</v>
      </c>
      <c r="Q631" s="681">
        <v>0.5</v>
      </c>
      <c r="R631" s="665">
        <v>1</v>
      </c>
      <c r="S631" s="681">
        <v>0.5</v>
      </c>
      <c r="T631" s="748">
        <v>1</v>
      </c>
      <c r="U631" s="704">
        <v>0.5</v>
      </c>
    </row>
    <row r="632" spans="1:21" ht="14.4" customHeight="1" x14ac:dyDescent="0.3">
      <c r="A632" s="664">
        <v>31</v>
      </c>
      <c r="B632" s="665" t="s">
        <v>556</v>
      </c>
      <c r="C632" s="665" t="s">
        <v>3070</v>
      </c>
      <c r="D632" s="746" t="s">
        <v>4306</v>
      </c>
      <c r="E632" s="747" t="s">
        <v>3079</v>
      </c>
      <c r="F632" s="665" t="s">
        <v>3065</v>
      </c>
      <c r="G632" s="665" t="s">
        <v>3217</v>
      </c>
      <c r="H632" s="665" t="s">
        <v>557</v>
      </c>
      <c r="I632" s="665" t="s">
        <v>3218</v>
      </c>
      <c r="J632" s="665" t="s">
        <v>600</v>
      </c>
      <c r="K632" s="665" t="s">
        <v>3219</v>
      </c>
      <c r="L632" s="666">
        <v>36.54</v>
      </c>
      <c r="M632" s="666">
        <v>36.54</v>
      </c>
      <c r="N632" s="665">
        <v>1</v>
      </c>
      <c r="O632" s="748">
        <v>1</v>
      </c>
      <c r="P632" s="666">
        <v>36.54</v>
      </c>
      <c r="Q632" s="681">
        <v>1</v>
      </c>
      <c r="R632" s="665">
        <v>1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31</v>
      </c>
      <c r="B633" s="665" t="s">
        <v>556</v>
      </c>
      <c r="C633" s="665" t="s">
        <v>3070</v>
      </c>
      <c r="D633" s="746" t="s">
        <v>4306</v>
      </c>
      <c r="E633" s="747" t="s">
        <v>3079</v>
      </c>
      <c r="F633" s="665" t="s">
        <v>3065</v>
      </c>
      <c r="G633" s="665" t="s">
        <v>3217</v>
      </c>
      <c r="H633" s="665" t="s">
        <v>557</v>
      </c>
      <c r="I633" s="665" t="s">
        <v>3585</v>
      </c>
      <c r="J633" s="665" t="s">
        <v>600</v>
      </c>
      <c r="K633" s="665" t="s">
        <v>3586</v>
      </c>
      <c r="L633" s="666">
        <v>0</v>
      </c>
      <c r="M633" s="666">
        <v>0</v>
      </c>
      <c r="N633" s="665">
        <v>1</v>
      </c>
      <c r="O633" s="748">
        <v>1</v>
      </c>
      <c r="P633" s="666"/>
      <c r="Q633" s="681"/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31</v>
      </c>
      <c r="B634" s="665" t="s">
        <v>556</v>
      </c>
      <c r="C634" s="665" t="s">
        <v>3070</v>
      </c>
      <c r="D634" s="746" t="s">
        <v>4306</v>
      </c>
      <c r="E634" s="747" t="s">
        <v>3079</v>
      </c>
      <c r="F634" s="665" t="s">
        <v>3065</v>
      </c>
      <c r="G634" s="665" t="s">
        <v>3220</v>
      </c>
      <c r="H634" s="665" t="s">
        <v>557</v>
      </c>
      <c r="I634" s="665" t="s">
        <v>2467</v>
      </c>
      <c r="J634" s="665" t="s">
        <v>751</v>
      </c>
      <c r="K634" s="665" t="s">
        <v>3459</v>
      </c>
      <c r="L634" s="666">
        <v>301.2</v>
      </c>
      <c r="M634" s="666">
        <v>301.2</v>
      </c>
      <c r="N634" s="665">
        <v>1</v>
      </c>
      <c r="O634" s="748">
        <v>1</v>
      </c>
      <c r="P634" s="666">
        <v>301.2</v>
      </c>
      <c r="Q634" s="681">
        <v>1</v>
      </c>
      <c r="R634" s="665">
        <v>1</v>
      </c>
      <c r="S634" s="681">
        <v>1</v>
      </c>
      <c r="T634" s="748">
        <v>1</v>
      </c>
      <c r="U634" s="704">
        <v>1</v>
      </c>
    </row>
    <row r="635" spans="1:21" ht="14.4" customHeight="1" x14ac:dyDescent="0.3">
      <c r="A635" s="664">
        <v>31</v>
      </c>
      <c r="B635" s="665" t="s">
        <v>556</v>
      </c>
      <c r="C635" s="665" t="s">
        <v>3070</v>
      </c>
      <c r="D635" s="746" t="s">
        <v>4306</v>
      </c>
      <c r="E635" s="747" t="s">
        <v>3079</v>
      </c>
      <c r="F635" s="665" t="s">
        <v>3065</v>
      </c>
      <c r="G635" s="665" t="s">
        <v>3587</v>
      </c>
      <c r="H635" s="665" t="s">
        <v>557</v>
      </c>
      <c r="I635" s="665" t="s">
        <v>692</v>
      </c>
      <c r="J635" s="665" t="s">
        <v>3588</v>
      </c>
      <c r="K635" s="665" t="s">
        <v>3589</v>
      </c>
      <c r="L635" s="666">
        <v>0</v>
      </c>
      <c r="M635" s="666">
        <v>0</v>
      </c>
      <c r="N635" s="665">
        <v>2</v>
      </c>
      <c r="O635" s="748">
        <v>1</v>
      </c>
      <c r="P635" s="666">
        <v>0</v>
      </c>
      <c r="Q635" s="681"/>
      <c r="R635" s="665">
        <v>2</v>
      </c>
      <c r="S635" s="681">
        <v>1</v>
      </c>
      <c r="T635" s="748">
        <v>1</v>
      </c>
      <c r="U635" s="704">
        <v>1</v>
      </c>
    </row>
    <row r="636" spans="1:21" ht="14.4" customHeight="1" x14ac:dyDescent="0.3">
      <c r="A636" s="664">
        <v>31</v>
      </c>
      <c r="B636" s="665" t="s">
        <v>556</v>
      </c>
      <c r="C636" s="665" t="s">
        <v>3070</v>
      </c>
      <c r="D636" s="746" t="s">
        <v>4306</v>
      </c>
      <c r="E636" s="747" t="s">
        <v>3079</v>
      </c>
      <c r="F636" s="665" t="s">
        <v>3065</v>
      </c>
      <c r="G636" s="665" t="s">
        <v>3121</v>
      </c>
      <c r="H636" s="665" t="s">
        <v>557</v>
      </c>
      <c r="I636" s="665" t="s">
        <v>3590</v>
      </c>
      <c r="J636" s="665" t="s">
        <v>3123</v>
      </c>
      <c r="K636" s="665" t="s">
        <v>3591</v>
      </c>
      <c r="L636" s="666">
        <v>0</v>
      </c>
      <c r="M636" s="666">
        <v>0</v>
      </c>
      <c r="N636" s="665">
        <v>2</v>
      </c>
      <c r="O636" s="748">
        <v>0.5</v>
      </c>
      <c r="P636" s="666">
        <v>0</v>
      </c>
      <c r="Q636" s="681"/>
      <c r="R636" s="665">
        <v>2</v>
      </c>
      <c r="S636" s="681">
        <v>1</v>
      </c>
      <c r="T636" s="748">
        <v>0.5</v>
      </c>
      <c r="U636" s="704">
        <v>1</v>
      </c>
    </row>
    <row r="637" spans="1:21" ht="14.4" customHeight="1" x14ac:dyDescent="0.3">
      <c r="A637" s="664">
        <v>31</v>
      </c>
      <c r="B637" s="665" t="s">
        <v>556</v>
      </c>
      <c r="C637" s="665" t="s">
        <v>3070</v>
      </c>
      <c r="D637" s="746" t="s">
        <v>4306</v>
      </c>
      <c r="E637" s="747" t="s">
        <v>3079</v>
      </c>
      <c r="F637" s="665" t="s">
        <v>3065</v>
      </c>
      <c r="G637" s="665" t="s">
        <v>3125</v>
      </c>
      <c r="H637" s="665" t="s">
        <v>557</v>
      </c>
      <c r="I637" s="665" t="s">
        <v>796</v>
      </c>
      <c r="J637" s="665" t="s">
        <v>3126</v>
      </c>
      <c r="K637" s="665" t="s">
        <v>3127</v>
      </c>
      <c r="L637" s="666">
        <v>0</v>
      </c>
      <c r="M637" s="666">
        <v>0</v>
      </c>
      <c r="N637" s="665">
        <v>21</v>
      </c>
      <c r="O637" s="748">
        <v>16</v>
      </c>
      <c r="P637" s="666">
        <v>0</v>
      </c>
      <c r="Q637" s="681"/>
      <c r="R637" s="665">
        <v>19</v>
      </c>
      <c r="S637" s="681">
        <v>0.90476190476190477</v>
      </c>
      <c r="T637" s="748">
        <v>14.75</v>
      </c>
      <c r="U637" s="704">
        <v>0.921875</v>
      </c>
    </row>
    <row r="638" spans="1:21" ht="14.4" customHeight="1" x14ac:dyDescent="0.3">
      <c r="A638" s="664">
        <v>31</v>
      </c>
      <c r="B638" s="665" t="s">
        <v>556</v>
      </c>
      <c r="C638" s="665" t="s">
        <v>3070</v>
      </c>
      <c r="D638" s="746" t="s">
        <v>4306</v>
      </c>
      <c r="E638" s="747" t="s">
        <v>3079</v>
      </c>
      <c r="F638" s="665" t="s">
        <v>3065</v>
      </c>
      <c r="G638" s="665" t="s">
        <v>3128</v>
      </c>
      <c r="H638" s="665" t="s">
        <v>557</v>
      </c>
      <c r="I638" s="665" t="s">
        <v>3438</v>
      </c>
      <c r="J638" s="665" t="s">
        <v>3439</v>
      </c>
      <c r="K638" s="665" t="s">
        <v>3440</v>
      </c>
      <c r="L638" s="666">
        <v>25.6</v>
      </c>
      <c r="M638" s="666">
        <v>25.6</v>
      </c>
      <c r="N638" s="665">
        <v>1</v>
      </c>
      <c r="O638" s="748">
        <v>0.5</v>
      </c>
      <c r="P638" s="666">
        <v>25.6</v>
      </c>
      <c r="Q638" s="681">
        <v>1</v>
      </c>
      <c r="R638" s="665">
        <v>1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31</v>
      </c>
      <c r="B639" s="665" t="s">
        <v>556</v>
      </c>
      <c r="C639" s="665" t="s">
        <v>3070</v>
      </c>
      <c r="D639" s="746" t="s">
        <v>4306</v>
      </c>
      <c r="E639" s="747" t="s">
        <v>3079</v>
      </c>
      <c r="F639" s="665" t="s">
        <v>3065</v>
      </c>
      <c r="G639" s="665" t="s">
        <v>3130</v>
      </c>
      <c r="H639" s="665" t="s">
        <v>557</v>
      </c>
      <c r="I639" s="665" t="s">
        <v>1802</v>
      </c>
      <c r="J639" s="665" t="s">
        <v>1799</v>
      </c>
      <c r="K639" s="665" t="s">
        <v>3131</v>
      </c>
      <c r="L639" s="666">
        <v>186.27</v>
      </c>
      <c r="M639" s="666">
        <v>186.27</v>
      </c>
      <c r="N639" s="665">
        <v>1</v>
      </c>
      <c r="O639" s="748">
        <v>1</v>
      </c>
      <c r="P639" s="666">
        <v>186.27</v>
      </c>
      <c r="Q639" s="681">
        <v>1</v>
      </c>
      <c r="R639" s="665">
        <v>1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31</v>
      </c>
      <c r="B640" s="665" t="s">
        <v>556</v>
      </c>
      <c r="C640" s="665" t="s">
        <v>3070</v>
      </c>
      <c r="D640" s="746" t="s">
        <v>4306</v>
      </c>
      <c r="E640" s="747" t="s">
        <v>3079</v>
      </c>
      <c r="F640" s="665" t="s">
        <v>3065</v>
      </c>
      <c r="G640" s="665" t="s">
        <v>3240</v>
      </c>
      <c r="H640" s="665" t="s">
        <v>557</v>
      </c>
      <c r="I640" s="665" t="s">
        <v>1126</v>
      </c>
      <c r="J640" s="665" t="s">
        <v>3242</v>
      </c>
      <c r="K640" s="665" t="s">
        <v>3244</v>
      </c>
      <c r="L640" s="666">
        <v>50.32</v>
      </c>
      <c r="M640" s="666">
        <v>553.52</v>
      </c>
      <c r="N640" s="665">
        <v>11</v>
      </c>
      <c r="O640" s="748">
        <v>6.5</v>
      </c>
      <c r="P640" s="666">
        <v>251.6</v>
      </c>
      <c r="Q640" s="681">
        <v>0.45454545454545453</v>
      </c>
      <c r="R640" s="665">
        <v>5</v>
      </c>
      <c r="S640" s="681">
        <v>0.45454545454545453</v>
      </c>
      <c r="T640" s="748">
        <v>3.5</v>
      </c>
      <c r="U640" s="704">
        <v>0.53846153846153844</v>
      </c>
    </row>
    <row r="641" spans="1:21" ht="14.4" customHeight="1" x14ac:dyDescent="0.3">
      <c r="A641" s="664">
        <v>31</v>
      </c>
      <c r="B641" s="665" t="s">
        <v>556</v>
      </c>
      <c r="C641" s="665" t="s">
        <v>3070</v>
      </c>
      <c r="D641" s="746" t="s">
        <v>4306</v>
      </c>
      <c r="E641" s="747" t="s">
        <v>3079</v>
      </c>
      <c r="F641" s="665" t="s">
        <v>3065</v>
      </c>
      <c r="G641" s="665" t="s">
        <v>3240</v>
      </c>
      <c r="H641" s="665" t="s">
        <v>557</v>
      </c>
      <c r="I641" s="665" t="s">
        <v>1382</v>
      </c>
      <c r="J641" s="665" t="s">
        <v>1383</v>
      </c>
      <c r="K641" s="665" t="s">
        <v>3425</v>
      </c>
      <c r="L641" s="666">
        <v>50.32</v>
      </c>
      <c r="M641" s="666">
        <v>100.64</v>
      </c>
      <c r="N641" s="665">
        <v>2</v>
      </c>
      <c r="O641" s="748">
        <v>0.5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31</v>
      </c>
      <c r="B642" s="665" t="s">
        <v>556</v>
      </c>
      <c r="C642" s="665" t="s">
        <v>3070</v>
      </c>
      <c r="D642" s="746" t="s">
        <v>4306</v>
      </c>
      <c r="E642" s="747" t="s">
        <v>3079</v>
      </c>
      <c r="F642" s="665" t="s">
        <v>3065</v>
      </c>
      <c r="G642" s="665" t="s">
        <v>3240</v>
      </c>
      <c r="H642" s="665" t="s">
        <v>557</v>
      </c>
      <c r="I642" s="665" t="s">
        <v>1427</v>
      </c>
      <c r="J642" s="665" t="s">
        <v>3242</v>
      </c>
      <c r="K642" s="665" t="s">
        <v>3245</v>
      </c>
      <c r="L642" s="666">
        <v>99.94</v>
      </c>
      <c r="M642" s="666">
        <v>399.76</v>
      </c>
      <c r="N642" s="665">
        <v>4</v>
      </c>
      <c r="O642" s="748">
        <v>3.5</v>
      </c>
      <c r="P642" s="666">
        <v>299.82</v>
      </c>
      <c r="Q642" s="681">
        <v>0.75</v>
      </c>
      <c r="R642" s="665">
        <v>3</v>
      </c>
      <c r="S642" s="681">
        <v>0.75</v>
      </c>
      <c r="T642" s="748">
        <v>2.5</v>
      </c>
      <c r="U642" s="704">
        <v>0.7142857142857143</v>
      </c>
    </row>
    <row r="643" spans="1:21" ht="14.4" customHeight="1" x14ac:dyDescent="0.3">
      <c r="A643" s="664">
        <v>31</v>
      </c>
      <c r="B643" s="665" t="s">
        <v>556</v>
      </c>
      <c r="C643" s="665" t="s">
        <v>3070</v>
      </c>
      <c r="D643" s="746" t="s">
        <v>4306</v>
      </c>
      <c r="E643" s="747" t="s">
        <v>3079</v>
      </c>
      <c r="F643" s="665" t="s">
        <v>3065</v>
      </c>
      <c r="G643" s="665" t="s">
        <v>3592</v>
      </c>
      <c r="H643" s="665" t="s">
        <v>557</v>
      </c>
      <c r="I643" s="665" t="s">
        <v>3593</v>
      </c>
      <c r="J643" s="665" t="s">
        <v>3594</v>
      </c>
      <c r="K643" s="665" t="s">
        <v>3595</v>
      </c>
      <c r="L643" s="666">
        <v>0</v>
      </c>
      <c r="M643" s="666">
        <v>0</v>
      </c>
      <c r="N643" s="665">
        <v>1</v>
      </c>
      <c r="O643" s="748">
        <v>1</v>
      </c>
      <c r="P643" s="666">
        <v>0</v>
      </c>
      <c r="Q643" s="681"/>
      <c r="R643" s="665">
        <v>1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31</v>
      </c>
      <c r="B644" s="665" t="s">
        <v>556</v>
      </c>
      <c r="C644" s="665" t="s">
        <v>3070</v>
      </c>
      <c r="D644" s="746" t="s">
        <v>4306</v>
      </c>
      <c r="E644" s="747" t="s">
        <v>3079</v>
      </c>
      <c r="F644" s="665" t="s">
        <v>3065</v>
      </c>
      <c r="G644" s="665" t="s">
        <v>3317</v>
      </c>
      <c r="H644" s="665" t="s">
        <v>557</v>
      </c>
      <c r="I644" s="665" t="s">
        <v>1356</v>
      </c>
      <c r="J644" s="665" t="s">
        <v>1319</v>
      </c>
      <c r="K644" s="665" t="s">
        <v>3318</v>
      </c>
      <c r="L644" s="666">
        <v>0</v>
      </c>
      <c r="M644" s="666">
        <v>0</v>
      </c>
      <c r="N644" s="665">
        <v>1</v>
      </c>
      <c r="O644" s="748">
        <v>0.5</v>
      </c>
      <c r="P644" s="666"/>
      <c r="Q644" s="681"/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31</v>
      </c>
      <c r="B645" s="665" t="s">
        <v>556</v>
      </c>
      <c r="C645" s="665" t="s">
        <v>3070</v>
      </c>
      <c r="D645" s="746" t="s">
        <v>4306</v>
      </c>
      <c r="E645" s="747" t="s">
        <v>3079</v>
      </c>
      <c r="F645" s="665" t="s">
        <v>3065</v>
      </c>
      <c r="G645" s="665" t="s">
        <v>3596</v>
      </c>
      <c r="H645" s="665" t="s">
        <v>557</v>
      </c>
      <c r="I645" s="665" t="s">
        <v>3597</v>
      </c>
      <c r="J645" s="665" t="s">
        <v>3598</v>
      </c>
      <c r="K645" s="665" t="s">
        <v>3331</v>
      </c>
      <c r="L645" s="666">
        <v>0</v>
      </c>
      <c r="M645" s="666">
        <v>0</v>
      </c>
      <c r="N645" s="665">
        <v>1</v>
      </c>
      <c r="O645" s="748">
        <v>1</v>
      </c>
      <c r="P645" s="666">
        <v>0</v>
      </c>
      <c r="Q645" s="681"/>
      <c r="R645" s="665">
        <v>1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31</v>
      </c>
      <c r="B646" s="665" t="s">
        <v>556</v>
      </c>
      <c r="C646" s="665" t="s">
        <v>3070</v>
      </c>
      <c r="D646" s="746" t="s">
        <v>4306</v>
      </c>
      <c r="E646" s="747" t="s">
        <v>3079</v>
      </c>
      <c r="F646" s="665" t="s">
        <v>3065</v>
      </c>
      <c r="G646" s="665" t="s">
        <v>3503</v>
      </c>
      <c r="H646" s="665" t="s">
        <v>1543</v>
      </c>
      <c r="I646" s="665" t="s">
        <v>3599</v>
      </c>
      <c r="J646" s="665" t="s">
        <v>3600</v>
      </c>
      <c r="K646" s="665" t="s">
        <v>3601</v>
      </c>
      <c r="L646" s="666">
        <v>1179.5</v>
      </c>
      <c r="M646" s="666">
        <v>2359</v>
      </c>
      <c r="N646" s="665">
        <v>2</v>
      </c>
      <c r="O646" s="748">
        <v>1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31</v>
      </c>
      <c r="B647" s="665" t="s">
        <v>556</v>
      </c>
      <c r="C647" s="665" t="s">
        <v>3070</v>
      </c>
      <c r="D647" s="746" t="s">
        <v>4306</v>
      </c>
      <c r="E647" s="747" t="s">
        <v>3079</v>
      </c>
      <c r="F647" s="665" t="s">
        <v>3067</v>
      </c>
      <c r="G647" s="665" t="s">
        <v>3135</v>
      </c>
      <c r="H647" s="665" t="s">
        <v>557</v>
      </c>
      <c r="I647" s="665" t="s">
        <v>3136</v>
      </c>
      <c r="J647" s="665" t="s">
        <v>3137</v>
      </c>
      <c r="K647" s="665" t="s">
        <v>3138</v>
      </c>
      <c r="L647" s="666">
        <v>35.130000000000003</v>
      </c>
      <c r="M647" s="666">
        <v>1686.2400000000011</v>
      </c>
      <c r="N647" s="665">
        <v>48</v>
      </c>
      <c r="O647" s="748">
        <v>41</v>
      </c>
      <c r="P647" s="666">
        <v>1475.4600000000012</v>
      </c>
      <c r="Q647" s="681">
        <v>0.87500000000000011</v>
      </c>
      <c r="R647" s="665">
        <v>42</v>
      </c>
      <c r="S647" s="681">
        <v>0.875</v>
      </c>
      <c r="T647" s="748">
        <v>38</v>
      </c>
      <c r="U647" s="704">
        <v>0.92682926829268297</v>
      </c>
    </row>
    <row r="648" spans="1:21" ht="14.4" customHeight="1" x14ac:dyDescent="0.3">
      <c r="A648" s="664">
        <v>31</v>
      </c>
      <c r="B648" s="665" t="s">
        <v>556</v>
      </c>
      <c r="C648" s="665" t="s">
        <v>3070</v>
      </c>
      <c r="D648" s="746" t="s">
        <v>4306</v>
      </c>
      <c r="E648" s="747" t="s">
        <v>3079</v>
      </c>
      <c r="F648" s="665" t="s">
        <v>3067</v>
      </c>
      <c r="G648" s="665" t="s">
        <v>3135</v>
      </c>
      <c r="H648" s="665" t="s">
        <v>557</v>
      </c>
      <c r="I648" s="665" t="s">
        <v>3602</v>
      </c>
      <c r="J648" s="665" t="s">
        <v>3603</v>
      </c>
      <c r="K648" s="665" t="s">
        <v>3604</v>
      </c>
      <c r="L648" s="666">
        <v>35</v>
      </c>
      <c r="M648" s="666">
        <v>70</v>
      </c>
      <c r="N648" s="665">
        <v>2</v>
      </c>
      <c r="O648" s="748">
        <v>2</v>
      </c>
      <c r="P648" s="666">
        <v>70</v>
      </c>
      <c r="Q648" s="681">
        <v>1</v>
      </c>
      <c r="R648" s="665">
        <v>2</v>
      </c>
      <c r="S648" s="681">
        <v>1</v>
      </c>
      <c r="T648" s="748">
        <v>2</v>
      </c>
      <c r="U648" s="704">
        <v>1</v>
      </c>
    </row>
    <row r="649" spans="1:21" ht="14.4" customHeight="1" x14ac:dyDescent="0.3">
      <c r="A649" s="664">
        <v>31</v>
      </c>
      <c r="B649" s="665" t="s">
        <v>556</v>
      </c>
      <c r="C649" s="665" t="s">
        <v>3070</v>
      </c>
      <c r="D649" s="746" t="s">
        <v>4306</v>
      </c>
      <c r="E649" s="747" t="s">
        <v>3079</v>
      </c>
      <c r="F649" s="665" t="s">
        <v>3067</v>
      </c>
      <c r="G649" s="665" t="s">
        <v>3135</v>
      </c>
      <c r="H649" s="665" t="s">
        <v>557</v>
      </c>
      <c r="I649" s="665" t="s">
        <v>3605</v>
      </c>
      <c r="J649" s="665" t="s">
        <v>3137</v>
      </c>
      <c r="K649" s="665" t="s">
        <v>3606</v>
      </c>
      <c r="L649" s="666">
        <v>30.99</v>
      </c>
      <c r="M649" s="666">
        <v>61.98</v>
      </c>
      <c r="N649" s="665">
        <v>2</v>
      </c>
      <c r="O649" s="748">
        <v>1</v>
      </c>
      <c r="P649" s="666">
        <v>30.99</v>
      </c>
      <c r="Q649" s="681">
        <v>0.5</v>
      </c>
      <c r="R649" s="665">
        <v>1</v>
      </c>
      <c r="S649" s="681">
        <v>0.5</v>
      </c>
      <c r="T649" s="748">
        <v>0.5</v>
      </c>
      <c r="U649" s="704">
        <v>0.5</v>
      </c>
    </row>
    <row r="650" spans="1:21" ht="14.4" customHeight="1" x14ac:dyDescent="0.3">
      <c r="A650" s="664">
        <v>31</v>
      </c>
      <c r="B650" s="665" t="s">
        <v>556</v>
      </c>
      <c r="C650" s="665" t="s">
        <v>3070</v>
      </c>
      <c r="D650" s="746" t="s">
        <v>4306</v>
      </c>
      <c r="E650" s="747" t="s">
        <v>3079</v>
      </c>
      <c r="F650" s="665" t="s">
        <v>3067</v>
      </c>
      <c r="G650" s="665" t="s">
        <v>3135</v>
      </c>
      <c r="H650" s="665" t="s">
        <v>557</v>
      </c>
      <c r="I650" s="665" t="s">
        <v>3507</v>
      </c>
      <c r="J650" s="665" t="s">
        <v>3137</v>
      </c>
      <c r="K650" s="665" t="s">
        <v>3508</v>
      </c>
      <c r="L650" s="666">
        <v>24.77</v>
      </c>
      <c r="M650" s="666">
        <v>24.77</v>
      </c>
      <c r="N650" s="665">
        <v>1</v>
      </c>
      <c r="O650" s="748">
        <v>1</v>
      </c>
      <c r="P650" s="666">
        <v>24.77</v>
      </c>
      <c r="Q650" s="681">
        <v>1</v>
      </c>
      <c r="R650" s="665">
        <v>1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31</v>
      </c>
      <c r="B651" s="665" t="s">
        <v>556</v>
      </c>
      <c r="C651" s="665" t="s">
        <v>3070</v>
      </c>
      <c r="D651" s="746" t="s">
        <v>4306</v>
      </c>
      <c r="E651" s="747" t="s">
        <v>3079</v>
      </c>
      <c r="F651" s="665" t="s">
        <v>3067</v>
      </c>
      <c r="G651" s="665" t="s">
        <v>3135</v>
      </c>
      <c r="H651" s="665" t="s">
        <v>557</v>
      </c>
      <c r="I651" s="665" t="s">
        <v>3509</v>
      </c>
      <c r="J651" s="665" t="s">
        <v>3137</v>
      </c>
      <c r="K651" s="665" t="s">
        <v>3510</v>
      </c>
      <c r="L651" s="666">
        <v>38.24</v>
      </c>
      <c r="M651" s="666">
        <v>688.32</v>
      </c>
      <c r="N651" s="665">
        <v>18</v>
      </c>
      <c r="O651" s="748">
        <v>7</v>
      </c>
      <c r="P651" s="666">
        <v>344.16</v>
      </c>
      <c r="Q651" s="681">
        <v>0.5</v>
      </c>
      <c r="R651" s="665">
        <v>9</v>
      </c>
      <c r="S651" s="681">
        <v>0.5</v>
      </c>
      <c r="T651" s="748">
        <v>3.5</v>
      </c>
      <c r="U651" s="704">
        <v>0.5</v>
      </c>
    </row>
    <row r="652" spans="1:21" ht="14.4" customHeight="1" x14ac:dyDescent="0.3">
      <c r="A652" s="664">
        <v>31</v>
      </c>
      <c r="B652" s="665" t="s">
        <v>556</v>
      </c>
      <c r="C652" s="665" t="s">
        <v>3070</v>
      </c>
      <c r="D652" s="746" t="s">
        <v>4306</v>
      </c>
      <c r="E652" s="747" t="s">
        <v>3079</v>
      </c>
      <c r="F652" s="665" t="s">
        <v>3067</v>
      </c>
      <c r="G652" s="665" t="s">
        <v>3135</v>
      </c>
      <c r="H652" s="665" t="s">
        <v>557</v>
      </c>
      <c r="I652" s="665" t="s">
        <v>3607</v>
      </c>
      <c r="J652" s="665" t="s">
        <v>3608</v>
      </c>
      <c r="K652" s="665" t="s">
        <v>3609</v>
      </c>
      <c r="L652" s="666">
        <v>35.24</v>
      </c>
      <c r="M652" s="666">
        <v>176.20000000000002</v>
      </c>
      <c r="N652" s="665">
        <v>5</v>
      </c>
      <c r="O652" s="748">
        <v>1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31</v>
      </c>
      <c r="B653" s="665" t="s">
        <v>556</v>
      </c>
      <c r="C653" s="665" t="s">
        <v>3070</v>
      </c>
      <c r="D653" s="746" t="s">
        <v>4306</v>
      </c>
      <c r="E653" s="747" t="s">
        <v>3079</v>
      </c>
      <c r="F653" s="665" t="s">
        <v>3067</v>
      </c>
      <c r="G653" s="665" t="s">
        <v>3143</v>
      </c>
      <c r="H653" s="665" t="s">
        <v>557</v>
      </c>
      <c r="I653" s="665" t="s">
        <v>3144</v>
      </c>
      <c r="J653" s="665" t="s">
        <v>3145</v>
      </c>
      <c r="K653" s="665" t="s">
        <v>3146</v>
      </c>
      <c r="L653" s="666">
        <v>199.5</v>
      </c>
      <c r="M653" s="666">
        <v>399</v>
      </c>
      <c r="N653" s="665">
        <v>2</v>
      </c>
      <c r="O653" s="748">
        <v>1</v>
      </c>
      <c r="P653" s="666">
        <v>199.5</v>
      </c>
      <c r="Q653" s="681">
        <v>0.5</v>
      </c>
      <c r="R653" s="665">
        <v>1</v>
      </c>
      <c r="S653" s="681">
        <v>0.5</v>
      </c>
      <c r="T653" s="748">
        <v>0.5</v>
      </c>
      <c r="U653" s="704">
        <v>0.5</v>
      </c>
    </row>
    <row r="654" spans="1:21" ht="14.4" customHeight="1" x14ac:dyDescent="0.3">
      <c r="A654" s="664">
        <v>31</v>
      </c>
      <c r="B654" s="665" t="s">
        <v>556</v>
      </c>
      <c r="C654" s="665" t="s">
        <v>3070</v>
      </c>
      <c r="D654" s="746" t="s">
        <v>4306</v>
      </c>
      <c r="E654" s="747" t="s">
        <v>3079</v>
      </c>
      <c r="F654" s="665" t="s">
        <v>3067</v>
      </c>
      <c r="G654" s="665" t="s">
        <v>3143</v>
      </c>
      <c r="H654" s="665" t="s">
        <v>557</v>
      </c>
      <c r="I654" s="665" t="s">
        <v>3147</v>
      </c>
      <c r="J654" s="665" t="s">
        <v>3148</v>
      </c>
      <c r="K654" s="665" t="s">
        <v>3149</v>
      </c>
      <c r="L654" s="666">
        <v>492.18</v>
      </c>
      <c r="M654" s="666">
        <v>984.36</v>
      </c>
      <c r="N654" s="665">
        <v>2</v>
      </c>
      <c r="O654" s="748">
        <v>2</v>
      </c>
      <c r="P654" s="666">
        <v>984.36</v>
      </c>
      <c r="Q654" s="681">
        <v>1</v>
      </c>
      <c r="R654" s="665">
        <v>2</v>
      </c>
      <c r="S654" s="681">
        <v>1</v>
      </c>
      <c r="T654" s="748">
        <v>2</v>
      </c>
      <c r="U654" s="704">
        <v>1</v>
      </c>
    </row>
    <row r="655" spans="1:21" ht="14.4" customHeight="1" x14ac:dyDescent="0.3">
      <c r="A655" s="664">
        <v>31</v>
      </c>
      <c r="B655" s="665" t="s">
        <v>556</v>
      </c>
      <c r="C655" s="665" t="s">
        <v>3070</v>
      </c>
      <c r="D655" s="746" t="s">
        <v>4306</v>
      </c>
      <c r="E655" s="747" t="s">
        <v>3079</v>
      </c>
      <c r="F655" s="665" t="s">
        <v>3067</v>
      </c>
      <c r="G655" s="665" t="s">
        <v>3143</v>
      </c>
      <c r="H655" s="665" t="s">
        <v>557</v>
      </c>
      <c r="I655" s="665" t="s">
        <v>3399</v>
      </c>
      <c r="J655" s="665" t="s">
        <v>3400</v>
      </c>
      <c r="K655" s="665" t="s">
        <v>3401</v>
      </c>
      <c r="L655" s="666">
        <v>2296.87</v>
      </c>
      <c r="M655" s="666">
        <v>6890.61</v>
      </c>
      <c r="N655" s="665">
        <v>3</v>
      </c>
      <c r="O655" s="748">
        <v>3</v>
      </c>
      <c r="P655" s="666">
        <v>6890.61</v>
      </c>
      <c r="Q655" s="681">
        <v>1</v>
      </c>
      <c r="R655" s="665">
        <v>3</v>
      </c>
      <c r="S655" s="681">
        <v>1</v>
      </c>
      <c r="T655" s="748">
        <v>3</v>
      </c>
      <c r="U655" s="704">
        <v>1</v>
      </c>
    </row>
    <row r="656" spans="1:21" ht="14.4" customHeight="1" x14ac:dyDescent="0.3">
      <c r="A656" s="664">
        <v>31</v>
      </c>
      <c r="B656" s="665" t="s">
        <v>556</v>
      </c>
      <c r="C656" s="665" t="s">
        <v>3070</v>
      </c>
      <c r="D656" s="746" t="s">
        <v>4306</v>
      </c>
      <c r="E656" s="747" t="s">
        <v>3079</v>
      </c>
      <c r="F656" s="665" t="s">
        <v>3067</v>
      </c>
      <c r="G656" s="665" t="s">
        <v>3143</v>
      </c>
      <c r="H656" s="665" t="s">
        <v>557</v>
      </c>
      <c r="I656" s="665" t="s">
        <v>3246</v>
      </c>
      <c r="J656" s="665" t="s">
        <v>3247</v>
      </c>
      <c r="K656" s="665" t="s">
        <v>3248</v>
      </c>
      <c r="L656" s="666">
        <v>320.25</v>
      </c>
      <c r="M656" s="666">
        <v>320.25</v>
      </c>
      <c r="N656" s="665">
        <v>1</v>
      </c>
      <c r="O656" s="748">
        <v>1</v>
      </c>
      <c r="P656" s="666">
        <v>320.25</v>
      </c>
      <c r="Q656" s="681">
        <v>1</v>
      </c>
      <c r="R656" s="665">
        <v>1</v>
      </c>
      <c r="S656" s="681">
        <v>1</v>
      </c>
      <c r="T656" s="748">
        <v>1</v>
      </c>
      <c r="U656" s="704">
        <v>1</v>
      </c>
    </row>
    <row r="657" spans="1:21" ht="14.4" customHeight="1" x14ac:dyDescent="0.3">
      <c r="A657" s="664">
        <v>31</v>
      </c>
      <c r="B657" s="665" t="s">
        <v>556</v>
      </c>
      <c r="C657" s="665" t="s">
        <v>3070</v>
      </c>
      <c r="D657" s="746" t="s">
        <v>4306</v>
      </c>
      <c r="E657" s="747" t="s">
        <v>3079</v>
      </c>
      <c r="F657" s="665" t="s">
        <v>3067</v>
      </c>
      <c r="G657" s="665" t="s">
        <v>3143</v>
      </c>
      <c r="H657" s="665" t="s">
        <v>557</v>
      </c>
      <c r="I657" s="665" t="s">
        <v>3610</v>
      </c>
      <c r="J657" s="665" t="s">
        <v>3611</v>
      </c>
      <c r="K657" s="665" t="s">
        <v>3612</v>
      </c>
      <c r="L657" s="666">
        <v>1575</v>
      </c>
      <c r="M657" s="666">
        <v>20475</v>
      </c>
      <c r="N657" s="665">
        <v>13</v>
      </c>
      <c r="O657" s="748">
        <v>11</v>
      </c>
      <c r="P657" s="666">
        <v>18900</v>
      </c>
      <c r="Q657" s="681">
        <v>0.92307692307692313</v>
      </c>
      <c r="R657" s="665">
        <v>12</v>
      </c>
      <c r="S657" s="681">
        <v>0.92307692307692313</v>
      </c>
      <c r="T657" s="748">
        <v>10.5</v>
      </c>
      <c r="U657" s="704">
        <v>0.95454545454545459</v>
      </c>
    </row>
    <row r="658" spans="1:21" ht="14.4" customHeight="1" x14ac:dyDescent="0.3">
      <c r="A658" s="664">
        <v>31</v>
      </c>
      <c r="B658" s="665" t="s">
        <v>556</v>
      </c>
      <c r="C658" s="665" t="s">
        <v>3070</v>
      </c>
      <c r="D658" s="746" t="s">
        <v>4306</v>
      </c>
      <c r="E658" s="747" t="s">
        <v>3079</v>
      </c>
      <c r="F658" s="665" t="s">
        <v>3067</v>
      </c>
      <c r="G658" s="665" t="s">
        <v>3143</v>
      </c>
      <c r="H658" s="665" t="s">
        <v>557</v>
      </c>
      <c r="I658" s="665" t="s">
        <v>3613</v>
      </c>
      <c r="J658" s="665" t="s">
        <v>3154</v>
      </c>
      <c r="K658" s="665" t="s">
        <v>3614</v>
      </c>
      <c r="L658" s="666">
        <v>50.5</v>
      </c>
      <c r="M658" s="666">
        <v>454.5</v>
      </c>
      <c r="N658" s="665">
        <v>9</v>
      </c>
      <c r="O658" s="748">
        <v>7</v>
      </c>
      <c r="P658" s="666">
        <v>404</v>
      </c>
      <c r="Q658" s="681">
        <v>0.88888888888888884</v>
      </c>
      <c r="R658" s="665">
        <v>8</v>
      </c>
      <c r="S658" s="681">
        <v>0.88888888888888884</v>
      </c>
      <c r="T658" s="748">
        <v>6</v>
      </c>
      <c r="U658" s="704">
        <v>0.8571428571428571</v>
      </c>
    </row>
    <row r="659" spans="1:21" ht="14.4" customHeight="1" x14ac:dyDescent="0.3">
      <c r="A659" s="664">
        <v>31</v>
      </c>
      <c r="B659" s="665" t="s">
        <v>556</v>
      </c>
      <c r="C659" s="665" t="s">
        <v>3070</v>
      </c>
      <c r="D659" s="746" t="s">
        <v>4306</v>
      </c>
      <c r="E659" s="747" t="s">
        <v>3079</v>
      </c>
      <c r="F659" s="665" t="s">
        <v>3067</v>
      </c>
      <c r="G659" s="665" t="s">
        <v>3143</v>
      </c>
      <c r="H659" s="665" t="s">
        <v>557</v>
      </c>
      <c r="I659" s="665" t="s">
        <v>3153</v>
      </c>
      <c r="J659" s="665" t="s">
        <v>3154</v>
      </c>
      <c r="K659" s="665" t="s">
        <v>3155</v>
      </c>
      <c r="L659" s="666">
        <v>58.5</v>
      </c>
      <c r="M659" s="666">
        <v>585</v>
      </c>
      <c r="N659" s="665">
        <v>10</v>
      </c>
      <c r="O659" s="748">
        <v>10</v>
      </c>
      <c r="P659" s="666">
        <v>585</v>
      </c>
      <c r="Q659" s="681">
        <v>1</v>
      </c>
      <c r="R659" s="665">
        <v>10</v>
      </c>
      <c r="S659" s="681">
        <v>1</v>
      </c>
      <c r="T659" s="748">
        <v>10</v>
      </c>
      <c r="U659" s="704">
        <v>1</v>
      </c>
    </row>
    <row r="660" spans="1:21" ht="14.4" customHeight="1" x14ac:dyDescent="0.3">
      <c r="A660" s="664">
        <v>31</v>
      </c>
      <c r="B660" s="665" t="s">
        <v>556</v>
      </c>
      <c r="C660" s="665" t="s">
        <v>3070</v>
      </c>
      <c r="D660" s="746" t="s">
        <v>4306</v>
      </c>
      <c r="E660" s="747" t="s">
        <v>3079</v>
      </c>
      <c r="F660" s="665" t="s">
        <v>3067</v>
      </c>
      <c r="G660" s="665" t="s">
        <v>3143</v>
      </c>
      <c r="H660" s="665" t="s">
        <v>557</v>
      </c>
      <c r="I660" s="665" t="s">
        <v>3615</v>
      </c>
      <c r="J660" s="665" t="s">
        <v>3518</v>
      </c>
      <c r="K660" s="665"/>
      <c r="L660" s="666">
        <v>818.72</v>
      </c>
      <c r="M660" s="666">
        <v>818.72</v>
      </c>
      <c r="N660" s="665">
        <v>1</v>
      </c>
      <c r="O660" s="748">
        <v>1</v>
      </c>
      <c r="P660" s="666">
        <v>818.72</v>
      </c>
      <c r="Q660" s="681">
        <v>1</v>
      </c>
      <c r="R660" s="665">
        <v>1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31</v>
      </c>
      <c r="B661" s="665" t="s">
        <v>556</v>
      </c>
      <c r="C661" s="665" t="s">
        <v>3070</v>
      </c>
      <c r="D661" s="746" t="s">
        <v>4306</v>
      </c>
      <c r="E661" s="747" t="s">
        <v>3079</v>
      </c>
      <c r="F661" s="665" t="s">
        <v>3067</v>
      </c>
      <c r="G661" s="665" t="s">
        <v>3143</v>
      </c>
      <c r="H661" s="665" t="s">
        <v>557</v>
      </c>
      <c r="I661" s="665" t="s">
        <v>3339</v>
      </c>
      <c r="J661" s="665" t="s">
        <v>3340</v>
      </c>
      <c r="K661" s="665" t="s">
        <v>3341</v>
      </c>
      <c r="L661" s="666">
        <v>250</v>
      </c>
      <c r="M661" s="666">
        <v>1000</v>
      </c>
      <c r="N661" s="665">
        <v>4</v>
      </c>
      <c r="O661" s="748">
        <v>4</v>
      </c>
      <c r="P661" s="666">
        <v>1000</v>
      </c>
      <c r="Q661" s="681">
        <v>1</v>
      </c>
      <c r="R661" s="665">
        <v>4</v>
      </c>
      <c r="S661" s="681">
        <v>1</v>
      </c>
      <c r="T661" s="748">
        <v>4</v>
      </c>
      <c r="U661" s="704">
        <v>1</v>
      </c>
    </row>
    <row r="662" spans="1:21" ht="14.4" customHeight="1" x14ac:dyDescent="0.3">
      <c r="A662" s="664">
        <v>31</v>
      </c>
      <c r="B662" s="665" t="s">
        <v>556</v>
      </c>
      <c r="C662" s="665" t="s">
        <v>3070</v>
      </c>
      <c r="D662" s="746" t="s">
        <v>4306</v>
      </c>
      <c r="E662" s="747" t="s">
        <v>3079</v>
      </c>
      <c r="F662" s="665" t="s">
        <v>3067</v>
      </c>
      <c r="G662" s="665" t="s">
        <v>3143</v>
      </c>
      <c r="H662" s="665" t="s">
        <v>557</v>
      </c>
      <c r="I662" s="665" t="s">
        <v>3616</v>
      </c>
      <c r="J662" s="665" t="s">
        <v>3518</v>
      </c>
      <c r="K662" s="665"/>
      <c r="L662" s="666">
        <v>750</v>
      </c>
      <c r="M662" s="666">
        <v>750</v>
      </c>
      <c r="N662" s="665">
        <v>1</v>
      </c>
      <c r="O662" s="748">
        <v>1</v>
      </c>
      <c r="P662" s="666">
        <v>750</v>
      </c>
      <c r="Q662" s="681">
        <v>1</v>
      </c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31</v>
      </c>
      <c r="B663" s="665" t="s">
        <v>556</v>
      </c>
      <c r="C663" s="665" t="s">
        <v>3070</v>
      </c>
      <c r="D663" s="746" t="s">
        <v>4306</v>
      </c>
      <c r="E663" s="747" t="s">
        <v>3079</v>
      </c>
      <c r="F663" s="665" t="s">
        <v>3067</v>
      </c>
      <c r="G663" s="665" t="s">
        <v>3143</v>
      </c>
      <c r="H663" s="665" t="s">
        <v>557</v>
      </c>
      <c r="I663" s="665" t="s">
        <v>3617</v>
      </c>
      <c r="J663" s="665" t="s">
        <v>3618</v>
      </c>
      <c r="K663" s="665" t="s">
        <v>3619</v>
      </c>
      <c r="L663" s="666">
        <v>180</v>
      </c>
      <c r="M663" s="666">
        <v>360</v>
      </c>
      <c r="N663" s="665">
        <v>2</v>
      </c>
      <c r="O663" s="748">
        <v>2</v>
      </c>
      <c r="P663" s="666">
        <v>360</v>
      </c>
      <c r="Q663" s="681">
        <v>1</v>
      </c>
      <c r="R663" s="665">
        <v>2</v>
      </c>
      <c r="S663" s="681">
        <v>1</v>
      </c>
      <c r="T663" s="748">
        <v>2</v>
      </c>
      <c r="U663" s="704">
        <v>1</v>
      </c>
    </row>
    <row r="664" spans="1:21" ht="14.4" customHeight="1" x14ac:dyDescent="0.3">
      <c r="A664" s="664">
        <v>31</v>
      </c>
      <c r="B664" s="665" t="s">
        <v>556</v>
      </c>
      <c r="C664" s="665" t="s">
        <v>3070</v>
      </c>
      <c r="D664" s="746" t="s">
        <v>4306</v>
      </c>
      <c r="E664" s="747" t="s">
        <v>3079</v>
      </c>
      <c r="F664" s="665" t="s">
        <v>3067</v>
      </c>
      <c r="G664" s="665" t="s">
        <v>3143</v>
      </c>
      <c r="H664" s="665" t="s">
        <v>557</v>
      </c>
      <c r="I664" s="665" t="s">
        <v>3511</v>
      </c>
      <c r="J664" s="665" t="s">
        <v>3512</v>
      </c>
      <c r="K664" s="665" t="s">
        <v>3513</v>
      </c>
      <c r="L664" s="666">
        <v>600</v>
      </c>
      <c r="M664" s="666">
        <v>1200</v>
      </c>
      <c r="N664" s="665">
        <v>2</v>
      </c>
      <c r="O664" s="748">
        <v>2</v>
      </c>
      <c r="P664" s="666">
        <v>1200</v>
      </c>
      <c r="Q664" s="681">
        <v>1</v>
      </c>
      <c r="R664" s="665">
        <v>2</v>
      </c>
      <c r="S664" s="681">
        <v>1</v>
      </c>
      <c r="T664" s="748">
        <v>2</v>
      </c>
      <c r="U664" s="704">
        <v>1</v>
      </c>
    </row>
    <row r="665" spans="1:21" ht="14.4" customHeight="1" x14ac:dyDescent="0.3">
      <c r="A665" s="664">
        <v>31</v>
      </c>
      <c r="B665" s="665" t="s">
        <v>556</v>
      </c>
      <c r="C665" s="665" t="s">
        <v>3070</v>
      </c>
      <c r="D665" s="746" t="s">
        <v>4306</v>
      </c>
      <c r="E665" s="747" t="s">
        <v>3079</v>
      </c>
      <c r="F665" s="665" t="s">
        <v>3067</v>
      </c>
      <c r="G665" s="665" t="s">
        <v>3143</v>
      </c>
      <c r="H665" s="665" t="s">
        <v>557</v>
      </c>
      <c r="I665" s="665" t="s">
        <v>3288</v>
      </c>
      <c r="J665" s="665" t="s">
        <v>3289</v>
      </c>
      <c r="K665" s="665" t="s">
        <v>3290</v>
      </c>
      <c r="L665" s="666">
        <v>349.12</v>
      </c>
      <c r="M665" s="666">
        <v>349.12</v>
      </c>
      <c r="N665" s="665">
        <v>1</v>
      </c>
      <c r="O665" s="748">
        <v>1</v>
      </c>
      <c r="P665" s="666">
        <v>349.12</v>
      </c>
      <c r="Q665" s="681">
        <v>1</v>
      </c>
      <c r="R665" s="665">
        <v>1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31</v>
      </c>
      <c r="B666" s="665" t="s">
        <v>556</v>
      </c>
      <c r="C666" s="665" t="s">
        <v>3070</v>
      </c>
      <c r="D666" s="746" t="s">
        <v>4306</v>
      </c>
      <c r="E666" s="747" t="s">
        <v>3079</v>
      </c>
      <c r="F666" s="665" t="s">
        <v>3067</v>
      </c>
      <c r="G666" s="665" t="s">
        <v>3143</v>
      </c>
      <c r="H666" s="665" t="s">
        <v>557</v>
      </c>
      <c r="I666" s="665" t="s">
        <v>3162</v>
      </c>
      <c r="J666" s="665" t="s">
        <v>3163</v>
      </c>
      <c r="K666" s="665" t="s">
        <v>3164</v>
      </c>
      <c r="L666" s="666">
        <v>350</v>
      </c>
      <c r="M666" s="666">
        <v>12250</v>
      </c>
      <c r="N666" s="665">
        <v>35</v>
      </c>
      <c r="O666" s="748">
        <v>31</v>
      </c>
      <c r="P666" s="666">
        <v>10500</v>
      </c>
      <c r="Q666" s="681">
        <v>0.8571428571428571</v>
      </c>
      <c r="R666" s="665">
        <v>30</v>
      </c>
      <c r="S666" s="681">
        <v>0.8571428571428571</v>
      </c>
      <c r="T666" s="748">
        <v>28</v>
      </c>
      <c r="U666" s="704">
        <v>0.90322580645161288</v>
      </c>
    </row>
    <row r="667" spans="1:21" ht="14.4" customHeight="1" x14ac:dyDescent="0.3">
      <c r="A667" s="664">
        <v>31</v>
      </c>
      <c r="B667" s="665" t="s">
        <v>556</v>
      </c>
      <c r="C667" s="665" t="s">
        <v>3070</v>
      </c>
      <c r="D667" s="746" t="s">
        <v>4306</v>
      </c>
      <c r="E667" s="747" t="s">
        <v>3079</v>
      </c>
      <c r="F667" s="665" t="s">
        <v>3067</v>
      </c>
      <c r="G667" s="665" t="s">
        <v>3143</v>
      </c>
      <c r="H667" s="665" t="s">
        <v>557</v>
      </c>
      <c r="I667" s="665" t="s">
        <v>3165</v>
      </c>
      <c r="J667" s="665" t="s">
        <v>3154</v>
      </c>
      <c r="K667" s="665" t="s">
        <v>3166</v>
      </c>
      <c r="L667" s="666">
        <v>58.5</v>
      </c>
      <c r="M667" s="666">
        <v>234</v>
      </c>
      <c r="N667" s="665">
        <v>4</v>
      </c>
      <c r="O667" s="748">
        <v>4</v>
      </c>
      <c r="P667" s="666">
        <v>234</v>
      </c>
      <c r="Q667" s="681">
        <v>1</v>
      </c>
      <c r="R667" s="665">
        <v>4</v>
      </c>
      <c r="S667" s="681">
        <v>1</v>
      </c>
      <c r="T667" s="748">
        <v>4</v>
      </c>
      <c r="U667" s="704">
        <v>1</v>
      </c>
    </row>
    <row r="668" spans="1:21" ht="14.4" customHeight="1" x14ac:dyDescent="0.3">
      <c r="A668" s="664">
        <v>31</v>
      </c>
      <c r="B668" s="665" t="s">
        <v>556</v>
      </c>
      <c r="C668" s="665" t="s">
        <v>3070</v>
      </c>
      <c r="D668" s="746" t="s">
        <v>4306</v>
      </c>
      <c r="E668" s="747" t="s">
        <v>3079</v>
      </c>
      <c r="F668" s="665" t="s">
        <v>3067</v>
      </c>
      <c r="G668" s="665" t="s">
        <v>3143</v>
      </c>
      <c r="H668" s="665" t="s">
        <v>557</v>
      </c>
      <c r="I668" s="665" t="s">
        <v>3323</v>
      </c>
      <c r="J668" s="665" t="s">
        <v>3324</v>
      </c>
      <c r="K668" s="665" t="s">
        <v>3325</v>
      </c>
      <c r="L668" s="666">
        <v>1000</v>
      </c>
      <c r="M668" s="666">
        <v>1000</v>
      </c>
      <c r="N668" s="665">
        <v>1</v>
      </c>
      <c r="O668" s="748">
        <v>1</v>
      </c>
      <c r="P668" s="666">
        <v>1000</v>
      </c>
      <c r="Q668" s="681">
        <v>1</v>
      </c>
      <c r="R668" s="665">
        <v>1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31</v>
      </c>
      <c r="B669" s="665" t="s">
        <v>556</v>
      </c>
      <c r="C669" s="665" t="s">
        <v>3070</v>
      </c>
      <c r="D669" s="746" t="s">
        <v>4306</v>
      </c>
      <c r="E669" s="747" t="s">
        <v>3079</v>
      </c>
      <c r="F669" s="665" t="s">
        <v>3067</v>
      </c>
      <c r="G669" s="665" t="s">
        <v>3143</v>
      </c>
      <c r="H669" s="665" t="s">
        <v>557</v>
      </c>
      <c r="I669" s="665" t="s">
        <v>3170</v>
      </c>
      <c r="J669" s="665" t="s">
        <v>3171</v>
      </c>
      <c r="K669" s="665" t="s">
        <v>3172</v>
      </c>
      <c r="L669" s="666">
        <v>1000</v>
      </c>
      <c r="M669" s="666">
        <v>3000</v>
      </c>
      <c r="N669" s="665">
        <v>3</v>
      </c>
      <c r="O669" s="748">
        <v>2</v>
      </c>
      <c r="P669" s="666">
        <v>2000</v>
      </c>
      <c r="Q669" s="681">
        <v>0.66666666666666663</v>
      </c>
      <c r="R669" s="665">
        <v>2</v>
      </c>
      <c r="S669" s="681">
        <v>0.66666666666666663</v>
      </c>
      <c r="T669" s="748">
        <v>1.5</v>
      </c>
      <c r="U669" s="704">
        <v>0.75</v>
      </c>
    </row>
    <row r="670" spans="1:21" ht="14.4" customHeight="1" x14ac:dyDescent="0.3">
      <c r="A670" s="664">
        <v>31</v>
      </c>
      <c r="B670" s="665" t="s">
        <v>556</v>
      </c>
      <c r="C670" s="665" t="s">
        <v>3070</v>
      </c>
      <c r="D670" s="746" t="s">
        <v>4306</v>
      </c>
      <c r="E670" s="747" t="s">
        <v>3079</v>
      </c>
      <c r="F670" s="665" t="s">
        <v>3067</v>
      </c>
      <c r="G670" s="665" t="s">
        <v>3143</v>
      </c>
      <c r="H670" s="665" t="s">
        <v>557</v>
      </c>
      <c r="I670" s="665" t="s">
        <v>3620</v>
      </c>
      <c r="J670" s="665" t="s">
        <v>3621</v>
      </c>
      <c r="K670" s="665" t="s">
        <v>3622</v>
      </c>
      <c r="L670" s="666">
        <v>1545.22</v>
      </c>
      <c r="M670" s="666">
        <v>1545.22</v>
      </c>
      <c r="N670" s="665">
        <v>1</v>
      </c>
      <c r="O670" s="748">
        <v>1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31</v>
      </c>
      <c r="B671" s="665" t="s">
        <v>556</v>
      </c>
      <c r="C671" s="665" t="s">
        <v>3070</v>
      </c>
      <c r="D671" s="746" t="s">
        <v>4306</v>
      </c>
      <c r="E671" s="747" t="s">
        <v>3079</v>
      </c>
      <c r="F671" s="665" t="s">
        <v>3067</v>
      </c>
      <c r="G671" s="665" t="s">
        <v>3143</v>
      </c>
      <c r="H671" s="665" t="s">
        <v>557</v>
      </c>
      <c r="I671" s="665" t="s">
        <v>3514</v>
      </c>
      <c r="J671" s="665" t="s">
        <v>3515</v>
      </c>
      <c r="K671" s="665" t="s">
        <v>3516</v>
      </c>
      <c r="L671" s="666">
        <v>750</v>
      </c>
      <c r="M671" s="666">
        <v>2250</v>
      </c>
      <c r="N671" s="665">
        <v>3</v>
      </c>
      <c r="O671" s="748">
        <v>2</v>
      </c>
      <c r="P671" s="666">
        <v>1500</v>
      </c>
      <c r="Q671" s="681">
        <v>0.66666666666666663</v>
      </c>
      <c r="R671" s="665">
        <v>2</v>
      </c>
      <c r="S671" s="681">
        <v>0.66666666666666663</v>
      </c>
      <c r="T671" s="748">
        <v>1.5</v>
      </c>
      <c r="U671" s="704">
        <v>0.75</v>
      </c>
    </row>
    <row r="672" spans="1:21" ht="14.4" customHeight="1" x14ac:dyDescent="0.3">
      <c r="A672" s="664">
        <v>31</v>
      </c>
      <c r="B672" s="665" t="s">
        <v>556</v>
      </c>
      <c r="C672" s="665" t="s">
        <v>3070</v>
      </c>
      <c r="D672" s="746" t="s">
        <v>4306</v>
      </c>
      <c r="E672" s="747" t="s">
        <v>3079</v>
      </c>
      <c r="F672" s="665" t="s">
        <v>3067</v>
      </c>
      <c r="G672" s="665" t="s">
        <v>3143</v>
      </c>
      <c r="H672" s="665" t="s">
        <v>557</v>
      </c>
      <c r="I672" s="665" t="s">
        <v>3623</v>
      </c>
      <c r="J672" s="665" t="s">
        <v>3624</v>
      </c>
      <c r="K672" s="665" t="s">
        <v>3625</v>
      </c>
      <c r="L672" s="666">
        <v>250</v>
      </c>
      <c r="M672" s="666">
        <v>500</v>
      </c>
      <c r="N672" s="665">
        <v>2</v>
      </c>
      <c r="O672" s="748">
        <v>2</v>
      </c>
      <c r="P672" s="666">
        <v>500</v>
      </c>
      <c r="Q672" s="681">
        <v>1</v>
      </c>
      <c r="R672" s="665">
        <v>2</v>
      </c>
      <c r="S672" s="681">
        <v>1</v>
      </c>
      <c r="T672" s="748">
        <v>2</v>
      </c>
      <c r="U672" s="704">
        <v>1</v>
      </c>
    </row>
    <row r="673" spans="1:21" ht="14.4" customHeight="1" x14ac:dyDescent="0.3">
      <c r="A673" s="664">
        <v>31</v>
      </c>
      <c r="B673" s="665" t="s">
        <v>556</v>
      </c>
      <c r="C673" s="665" t="s">
        <v>3070</v>
      </c>
      <c r="D673" s="746" t="s">
        <v>4306</v>
      </c>
      <c r="E673" s="747" t="s">
        <v>3079</v>
      </c>
      <c r="F673" s="665" t="s">
        <v>3067</v>
      </c>
      <c r="G673" s="665" t="s">
        <v>3143</v>
      </c>
      <c r="H673" s="665" t="s">
        <v>557</v>
      </c>
      <c r="I673" s="665" t="s">
        <v>3626</v>
      </c>
      <c r="J673" s="665" t="s">
        <v>3627</v>
      </c>
      <c r="K673" s="665" t="s">
        <v>3628</v>
      </c>
      <c r="L673" s="666">
        <v>400</v>
      </c>
      <c r="M673" s="666">
        <v>400</v>
      </c>
      <c r="N673" s="665">
        <v>1</v>
      </c>
      <c r="O673" s="748">
        <v>1</v>
      </c>
      <c r="P673" s="666">
        <v>400</v>
      </c>
      <c r="Q673" s="681">
        <v>1</v>
      </c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31</v>
      </c>
      <c r="B674" s="665" t="s">
        <v>556</v>
      </c>
      <c r="C674" s="665" t="s">
        <v>3070</v>
      </c>
      <c r="D674" s="746" t="s">
        <v>4306</v>
      </c>
      <c r="E674" s="747" t="s">
        <v>3079</v>
      </c>
      <c r="F674" s="665" t="s">
        <v>3067</v>
      </c>
      <c r="G674" s="665" t="s">
        <v>3143</v>
      </c>
      <c r="H674" s="665" t="s">
        <v>557</v>
      </c>
      <c r="I674" s="665" t="s">
        <v>3629</v>
      </c>
      <c r="J674" s="665" t="s">
        <v>3630</v>
      </c>
      <c r="K674" s="665"/>
      <c r="L674" s="666">
        <v>705.67</v>
      </c>
      <c r="M674" s="666">
        <v>705.67</v>
      </c>
      <c r="N674" s="665">
        <v>1</v>
      </c>
      <c r="O674" s="748">
        <v>1</v>
      </c>
      <c r="P674" s="666">
        <v>705.67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31</v>
      </c>
      <c r="B675" s="665" t="s">
        <v>556</v>
      </c>
      <c r="C675" s="665" t="s">
        <v>3070</v>
      </c>
      <c r="D675" s="746" t="s">
        <v>4306</v>
      </c>
      <c r="E675" s="747" t="s">
        <v>3079</v>
      </c>
      <c r="F675" s="665" t="s">
        <v>3067</v>
      </c>
      <c r="G675" s="665" t="s">
        <v>3143</v>
      </c>
      <c r="H675" s="665" t="s">
        <v>557</v>
      </c>
      <c r="I675" s="665" t="s">
        <v>3631</v>
      </c>
      <c r="J675" s="665" t="s">
        <v>3632</v>
      </c>
      <c r="K675" s="665" t="s">
        <v>3633</v>
      </c>
      <c r="L675" s="666">
        <v>628</v>
      </c>
      <c r="M675" s="666">
        <v>5024</v>
      </c>
      <c r="N675" s="665">
        <v>8</v>
      </c>
      <c r="O675" s="748">
        <v>8</v>
      </c>
      <c r="P675" s="666">
        <v>2512</v>
      </c>
      <c r="Q675" s="681">
        <v>0.5</v>
      </c>
      <c r="R675" s="665">
        <v>4</v>
      </c>
      <c r="S675" s="681">
        <v>0.5</v>
      </c>
      <c r="T675" s="748">
        <v>4</v>
      </c>
      <c r="U675" s="704">
        <v>0.5</v>
      </c>
    </row>
    <row r="676" spans="1:21" ht="14.4" customHeight="1" x14ac:dyDescent="0.3">
      <c r="A676" s="664">
        <v>31</v>
      </c>
      <c r="B676" s="665" t="s">
        <v>556</v>
      </c>
      <c r="C676" s="665" t="s">
        <v>3070</v>
      </c>
      <c r="D676" s="746" t="s">
        <v>4306</v>
      </c>
      <c r="E676" s="747" t="s">
        <v>3079</v>
      </c>
      <c r="F676" s="665" t="s">
        <v>3067</v>
      </c>
      <c r="G676" s="665" t="s">
        <v>3143</v>
      </c>
      <c r="H676" s="665" t="s">
        <v>557</v>
      </c>
      <c r="I676" s="665" t="s">
        <v>3634</v>
      </c>
      <c r="J676" s="665" t="s">
        <v>3635</v>
      </c>
      <c r="K676" s="665" t="s">
        <v>3636</v>
      </c>
      <c r="L676" s="666">
        <v>350</v>
      </c>
      <c r="M676" s="666">
        <v>350</v>
      </c>
      <c r="N676" s="665">
        <v>1</v>
      </c>
      <c r="O676" s="748">
        <v>1</v>
      </c>
      <c r="P676" s="666">
        <v>350</v>
      </c>
      <c r="Q676" s="681">
        <v>1</v>
      </c>
      <c r="R676" s="665">
        <v>1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31</v>
      </c>
      <c r="B677" s="665" t="s">
        <v>556</v>
      </c>
      <c r="C677" s="665" t="s">
        <v>3070</v>
      </c>
      <c r="D677" s="746" t="s">
        <v>4306</v>
      </c>
      <c r="E677" s="747" t="s">
        <v>3079</v>
      </c>
      <c r="F677" s="665" t="s">
        <v>3067</v>
      </c>
      <c r="G677" s="665" t="s">
        <v>3143</v>
      </c>
      <c r="H677" s="665" t="s">
        <v>557</v>
      </c>
      <c r="I677" s="665" t="s">
        <v>3637</v>
      </c>
      <c r="J677" s="665" t="s">
        <v>3638</v>
      </c>
      <c r="K677" s="665" t="s">
        <v>3639</v>
      </c>
      <c r="L677" s="666">
        <v>180</v>
      </c>
      <c r="M677" s="666">
        <v>180</v>
      </c>
      <c r="N677" s="665">
        <v>1</v>
      </c>
      <c r="O677" s="748">
        <v>1</v>
      </c>
      <c r="P677" s="666">
        <v>180</v>
      </c>
      <c r="Q677" s="681">
        <v>1</v>
      </c>
      <c r="R677" s="665">
        <v>1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31</v>
      </c>
      <c r="B678" s="665" t="s">
        <v>556</v>
      </c>
      <c r="C678" s="665" t="s">
        <v>3070</v>
      </c>
      <c r="D678" s="746" t="s">
        <v>4306</v>
      </c>
      <c r="E678" s="747" t="s">
        <v>3079</v>
      </c>
      <c r="F678" s="665" t="s">
        <v>3067</v>
      </c>
      <c r="G678" s="665" t="s">
        <v>3143</v>
      </c>
      <c r="H678" s="665" t="s">
        <v>557</v>
      </c>
      <c r="I678" s="665" t="s">
        <v>3640</v>
      </c>
      <c r="J678" s="665" t="s">
        <v>3641</v>
      </c>
      <c r="K678" s="665" t="s">
        <v>3642</v>
      </c>
      <c r="L678" s="666">
        <v>600</v>
      </c>
      <c r="M678" s="666">
        <v>2400</v>
      </c>
      <c r="N678" s="665">
        <v>4</v>
      </c>
      <c r="O678" s="748">
        <v>4</v>
      </c>
      <c r="P678" s="666">
        <v>2400</v>
      </c>
      <c r="Q678" s="681">
        <v>1</v>
      </c>
      <c r="R678" s="665">
        <v>4</v>
      </c>
      <c r="S678" s="681">
        <v>1</v>
      </c>
      <c r="T678" s="748">
        <v>4</v>
      </c>
      <c r="U678" s="704">
        <v>1</v>
      </c>
    </row>
    <row r="679" spans="1:21" ht="14.4" customHeight="1" x14ac:dyDescent="0.3">
      <c r="A679" s="664">
        <v>31</v>
      </c>
      <c r="B679" s="665" t="s">
        <v>556</v>
      </c>
      <c r="C679" s="665" t="s">
        <v>3070</v>
      </c>
      <c r="D679" s="746" t="s">
        <v>4306</v>
      </c>
      <c r="E679" s="747" t="s">
        <v>3079</v>
      </c>
      <c r="F679" s="665" t="s">
        <v>3067</v>
      </c>
      <c r="G679" s="665" t="s">
        <v>3143</v>
      </c>
      <c r="H679" s="665" t="s">
        <v>557</v>
      </c>
      <c r="I679" s="665" t="s">
        <v>3255</v>
      </c>
      <c r="J679" s="665" t="s">
        <v>3256</v>
      </c>
      <c r="K679" s="665" t="s">
        <v>3257</v>
      </c>
      <c r="L679" s="666">
        <v>1000</v>
      </c>
      <c r="M679" s="666">
        <v>2000</v>
      </c>
      <c r="N679" s="665">
        <v>2</v>
      </c>
      <c r="O679" s="748">
        <v>1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31</v>
      </c>
      <c r="B680" s="665" t="s">
        <v>556</v>
      </c>
      <c r="C680" s="665" t="s">
        <v>3070</v>
      </c>
      <c r="D680" s="746" t="s">
        <v>4306</v>
      </c>
      <c r="E680" s="747" t="s">
        <v>3079</v>
      </c>
      <c r="F680" s="665" t="s">
        <v>3067</v>
      </c>
      <c r="G680" s="665" t="s">
        <v>3143</v>
      </c>
      <c r="H680" s="665" t="s">
        <v>557</v>
      </c>
      <c r="I680" s="665" t="s">
        <v>3643</v>
      </c>
      <c r="J680" s="665" t="s">
        <v>3644</v>
      </c>
      <c r="K680" s="665" t="s">
        <v>3645</v>
      </c>
      <c r="L680" s="666">
        <v>250</v>
      </c>
      <c r="M680" s="666">
        <v>250</v>
      </c>
      <c r="N680" s="665">
        <v>1</v>
      </c>
      <c r="O680" s="748">
        <v>1</v>
      </c>
      <c r="P680" s="666">
        <v>250</v>
      </c>
      <c r="Q680" s="681">
        <v>1</v>
      </c>
      <c r="R680" s="665">
        <v>1</v>
      </c>
      <c r="S680" s="681">
        <v>1</v>
      </c>
      <c r="T680" s="748">
        <v>1</v>
      </c>
      <c r="U680" s="704">
        <v>1</v>
      </c>
    </row>
    <row r="681" spans="1:21" ht="14.4" customHeight="1" x14ac:dyDescent="0.3">
      <c r="A681" s="664">
        <v>31</v>
      </c>
      <c r="B681" s="665" t="s">
        <v>556</v>
      </c>
      <c r="C681" s="665" t="s">
        <v>3070</v>
      </c>
      <c r="D681" s="746" t="s">
        <v>4306</v>
      </c>
      <c r="E681" s="747" t="s">
        <v>3079</v>
      </c>
      <c r="F681" s="665" t="s">
        <v>3067</v>
      </c>
      <c r="G681" s="665" t="s">
        <v>3143</v>
      </c>
      <c r="H681" s="665" t="s">
        <v>557</v>
      </c>
      <c r="I681" s="665" t="s">
        <v>3646</v>
      </c>
      <c r="J681" s="665" t="s">
        <v>3647</v>
      </c>
      <c r="K681" s="665" t="s">
        <v>3648</v>
      </c>
      <c r="L681" s="666">
        <v>750</v>
      </c>
      <c r="M681" s="666">
        <v>750</v>
      </c>
      <c r="N681" s="665">
        <v>1</v>
      </c>
      <c r="O681" s="748">
        <v>1</v>
      </c>
      <c r="P681" s="666">
        <v>750</v>
      </c>
      <c r="Q681" s="681">
        <v>1</v>
      </c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31</v>
      </c>
      <c r="B682" s="665" t="s">
        <v>556</v>
      </c>
      <c r="C682" s="665" t="s">
        <v>3070</v>
      </c>
      <c r="D682" s="746" t="s">
        <v>4306</v>
      </c>
      <c r="E682" s="747" t="s">
        <v>3079</v>
      </c>
      <c r="F682" s="665" t="s">
        <v>3067</v>
      </c>
      <c r="G682" s="665" t="s">
        <v>3143</v>
      </c>
      <c r="H682" s="665" t="s">
        <v>557</v>
      </c>
      <c r="I682" s="665" t="s">
        <v>3649</v>
      </c>
      <c r="J682" s="665" t="s">
        <v>3650</v>
      </c>
      <c r="K682" s="665" t="s">
        <v>3651</v>
      </c>
      <c r="L682" s="666">
        <v>730</v>
      </c>
      <c r="M682" s="666">
        <v>730</v>
      </c>
      <c r="N682" s="665">
        <v>1</v>
      </c>
      <c r="O682" s="748">
        <v>1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31</v>
      </c>
      <c r="B683" s="665" t="s">
        <v>556</v>
      </c>
      <c r="C683" s="665" t="s">
        <v>3070</v>
      </c>
      <c r="D683" s="746" t="s">
        <v>4306</v>
      </c>
      <c r="E683" s="747" t="s">
        <v>3079</v>
      </c>
      <c r="F683" s="665" t="s">
        <v>3067</v>
      </c>
      <c r="G683" s="665" t="s">
        <v>3176</v>
      </c>
      <c r="H683" s="665" t="s">
        <v>557</v>
      </c>
      <c r="I683" s="665" t="s">
        <v>3177</v>
      </c>
      <c r="J683" s="665" t="s">
        <v>3258</v>
      </c>
      <c r="K683" s="665" t="s">
        <v>3259</v>
      </c>
      <c r="L683" s="666">
        <v>260</v>
      </c>
      <c r="M683" s="666">
        <v>6240</v>
      </c>
      <c r="N683" s="665">
        <v>24</v>
      </c>
      <c r="O683" s="748">
        <v>8</v>
      </c>
      <c r="P683" s="666">
        <v>6240</v>
      </c>
      <c r="Q683" s="681">
        <v>1</v>
      </c>
      <c r="R683" s="665">
        <v>24</v>
      </c>
      <c r="S683" s="681">
        <v>1</v>
      </c>
      <c r="T683" s="748">
        <v>8</v>
      </c>
      <c r="U683" s="704">
        <v>1</v>
      </c>
    </row>
    <row r="684" spans="1:21" ht="14.4" customHeight="1" x14ac:dyDescent="0.3">
      <c r="A684" s="664">
        <v>31</v>
      </c>
      <c r="B684" s="665" t="s">
        <v>556</v>
      </c>
      <c r="C684" s="665" t="s">
        <v>3070</v>
      </c>
      <c r="D684" s="746" t="s">
        <v>4306</v>
      </c>
      <c r="E684" s="747" t="s">
        <v>3079</v>
      </c>
      <c r="F684" s="665" t="s">
        <v>3067</v>
      </c>
      <c r="G684" s="665" t="s">
        <v>3176</v>
      </c>
      <c r="H684" s="665" t="s">
        <v>557</v>
      </c>
      <c r="I684" s="665" t="s">
        <v>3177</v>
      </c>
      <c r="J684" s="665" t="s">
        <v>3178</v>
      </c>
      <c r="K684" s="665" t="s">
        <v>3179</v>
      </c>
      <c r="L684" s="666">
        <v>260</v>
      </c>
      <c r="M684" s="666">
        <v>3120</v>
      </c>
      <c r="N684" s="665">
        <v>12</v>
      </c>
      <c r="O684" s="748">
        <v>6</v>
      </c>
      <c r="P684" s="666">
        <v>3120</v>
      </c>
      <c r="Q684" s="681">
        <v>1</v>
      </c>
      <c r="R684" s="665">
        <v>12</v>
      </c>
      <c r="S684" s="681">
        <v>1</v>
      </c>
      <c r="T684" s="748">
        <v>6</v>
      </c>
      <c r="U684" s="704">
        <v>1</v>
      </c>
    </row>
    <row r="685" spans="1:21" ht="14.4" customHeight="1" x14ac:dyDescent="0.3">
      <c r="A685" s="664">
        <v>31</v>
      </c>
      <c r="B685" s="665" t="s">
        <v>556</v>
      </c>
      <c r="C685" s="665" t="s">
        <v>3070</v>
      </c>
      <c r="D685" s="746" t="s">
        <v>4306</v>
      </c>
      <c r="E685" s="747" t="s">
        <v>3079</v>
      </c>
      <c r="F685" s="665" t="s">
        <v>3067</v>
      </c>
      <c r="G685" s="665" t="s">
        <v>3176</v>
      </c>
      <c r="H685" s="665" t="s">
        <v>557</v>
      </c>
      <c r="I685" s="665" t="s">
        <v>3180</v>
      </c>
      <c r="J685" s="665" t="s">
        <v>3181</v>
      </c>
      <c r="K685" s="665" t="s">
        <v>3182</v>
      </c>
      <c r="L685" s="666">
        <v>200</v>
      </c>
      <c r="M685" s="666">
        <v>1200</v>
      </c>
      <c r="N685" s="665">
        <v>6</v>
      </c>
      <c r="O685" s="748">
        <v>3</v>
      </c>
      <c r="P685" s="666">
        <v>1200</v>
      </c>
      <c r="Q685" s="681">
        <v>1</v>
      </c>
      <c r="R685" s="665">
        <v>6</v>
      </c>
      <c r="S685" s="681">
        <v>1</v>
      </c>
      <c r="T685" s="748">
        <v>3</v>
      </c>
      <c r="U685" s="704">
        <v>1</v>
      </c>
    </row>
    <row r="686" spans="1:21" ht="14.4" customHeight="1" x14ac:dyDescent="0.3">
      <c r="A686" s="664">
        <v>31</v>
      </c>
      <c r="B686" s="665" t="s">
        <v>556</v>
      </c>
      <c r="C686" s="665" t="s">
        <v>3070</v>
      </c>
      <c r="D686" s="746" t="s">
        <v>4306</v>
      </c>
      <c r="E686" s="747" t="s">
        <v>3079</v>
      </c>
      <c r="F686" s="665" t="s">
        <v>3067</v>
      </c>
      <c r="G686" s="665" t="s">
        <v>3652</v>
      </c>
      <c r="H686" s="665" t="s">
        <v>557</v>
      </c>
      <c r="I686" s="665" t="s">
        <v>3653</v>
      </c>
      <c r="J686" s="665" t="s">
        <v>3654</v>
      </c>
      <c r="K686" s="665" t="s">
        <v>3655</v>
      </c>
      <c r="L686" s="666">
        <v>553.15</v>
      </c>
      <c r="M686" s="666">
        <v>3872.0499999999997</v>
      </c>
      <c r="N686" s="665">
        <v>7</v>
      </c>
      <c r="O686" s="748">
        <v>3</v>
      </c>
      <c r="P686" s="666">
        <v>3872.0499999999997</v>
      </c>
      <c r="Q686" s="681">
        <v>1</v>
      </c>
      <c r="R686" s="665">
        <v>7</v>
      </c>
      <c r="S686" s="681">
        <v>1</v>
      </c>
      <c r="T686" s="748">
        <v>3</v>
      </c>
      <c r="U686" s="704">
        <v>1</v>
      </c>
    </row>
    <row r="687" spans="1:21" ht="14.4" customHeight="1" x14ac:dyDescent="0.3">
      <c r="A687" s="664">
        <v>31</v>
      </c>
      <c r="B687" s="665" t="s">
        <v>556</v>
      </c>
      <c r="C687" s="665" t="s">
        <v>3070</v>
      </c>
      <c r="D687" s="746" t="s">
        <v>4306</v>
      </c>
      <c r="E687" s="747" t="s">
        <v>3079</v>
      </c>
      <c r="F687" s="665" t="s">
        <v>3067</v>
      </c>
      <c r="G687" s="665" t="s">
        <v>3652</v>
      </c>
      <c r="H687" s="665" t="s">
        <v>557</v>
      </c>
      <c r="I687" s="665" t="s">
        <v>3656</v>
      </c>
      <c r="J687" s="665" t="s">
        <v>3657</v>
      </c>
      <c r="K687" s="665" t="s">
        <v>3658</v>
      </c>
      <c r="L687" s="666">
        <v>1659.44</v>
      </c>
      <c r="M687" s="666">
        <v>11616.08</v>
      </c>
      <c r="N687" s="665">
        <v>7</v>
      </c>
      <c r="O687" s="748">
        <v>4</v>
      </c>
      <c r="P687" s="666">
        <v>6637.76</v>
      </c>
      <c r="Q687" s="681">
        <v>0.5714285714285714</v>
      </c>
      <c r="R687" s="665">
        <v>4</v>
      </c>
      <c r="S687" s="681">
        <v>0.5714285714285714</v>
      </c>
      <c r="T687" s="748">
        <v>2.5</v>
      </c>
      <c r="U687" s="704">
        <v>0.625</v>
      </c>
    </row>
    <row r="688" spans="1:21" ht="14.4" customHeight="1" x14ac:dyDescent="0.3">
      <c r="A688" s="664">
        <v>31</v>
      </c>
      <c r="B688" s="665" t="s">
        <v>556</v>
      </c>
      <c r="C688" s="665" t="s">
        <v>3070</v>
      </c>
      <c r="D688" s="746" t="s">
        <v>4306</v>
      </c>
      <c r="E688" s="747" t="s">
        <v>3080</v>
      </c>
      <c r="F688" s="665" t="s">
        <v>3065</v>
      </c>
      <c r="G688" s="665" t="s">
        <v>3096</v>
      </c>
      <c r="H688" s="665" t="s">
        <v>557</v>
      </c>
      <c r="I688" s="665" t="s">
        <v>3350</v>
      </c>
      <c r="J688" s="665" t="s">
        <v>3271</v>
      </c>
      <c r="K688" s="665" t="s">
        <v>2878</v>
      </c>
      <c r="L688" s="666">
        <v>0</v>
      </c>
      <c r="M688" s="666">
        <v>0</v>
      </c>
      <c r="N688" s="665">
        <v>3</v>
      </c>
      <c r="O688" s="748">
        <v>2</v>
      </c>
      <c r="P688" s="666">
        <v>0</v>
      </c>
      <c r="Q688" s="681"/>
      <c r="R688" s="665">
        <v>3</v>
      </c>
      <c r="S688" s="681">
        <v>1</v>
      </c>
      <c r="T688" s="748">
        <v>2</v>
      </c>
      <c r="U688" s="704">
        <v>1</v>
      </c>
    </row>
    <row r="689" spans="1:21" ht="14.4" customHeight="1" x14ac:dyDescent="0.3">
      <c r="A689" s="664">
        <v>31</v>
      </c>
      <c r="B689" s="665" t="s">
        <v>556</v>
      </c>
      <c r="C689" s="665" t="s">
        <v>3070</v>
      </c>
      <c r="D689" s="746" t="s">
        <v>4306</v>
      </c>
      <c r="E689" s="747" t="s">
        <v>3080</v>
      </c>
      <c r="F689" s="665" t="s">
        <v>3065</v>
      </c>
      <c r="G689" s="665" t="s">
        <v>3659</v>
      </c>
      <c r="H689" s="665" t="s">
        <v>557</v>
      </c>
      <c r="I689" s="665" t="s">
        <v>3660</v>
      </c>
      <c r="J689" s="665" t="s">
        <v>3661</v>
      </c>
      <c r="K689" s="665" t="s">
        <v>3662</v>
      </c>
      <c r="L689" s="666">
        <v>25.06</v>
      </c>
      <c r="M689" s="666">
        <v>50.12</v>
      </c>
      <c r="N689" s="665">
        <v>2</v>
      </c>
      <c r="O689" s="748">
        <v>1</v>
      </c>
      <c r="P689" s="666">
        <v>50.12</v>
      </c>
      <c r="Q689" s="681">
        <v>1</v>
      </c>
      <c r="R689" s="665">
        <v>2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31</v>
      </c>
      <c r="B690" s="665" t="s">
        <v>556</v>
      </c>
      <c r="C690" s="665" t="s">
        <v>3070</v>
      </c>
      <c r="D690" s="746" t="s">
        <v>4306</v>
      </c>
      <c r="E690" s="747" t="s">
        <v>3080</v>
      </c>
      <c r="F690" s="665" t="s">
        <v>3065</v>
      </c>
      <c r="G690" s="665" t="s">
        <v>3198</v>
      </c>
      <c r="H690" s="665" t="s">
        <v>557</v>
      </c>
      <c r="I690" s="665" t="s">
        <v>3199</v>
      </c>
      <c r="J690" s="665" t="s">
        <v>3200</v>
      </c>
      <c r="K690" s="665" t="s">
        <v>2896</v>
      </c>
      <c r="L690" s="666">
        <v>0</v>
      </c>
      <c r="M690" s="666">
        <v>0</v>
      </c>
      <c r="N690" s="665">
        <v>1</v>
      </c>
      <c r="O690" s="748">
        <v>1</v>
      </c>
      <c r="P690" s="666">
        <v>0</v>
      </c>
      <c r="Q690" s="681"/>
      <c r="R690" s="665">
        <v>1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31</v>
      </c>
      <c r="B691" s="665" t="s">
        <v>556</v>
      </c>
      <c r="C691" s="665" t="s">
        <v>3070</v>
      </c>
      <c r="D691" s="746" t="s">
        <v>4306</v>
      </c>
      <c r="E691" s="747" t="s">
        <v>3080</v>
      </c>
      <c r="F691" s="665" t="s">
        <v>3065</v>
      </c>
      <c r="G691" s="665" t="s">
        <v>3201</v>
      </c>
      <c r="H691" s="665" t="s">
        <v>557</v>
      </c>
      <c r="I691" s="665" t="s">
        <v>1118</v>
      </c>
      <c r="J691" s="665" t="s">
        <v>3202</v>
      </c>
      <c r="K691" s="665" t="s">
        <v>3203</v>
      </c>
      <c r="L691" s="666">
        <v>54.81</v>
      </c>
      <c r="M691" s="666">
        <v>109.62</v>
      </c>
      <c r="N691" s="665">
        <v>2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31</v>
      </c>
      <c r="B692" s="665" t="s">
        <v>556</v>
      </c>
      <c r="C692" s="665" t="s">
        <v>3070</v>
      </c>
      <c r="D692" s="746" t="s">
        <v>4306</v>
      </c>
      <c r="E692" s="747" t="s">
        <v>3080</v>
      </c>
      <c r="F692" s="665" t="s">
        <v>3065</v>
      </c>
      <c r="G692" s="665" t="s">
        <v>3201</v>
      </c>
      <c r="H692" s="665" t="s">
        <v>557</v>
      </c>
      <c r="I692" s="665" t="s">
        <v>3470</v>
      </c>
      <c r="J692" s="665" t="s">
        <v>2081</v>
      </c>
      <c r="K692" s="665" t="s">
        <v>3032</v>
      </c>
      <c r="L692" s="666">
        <v>0</v>
      </c>
      <c r="M692" s="666">
        <v>0</v>
      </c>
      <c r="N692" s="665">
        <v>1</v>
      </c>
      <c r="O692" s="748">
        <v>1</v>
      </c>
      <c r="P692" s="666">
        <v>0</v>
      </c>
      <c r="Q692" s="681"/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31</v>
      </c>
      <c r="B693" s="665" t="s">
        <v>556</v>
      </c>
      <c r="C693" s="665" t="s">
        <v>3070</v>
      </c>
      <c r="D693" s="746" t="s">
        <v>4306</v>
      </c>
      <c r="E693" s="747" t="s">
        <v>3080</v>
      </c>
      <c r="F693" s="665" t="s">
        <v>3065</v>
      </c>
      <c r="G693" s="665" t="s">
        <v>3201</v>
      </c>
      <c r="H693" s="665" t="s">
        <v>557</v>
      </c>
      <c r="I693" s="665" t="s">
        <v>3472</v>
      </c>
      <c r="J693" s="665" t="s">
        <v>2081</v>
      </c>
      <c r="K693" s="665" t="s">
        <v>3473</v>
      </c>
      <c r="L693" s="666">
        <v>121.8</v>
      </c>
      <c r="M693" s="666">
        <v>365.4</v>
      </c>
      <c r="N693" s="665">
        <v>3</v>
      </c>
      <c r="O693" s="748">
        <v>3</v>
      </c>
      <c r="P693" s="666">
        <v>365.4</v>
      </c>
      <c r="Q693" s="681">
        <v>1</v>
      </c>
      <c r="R693" s="665">
        <v>3</v>
      </c>
      <c r="S693" s="681">
        <v>1</v>
      </c>
      <c r="T693" s="748">
        <v>3</v>
      </c>
      <c r="U693" s="704">
        <v>1</v>
      </c>
    </row>
    <row r="694" spans="1:21" ht="14.4" customHeight="1" x14ac:dyDescent="0.3">
      <c r="A694" s="664">
        <v>31</v>
      </c>
      <c r="B694" s="665" t="s">
        <v>556</v>
      </c>
      <c r="C694" s="665" t="s">
        <v>3070</v>
      </c>
      <c r="D694" s="746" t="s">
        <v>4306</v>
      </c>
      <c r="E694" s="747" t="s">
        <v>3080</v>
      </c>
      <c r="F694" s="665" t="s">
        <v>3065</v>
      </c>
      <c r="G694" s="665" t="s">
        <v>3663</v>
      </c>
      <c r="H694" s="665" t="s">
        <v>557</v>
      </c>
      <c r="I694" s="665" t="s">
        <v>3664</v>
      </c>
      <c r="J694" s="665" t="s">
        <v>3665</v>
      </c>
      <c r="K694" s="665" t="s">
        <v>3666</v>
      </c>
      <c r="L694" s="666">
        <v>29.13</v>
      </c>
      <c r="M694" s="666">
        <v>116.52</v>
      </c>
      <c r="N694" s="665">
        <v>4</v>
      </c>
      <c r="O694" s="748">
        <v>0.5</v>
      </c>
      <c r="P694" s="666">
        <v>116.52</v>
      </c>
      <c r="Q694" s="681">
        <v>1</v>
      </c>
      <c r="R694" s="665">
        <v>4</v>
      </c>
      <c r="S694" s="681">
        <v>1</v>
      </c>
      <c r="T694" s="748">
        <v>0.5</v>
      </c>
      <c r="U694" s="704">
        <v>1</v>
      </c>
    </row>
    <row r="695" spans="1:21" ht="14.4" customHeight="1" x14ac:dyDescent="0.3">
      <c r="A695" s="664">
        <v>31</v>
      </c>
      <c r="B695" s="665" t="s">
        <v>556</v>
      </c>
      <c r="C695" s="665" t="s">
        <v>3070</v>
      </c>
      <c r="D695" s="746" t="s">
        <v>4306</v>
      </c>
      <c r="E695" s="747" t="s">
        <v>3080</v>
      </c>
      <c r="F695" s="665" t="s">
        <v>3065</v>
      </c>
      <c r="G695" s="665" t="s">
        <v>3663</v>
      </c>
      <c r="H695" s="665" t="s">
        <v>557</v>
      </c>
      <c r="I695" s="665" t="s">
        <v>3664</v>
      </c>
      <c r="J695" s="665" t="s">
        <v>3665</v>
      </c>
      <c r="K695" s="665" t="s">
        <v>3666</v>
      </c>
      <c r="L695" s="666">
        <v>24.68</v>
      </c>
      <c r="M695" s="666">
        <v>49.36</v>
      </c>
      <c r="N695" s="665">
        <v>2</v>
      </c>
      <c r="O695" s="748">
        <v>0.5</v>
      </c>
      <c r="P695" s="666">
        <v>49.36</v>
      </c>
      <c r="Q695" s="681">
        <v>1</v>
      </c>
      <c r="R695" s="665">
        <v>2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31</v>
      </c>
      <c r="B696" s="665" t="s">
        <v>556</v>
      </c>
      <c r="C696" s="665" t="s">
        <v>3070</v>
      </c>
      <c r="D696" s="746" t="s">
        <v>4306</v>
      </c>
      <c r="E696" s="747" t="s">
        <v>3080</v>
      </c>
      <c r="F696" s="665" t="s">
        <v>3065</v>
      </c>
      <c r="G696" s="665" t="s">
        <v>3101</v>
      </c>
      <c r="H696" s="665" t="s">
        <v>557</v>
      </c>
      <c r="I696" s="665" t="s">
        <v>1266</v>
      </c>
      <c r="J696" s="665" t="s">
        <v>3102</v>
      </c>
      <c r="K696" s="665" t="s">
        <v>3103</v>
      </c>
      <c r="L696" s="666">
        <v>0</v>
      </c>
      <c r="M696" s="666">
        <v>0</v>
      </c>
      <c r="N696" s="665">
        <v>10</v>
      </c>
      <c r="O696" s="748">
        <v>3</v>
      </c>
      <c r="P696" s="666">
        <v>0</v>
      </c>
      <c r="Q696" s="681"/>
      <c r="R696" s="665">
        <v>6</v>
      </c>
      <c r="S696" s="681">
        <v>0.6</v>
      </c>
      <c r="T696" s="748">
        <v>1</v>
      </c>
      <c r="U696" s="704">
        <v>0.33333333333333331</v>
      </c>
    </row>
    <row r="697" spans="1:21" ht="14.4" customHeight="1" x14ac:dyDescent="0.3">
      <c r="A697" s="664">
        <v>31</v>
      </c>
      <c r="B697" s="665" t="s">
        <v>556</v>
      </c>
      <c r="C697" s="665" t="s">
        <v>3070</v>
      </c>
      <c r="D697" s="746" t="s">
        <v>4306</v>
      </c>
      <c r="E697" s="747" t="s">
        <v>3080</v>
      </c>
      <c r="F697" s="665" t="s">
        <v>3065</v>
      </c>
      <c r="G697" s="665" t="s">
        <v>3567</v>
      </c>
      <c r="H697" s="665" t="s">
        <v>557</v>
      </c>
      <c r="I697" s="665" t="s">
        <v>1437</v>
      </c>
      <c r="J697" s="665" t="s">
        <v>3568</v>
      </c>
      <c r="K697" s="665" t="s">
        <v>3569</v>
      </c>
      <c r="L697" s="666">
        <v>76.180000000000007</v>
      </c>
      <c r="M697" s="666">
        <v>76.180000000000007</v>
      </c>
      <c r="N697" s="665">
        <v>1</v>
      </c>
      <c r="O697" s="748">
        <v>1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31</v>
      </c>
      <c r="B698" s="665" t="s">
        <v>556</v>
      </c>
      <c r="C698" s="665" t="s">
        <v>3070</v>
      </c>
      <c r="D698" s="746" t="s">
        <v>4306</v>
      </c>
      <c r="E698" s="747" t="s">
        <v>3080</v>
      </c>
      <c r="F698" s="665" t="s">
        <v>3065</v>
      </c>
      <c r="G698" s="665" t="s">
        <v>3111</v>
      </c>
      <c r="H698" s="665" t="s">
        <v>557</v>
      </c>
      <c r="I698" s="665" t="s">
        <v>3112</v>
      </c>
      <c r="J698" s="665" t="s">
        <v>3113</v>
      </c>
      <c r="K698" s="665" t="s">
        <v>2927</v>
      </c>
      <c r="L698" s="666">
        <v>0</v>
      </c>
      <c r="M698" s="666">
        <v>0</v>
      </c>
      <c r="N698" s="665">
        <v>1</v>
      </c>
      <c r="O698" s="748">
        <v>0.5</v>
      </c>
      <c r="P698" s="666">
        <v>0</v>
      </c>
      <c r="Q698" s="681"/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31</v>
      </c>
      <c r="B699" s="665" t="s">
        <v>556</v>
      </c>
      <c r="C699" s="665" t="s">
        <v>3070</v>
      </c>
      <c r="D699" s="746" t="s">
        <v>4306</v>
      </c>
      <c r="E699" s="747" t="s">
        <v>3080</v>
      </c>
      <c r="F699" s="665" t="s">
        <v>3065</v>
      </c>
      <c r="G699" s="665" t="s">
        <v>3667</v>
      </c>
      <c r="H699" s="665" t="s">
        <v>557</v>
      </c>
      <c r="I699" s="665" t="s">
        <v>3668</v>
      </c>
      <c r="J699" s="665" t="s">
        <v>3669</v>
      </c>
      <c r="K699" s="665" t="s">
        <v>3670</v>
      </c>
      <c r="L699" s="666">
        <v>0</v>
      </c>
      <c r="M699" s="666">
        <v>0</v>
      </c>
      <c r="N699" s="665">
        <v>1</v>
      </c>
      <c r="O699" s="748">
        <v>1</v>
      </c>
      <c r="P699" s="666">
        <v>0</v>
      </c>
      <c r="Q699" s="681"/>
      <c r="R699" s="665">
        <v>1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31</v>
      </c>
      <c r="B700" s="665" t="s">
        <v>556</v>
      </c>
      <c r="C700" s="665" t="s">
        <v>3070</v>
      </c>
      <c r="D700" s="746" t="s">
        <v>4306</v>
      </c>
      <c r="E700" s="747" t="s">
        <v>3080</v>
      </c>
      <c r="F700" s="665" t="s">
        <v>3065</v>
      </c>
      <c r="G700" s="665" t="s">
        <v>3667</v>
      </c>
      <c r="H700" s="665" t="s">
        <v>557</v>
      </c>
      <c r="I700" s="665" t="s">
        <v>3671</v>
      </c>
      <c r="J700" s="665" t="s">
        <v>3669</v>
      </c>
      <c r="K700" s="665" t="s">
        <v>3672</v>
      </c>
      <c r="L700" s="666">
        <v>0</v>
      </c>
      <c r="M700" s="666">
        <v>0</v>
      </c>
      <c r="N700" s="665">
        <v>1</v>
      </c>
      <c r="O700" s="748">
        <v>1</v>
      </c>
      <c r="P700" s="666">
        <v>0</v>
      </c>
      <c r="Q700" s="681"/>
      <c r="R700" s="665">
        <v>1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31</v>
      </c>
      <c r="B701" s="665" t="s">
        <v>556</v>
      </c>
      <c r="C701" s="665" t="s">
        <v>3070</v>
      </c>
      <c r="D701" s="746" t="s">
        <v>4306</v>
      </c>
      <c r="E701" s="747" t="s">
        <v>3080</v>
      </c>
      <c r="F701" s="665" t="s">
        <v>3065</v>
      </c>
      <c r="G701" s="665" t="s">
        <v>3578</v>
      </c>
      <c r="H701" s="665" t="s">
        <v>557</v>
      </c>
      <c r="I701" s="665" t="s">
        <v>3673</v>
      </c>
      <c r="J701" s="665" t="s">
        <v>3674</v>
      </c>
      <c r="K701" s="665" t="s">
        <v>2924</v>
      </c>
      <c r="L701" s="666">
        <v>48.72</v>
      </c>
      <c r="M701" s="666">
        <v>48.72</v>
      </c>
      <c r="N701" s="665">
        <v>1</v>
      </c>
      <c r="O701" s="748">
        <v>1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31</v>
      </c>
      <c r="B702" s="665" t="s">
        <v>556</v>
      </c>
      <c r="C702" s="665" t="s">
        <v>3070</v>
      </c>
      <c r="D702" s="746" t="s">
        <v>4306</v>
      </c>
      <c r="E702" s="747" t="s">
        <v>3080</v>
      </c>
      <c r="F702" s="665" t="s">
        <v>3065</v>
      </c>
      <c r="G702" s="665" t="s">
        <v>3118</v>
      </c>
      <c r="H702" s="665" t="s">
        <v>1543</v>
      </c>
      <c r="I702" s="665" t="s">
        <v>3119</v>
      </c>
      <c r="J702" s="665" t="s">
        <v>1565</v>
      </c>
      <c r="K702" s="665" t="s">
        <v>2809</v>
      </c>
      <c r="L702" s="666">
        <v>543.39</v>
      </c>
      <c r="M702" s="666">
        <v>1630.17</v>
      </c>
      <c r="N702" s="665">
        <v>3</v>
      </c>
      <c r="O702" s="748">
        <v>1</v>
      </c>
      <c r="P702" s="666">
        <v>1630.17</v>
      </c>
      <c r="Q702" s="681">
        <v>1</v>
      </c>
      <c r="R702" s="665">
        <v>3</v>
      </c>
      <c r="S702" s="681">
        <v>1</v>
      </c>
      <c r="T702" s="748">
        <v>1</v>
      </c>
      <c r="U702" s="704">
        <v>1</v>
      </c>
    </row>
    <row r="703" spans="1:21" ht="14.4" customHeight="1" x14ac:dyDescent="0.3">
      <c r="A703" s="664">
        <v>31</v>
      </c>
      <c r="B703" s="665" t="s">
        <v>556</v>
      </c>
      <c r="C703" s="665" t="s">
        <v>3070</v>
      </c>
      <c r="D703" s="746" t="s">
        <v>4306</v>
      </c>
      <c r="E703" s="747" t="s">
        <v>3080</v>
      </c>
      <c r="F703" s="665" t="s">
        <v>3065</v>
      </c>
      <c r="G703" s="665" t="s">
        <v>3118</v>
      </c>
      <c r="H703" s="665" t="s">
        <v>1543</v>
      </c>
      <c r="I703" s="665" t="s">
        <v>3119</v>
      </c>
      <c r="J703" s="665" t="s">
        <v>1565</v>
      </c>
      <c r="K703" s="665" t="s">
        <v>2809</v>
      </c>
      <c r="L703" s="666">
        <v>490.89</v>
      </c>
      <c r="M703" s="666">
        <v>1472.67</v>
      </c>
      <c r="N703" s="665">
        <v>3</v>
      </c>
      <c r="O703" s="748">
        <v>1</v>
      </c>
      <c r="P703" s="666">
        <v>1472.67</v>
      </c>
      <c r="Q703" s="681">
        <v>1</v>
      </c>
      <c r="R703" s="665">
        <v>3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31</v>
      </c>
      <c r="B704" s="665" t="s">
        <v>556</v>
      </c>
      <c r="C704" s="665" t="s">
        <v>3070</v>
      </c>
      <c r="D704" s="746" t="s">
        <v>4306</v>
      </c>
      <c r="E704" s="747" t="s">
        <v>3080</v>
      </c>
      <c r="F704" s="665" t="s">
        <v>3065</v>
      </c>
      <c r="G704" s="665" t="s">
        <v>3118</v>
      </c>
      <c r="H704" s="665" t="s">
        <v>1543</v>
      </c>
      <c r="I704" s="665" t="s">
        <v>3120</v>
      </c>
      <c r="J704" s="665" t="s">
        <v>1565</v>
      </c>
      <c r="K704" s="665" t="s">
        <v>2807</v>
      </c>
      <c r="L704" s="666">
        <v>815.1</v>
      </c>
      <c r="M704" s="666">
        <v>1630.2</v>
      </c>
      <c r="N704" s="665">
        <v>2</v>
      </c>
      <c r="O704" s="748">
        <v>1</v>
      </c>
      <c r="P704" s="666">
        <v>1630.2</v>
      </c>
      <c r="Q704" s="681">
        <v>1</v>
      </c>
      <c r="R704" s="665">
        <v>2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31</v>
      </c>
      <c r="B705" s="665" t="s">
        <v>556</v>
      </c>
      <c r="C705" s="665" t="s">
        <v>3070</v>
      </c>
      <c r="D705" s="746" t="s">
        <v>4306</v>
      </c>
      <c r="E705" s="747" t="s">
        <v>3080</v>
      </c>
      <c r="F705" s="665" t="s">
        <v>3065</v>
      </c>
      <c r="G705" s="665" t="s">
        <v>3118</v>
      </c>
      <c r="H705" s="665" t="s">
        <v>1543</v>
      </c>
      <c r="I705" s="665" t="s">
        <v>3120</v>
      </c>
      <c r="J705" s="665" t="s">
        <v>1565</v>
      </c>
      <c r="K705" s="665" t="s">
        <v>2807</v>
      </c>
      <c r="L705" s="666">
        <v>736.33</v>
      </c>
      <c r="M705" s="666">
        <v>736.33</v>
      </c>
      <c r="N705" s="665">
        <v>1</v>
      </c>
      <c r="O705" s="748">
        <v>1</v>
      </c>
      <c r="P705" s="666">
        <v>736.33</v>
      </c>
      <c r="Q705" s="681">
        <v>1</v>
      </c>
      <c r="R705" s="665">
        <v>1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31</v>
      </c>
      <c r="B706" s="665" t="s">
        <v>556</v>
      </c>
      <c r="C706" s="665" t="s">
        <v>3070</v>
      </c>
      <c r="D706" s="746" t="s">
        <v>4306</v>
      </c>
      <c r="E706" s="747" t="s">
        <v>3080</v>
      </c>
      <c r="F706" s="665" t="s">
        <v>3065</v>
      </c>
      <c r="G706" s="665" t="s">
        <v>3118</v>
      </c>
      <c r="H706" s="665" t="s">
        <v>1543</v>
      </c>
      <c r="I706" s="665" t="s">
        <v>1564</v>
      </c>
      <c r="J706" s="665" t="s">
        <v>1565</v>
      </c>
      <c r="K706" s="665" t="s">
        <v>2810</v>
      </c>
      <c r="L706" s="666">
        <v>923.74</v>
      </c>
      <c r="M706" s="666">
        <v>1847.48</v>
      </c>
      <c r="N706" s="665">
        <v>2</v>
      </c>
      <c r="O706" s="748">
        <v>1</v>
      </c>
      <c r="P706" s="666">
        <v>1847.48</v>
      </c>
      <c r="Q706" s="681">
        <v>1</v>
      </c>
      <c r="R706" s="665">
        <v>2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31</v>
      </c>
      <c r="B707" s="665" t="s">
        <v>556</v>
      </c>
      <c r="C707" s="665" t="s">
        <v>3070</v>
      </c>
      <c r="D707" s="746" t="s">
        <v>4306</v>
      </c>
      <c r="E707" s="747" t="s">
        <v>3080</v>
      </c>
      <c r="F707" s="665" t="s">
        <v>3065</v>
      </c>
      <c r="G707" s="665" t="s">
        <v>3217</v>
      </c>
      <c r="H707" s="665" t="s">
        <v>1543</v>
      </c>
      <c r="I707" s="665" t="s">
        <v>1649</v>
      </c>
      <c r="J707" s="665" t="s">
        <v>600</v>
      </c>
      <c r="K707" s="665" t="s">
        <v>2926</v>
      </c>
      <c r="L707" s="666">
        <v>18.260000000000002</v>
      </c>
      <c r="M707" s="666">
        <v>18.260000000000002</v>
      </c>
      <c r="N707" s="665">
        <v>1</v>
      </c>
      <c r="O707" s="748">
        <v>1</v>
      </c>
      <c r="P707" s="666">
        <v>18.260000000000002</v>
      </c>
      <c r="Q707" s="681">
        <v>1</v>
      </c>
      <c r="R707" s="665">
        <v>1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31</v>
      </c>
      <c r="B708" s="665" t="s">
        <v>556</v>
      </c>
      <c r="C708" s="665" t="s">
        <v>3070</v>
      </c>
      <c r="D708" s="746" t="s">
        <v>4306</v>
      </c>
      <c r="E708" s="747" t="s">
        <v>3080</v>
      </c>
      <c r="F708" s="665" t="s">
        <v>3065</v>
      </c>
      <c r="G708" s="665" t="s">
        <v>3121</v>
      </c>
      <c r="H708" s="665" t="s">
        <v>557</v>
      </c>
      <c r="I708" s="665" t="s">
        <v>3122</v>
      </c>
      <c r="J708" s="665" t="s">
        <v>3123</v>
      </c>
      <c r="K708" s="665" t="s">
        <v>3124</v>
      </c>
      <c r="L708" s="666">
        <v>173.31</v>
      </c>
      <c r="M708" s="666">
        <v>173.31</v>
      </c>
      <c r="N708" s="665">
        <v>1</v>
      </c>
      <c r="O708" s="748">
        <v>0.5</v>
      </c>
      <c r="P708" s="666">
        <v>173.31</v>
      </c>
      <c r="Q708" s="681">
        <v>1</v>
      </c>
      <c r="R708" s="665">
        <v>1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31</v>
      </c>
      <c r="B709" s="665" t="s">
        <v>556</v>
      </c>
      <c r="C709" s="665" t="s">
        <v>3070</v>
      </c>
      <c r="D709" s="746" t="s">
        <v>4306</v>
      </c>
      <c r="E709" s="747" t="s">
        <v>3080</v>
      </c>
      <c r="F709" s="665" t="s">
        <v>3065</v>
      </c>
      <c r="G709" s="665" t="s">
        <v>3675</v>
      </c>
      <c r="H709" s="665" t="s">
        <v>557</v>
      </c>
      <c r="I709" s="665" t="s">
        <v>1053</v>
      </c>
      <c r="J709" s="665" t="s">
        <v>1054</v>
      </c>
      <c r="K709" s="665" t="s">
        <v>3676</v>
      </c>
      <c r="L709" s="666">
        <v>79.099999999999994</v>
      </c>
      <c r="M709" s="666">
        <v>79.099999999999994</v>
      </c>
      <c r="N709" s="665">
        <v>1</v>
      </c>
      <c r="O709" s="748">
        <v>1</v>
      </c>
      <c r="P709" s="666">
        <v>79.099999999999994</v>
      </c>
      <c r="Q709" s="681">
        <v>1</v>
      </c>
      <c r="R709" s="665">
        <v>1</v>
      </c>
      <c r="S709" s="681">
        <v>1</v>
      </c>
      <c r="T709" s="748">
        <v>1</v>
      </c>
      <c r="U709" s="704">
        <v>1</v>
      </c>
    </row>
    <row r="710" spans="1:21" ht="14.4" customHeight="1" x14ac:dyDescent="0.3">
      <c r="A710" s="664">
        <v>31</v>
      </c>
      <c r="B710" s="665" t="s">
        <v>556</v>
      </c>
      <c r="C710" s="665" t="s">
        <v>3070</v>
      </c>
      <c r="D710" s="746" t="s">
        <v>4306</v>
      </c>
      <c r="E710" s="747" t="s">
        <v>3080</v>
      </c>
      <c r="F710" s="665" t="s">
        <v>3065</v>
      </c>
      <c r="G710" s="665" t="s">
        <v>3677</v>
      </c>
      <c r="H710" s="665" t="s">
        <v>557</v>
      </c>
      <c r="I710" s="665" t="s">
        <v>3678</v>
      </c>
      <c r="J710" s="665" t="s">
        <v>3679</v>
      </c>
      <c r="K710" s="665" t="s">
        <v>3680</v>
      </c>
      <c r="L710" s="666">
        <v>54.55</v>
      </c>
      <c r="M710" s="666">
        <v>163.64999999999998</v>
      </c>
      <c r="N710" s="665">
        <v>3</v>
      </c>
      <c r="O710" s="748">
        <v>1</v>
      </c>
      <c r="P710" s="666">
        <v>163.64999999999998</v>
      </c>
      <c r="Q710" s="681">
        <v>1</v>
      </c>
      <c r="R710" s="665">
        <v>3</v>
      </c>
      <c r="S710" s="681">
        <v>1</v>
      </c>
      <c r="T710" s="748">
        <v>1</v>
      </c>
      <c r="U710" s="704">
        <v>1</v>
      </c>
    </row>
    <row r="711" spans="1:21" ht="14.4" customHeight="1" x14ac:dyDescent="0.3">
      <c r="A711" s="664">
        <v>31</v>
      </c>
      <c r="B711" s="665" t="s">
        <v>556</v>
      </c>
      <c r="C711" s="665" t="s">
        <v>3070</v>
      </c>
      <c r="D711" s="746" t="s">
        <v>4306</v>
      </c>
      <c r="E711" s="747" t="s">
        <v>3080</v>
      </c>
      <c r="F711" s="665" t="s">
        <v>3065</v>
      </c>
      <c r="G711" s="665" t="s">
        <v>3461</v>
      </c>
      <c r="H711" s="665" t="s">
        <v>557</v>
      </c>
      <c r="I711" s="665" t="s">
        <v>920</v>
      </c>
      <c r="J711" s="665" t="s">
        <v>3681</v>
      </c>
      <c r="K711" s="665" t="s">
        <v>3682</v>
      </c>
      <c r="L711" s="666">
        <v>0</v>
      </c>
      <c r="M711" s="666">
        <v>0</v>
      </c>
      <c r="N711" s="665">
        <v>2</v>
      </c>
      <c r="O711" s="748">
        <v>1</v>
      </c>
      <c r="P711" s="666"/>
      <c r="Q711" s="681"/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31</v>
      </c>
      <c r="B712" s="665" t="s">
        <v>556</v>
      </c>
      <c r="C712" s="665" t="s">
        <v>3070</v>
      </c>
      <c r="D712" s="746" t="s">
        <v>4306</v>
      </c>
      <c r="E712" s="747" t="s">
        <v>3080</v>
      </c>
      <c r="F712" s="665" t="s">
        <v>3065</v>
      </c>
      <c r="G712" s="665" t="s">
        <v>3125</v>
      </c>
      <c r="H712" s="665" t="s">
        <v>557</v>
      </c>
      <c r="I712" s="665" t="s">
        <v>796</v>
      </c>
      <c r="J712" s="665" t="s">
        <v>3126</v>
      </c>
      <c r="K712" s="665" t="s">
        <v>3127</v>
      </c>
      <c r="L712" s="666">
        <v>0</v>
      </c>
      <c r="M712" s="666">
        <v>0</v>
      </c>
      <c r="N712" s="665">
        <v>23</v>
      </c>
      <c r="O712" s="748">
        <v>12</v>
      </c>
      <c r="P712" s="666">
        <v>0</v>
      </c>
      <c r="Q712" s="681"/>
      <c r="R712" s="665">
        <v>18</v>
      </c>
      <c r="S712" s="681">
        <v>0.78260869565217395</v>
      </c>
      <c r="T712" s="748">
        <v>9</v>
      </c>
      <c r="U712" s="704">
        <v>0.75</v>
      </c>
    </row>
    <row r="713" spans="1:21" ht="14.4" customHeight="1" x14ac:dyDescent="0.3">
      <c r="A713" s="664">
        <v>31</v>
      </c>
      <c r="B713" s="665" t="s">
        <v>556</v>
      </c>
      <c r="C713" s="665" t="s">
        <v>3070</v>
      </c>
      <c r="D713" s="746" t="s">
        <v>4306</v>
      </c>
      <c r="E713" s="747" t="s">
        <v>3080</v>
      </c>
      <c r="F713" s="665" t="s">
        <v>3065</v>
      </c>
      <c r="G713" s="665" t="s">
        <v>3132</v>
      </c>
      <c r="H713" s="665" t="s">
        <v>557</v>
      </c>
      <c r="I713" s="665" t="s">
        <v>3683</v>
      </c>
      <c r="J713" s="665" t="s">
        <v>3684</v>
      </c>
      <c r="K713" s="665" t="s">
        <v>3685</v>
      </c>
      <c r="L713" s="666">
        <v>313.2</v>
      </c>
      <c r="M713" s="666">
        <v>313.2</v>
      </c>
      <c r="N713" s="665">
        <v>1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31</v>
      </c>
      <c r="B714" s="665" t="s">
        <v>556</v>
      </c>
      <c r="C714" s="665" t="s">
        <v>3070</v>
      </c>
      <c r="D714" s="746" t="s">
        <v>4306</v>
      </c>
      <c r="E714" s="747" t="s">
        <v>3080</v>
      </c>
      <c r="F714" s="665" t="s">
        <v>3065</v>
      </c>
      <c r="G714" s="665" t="s">
        <v>3132</v>
      </c>
      <c r="H714" s="665" t="s">
        <v>557</v>
      </c>
      <c r="I714" s="665" t="s">
        <v>3686</v>
      </c>
      <c r="J714" s="665" t="s">
        <v>3687</v>
      </c>
      <c r="K714" s="665" t="s">
        <v>3688</v>
      </c>
      <c r="L714" s="666">
        <v>0</v>
      </c>
      <c r="M714" s="666">
        <v>0</v>
      </c>
      <c r="N714" s="665">
        <v>5</v>
      </c>
      <c r="O714" s="748">
        <v>3</v>
      </c>
      <c r="P714" s="666">
        <v>0</v>
      </c>
      <c r="Q714" s="681"/>
      <c r="R714" s="665">
        <v>3</v>
      </c>
      <c r="S714" s="681">
        <v>0.6</v>
      </c>
      <c r="T714" s="748">
        <v>2</v>
      </c>
      <c r="U714" s="704">
        <v>0.66666666666666663</v>
      </c>
    </row>
    <row r="715" spans="1:21" ht="14.4" customHeight="1" x14ac:dyDescent="0.3">
      <c r="A715" s="664">
        <v>31</v>
      </c>
      <c r="B715" s="665" t="s">
        <v>556</v>
      </c>
      <c r="C715" s="665" t="s">
        <v>3070</v>
      </c>
      <c r="D715" s="746" t="s">
        <v>4306</v>
      </c>
      <c r="E715" s="747" t="s">
        <v>3080</v>
      </c>
      <c r="F715" s="665" t="s">
        <v>3067</v>
      </c>
      <c r="G715" s="665" t="s">
        <v>3135</v>
      </c>
      <c r="H715" s="665" t="s">
        <v>557</v>
      </c>
      <c r="I715" s="665" t="s">
        <v>3136</v>
      </c>
      <c r="J715" s="665" t="s">
        <v>3137</v>
      </c>
      <c r="K715" s="665" t="s">
        <v>3138</v>
      </c>
      <c r="L715" s="666">
        <v>35.130000000000003</v>
      </c>
      <c r="M715" s="666">
        <v>70.260000000000005</v>
      </c>
      <c r="N715" s="665">
        <v>2</v>
      </c>
      <c r="O715" s="748">
        <v>2</v>
      </c>
      <c r="P715" s="666">
        <v>70.260000000000005</v>
      </c>
      <c r="Q715" s="681">
        <v>1</v>
      </c>
      <c r="R715" s="665">
        <v>2</v>
      </c>
      <c r="S715" s="681">
        <v>1</v>
      </c>
      <c r="T715" s="748">
        <v>2</v>
      </c>
      <c r="U715" s="704">
        <v>1</v>
      </c>
    </row>
    <row r="716" spans="1:21" ht="14.4" customHeight="1" x14ac:dyDescent="0.3">
      <c r="A716" s="664">
        <v>31</v>
      </c>
      <c r="B716" s="665" t="s">
        <v>556</v>
      </c>
      <c r="C716" s="665" t="s">
        <v>3070</v>
      </c>
      <c r="D716" s="746" t="s">
        <v>4306</v>
      </c>
      <c r="E716" s="747" t="s">
        <v>3080</v>
      </c>
      <c r="F716" s="665" t="s">
        <v>3067</v>
      </c>
      <c r="G716" s="665" t="s">
        <v>3135</v>
      </c>
      <c r="H716" s="665" t="s">
        <v>557</v>
      </c>
      <c r="I716" s="665" t="s">
        <v>3605</v>
      </c>
      <c r="J716" s="665" t="s">
        <v>3137</v>
      </c>
      <c r="K716" s="665" t="s">
        <v>3606</v>
      </c>
      <c r="L716" s="666">
        <v>30.99</v>
      </c>
      <c r="M716" s="666">
        <v>92.97</v>
      </c>
      <c r="N716" s="665">
        <v>3</v>
      </c>
      <c r="O716" s="748">
        <v>3</v>
      </c>
      <c r="P716" s="666">
        <v>92.97</v>
      </c>
      <c r="Q716" s="681">
        <v>1</v>
      </c>
      <c r="R716" s="665">
        <v>3</v>
      </c>
      <c r="S716" s="681">
        <v>1</v>
      </c>
      <c r="T716" s="748">
        <v>3</v>
      </c>
      <c r="U716" s="704">
        <v>1</v>
      </c>
    </row>
    <row r="717" spans="1:21" ht="14.4" customHeight="1" x14ac:dyDescent="0.3">
      <c r="A717" s="664">
        <v>31</v>
      </c>
      <c r="B717" s="665" t="s">
        <v>556</v>
      </c>
      <c r="C717" s="665" t="s">
        <v>3070</v>
      </c>
      <c r="D717" s="746" t="s">
        <v>4306</v>
      </c>
      <c r="E717" s="747" t="s">
        <v>3080</v>
      </c>
      <c r="F717" s="665" t="s">
        <v>3067</v>
      </c>
      <c r="G717" s="665" t="s">
        <v>3135</v>
      </c>
      <c r="H717" s="665" t="s">
        <v>557</v>
      </c>
      <c r="I717" s="665" t="s">
        <v>3507</v>
      </c>
      <c r="J717" s="665" t="s">
        <v>3137</v>
      </c>
      <c r="K717" s="665" t="s">
        <v>3508</v>
      </c>
      <c r="L717" s="666">
        <v>24.77</v>
      </c>
      <c r="M717" s="666">
        <v>123.85</v>
      </c>
      <c r="N717" s="665">
        <v>5</v>
      </c>
      <c r="O717" s="748">
        <v>5</v>
      </c>
      <c r="P717" s="666">
        <v>123.85</v>
      </c>
      <c r="Q717" s="681">
        <v>1</v>
      </c>
      <c r="R717" s="665">
        <v>5</v>
      </c>
      <c r="S717" s="681">
        <v>1</v>
      </c>
      <c r="T717" s="748">
        <v>5</v>
      </c>
      <c r="U717" s="704">
        <v>1</v>
      </c>
    </row>
    <row r="718" spans="1:21" ht="14.4" customHeight="1" x14ac:dyDescent="0.3">
      <c r="A718" s="664">
        <v>31</v>
      </c>
      <c r="B718" s="665" t="s">
        <v>556</v>
      </c>
      <c r="C718" s="665" t="s">
        <v>3070</v>
      </c>
      <c r="D718" s="746" t="s">
        <v>4306</v>
      </c>
      <c r="E718" s="747" t="s">
        <v>3080</v>
      </c>
      <c r="F718" s="665" t="s">
        <v>3067</v>
      </c>
      <c r="G718" s="665" t="s">
        <v>3135</v>
      </c>
      <c r="H718" s="665" t="s">
        <v>557</v>
      </c>
      <c r="I718" s="665" t="s">
        <v>3509</v>
      </c>
      <c r="J718" s="665" t="s">
        <v>3137</v>
      </c>
      <c r="K718" s="665" t="s">
        <v>3510</v>
      </c>
      <c r="L718" s="666">
        <v>38.24</v>
      </c>
      <c r="M718" s="666">
        <v>76.48</v>
      </c>
      <c r="N718" s="665">
        <v>2</v>
      </c>
      <c r="O718" s="748">
        <v>2</v>
      </c>
      <c r="P718" s="666">
        <v>76.48</v>
      </c>
      <c r="Q718" s="681">
        <v>1</v>
      </c>
      <c r="R718" s="665">
        <v>2</v>
      </c>
      <c r="S718" s="681">
        <v>1</v>
      </c>
      <c r="T718" s="748">
        <v>2</v>
      </c>
      <c r="U718" s="704">
        <v>1</v>
      </c>
    </row>
    <row r="719" spans="1:21" ht="14.4" customHeight="1" x14ac:dyDescent="0.3">
      <c r="A719" s="664">
        <v>31</v>
      </c>
      <c r="B719" s="665" t="s">
        <v>556</v>
      </c>
      <c r="C719" s="665" t="s">
        <v>3070</v>
      </c>
      <c r="D719" s="746" t="s">
        <v>4306</v>
      </c>
      <c r="E719" s="747" t="s">
        <v>3080</v>
      </c>
      <c r="F719" s="665" t="s">
        <v>3067</v>
      </c>
      <c r="G719" s="665" t="s">
        <v>3135</v>
      </c>
      <c r="H719" s="665" t="s">
        <v>557</v>
      </c>
      <c r="I719" s="665" t="s">
        <v>3689</v>
      </c>
      <c r="J719" s="665" t="s">
        <v>3690</v>
      </c>
      <c r="K719" s="665" t="s">
        <v>3691</v>
      </c>
      <c r="L719" s="666">
        <v>32.130000000000003</v>
      </c>
      <c r="M719" s="666">
        <v>32.130000000000003</v>
      </c>
      <c r="N719" s="665">
        <v>1</v>
      </c>
      <c r="O719" s="748">
        <v>1</v>
      </c>
      <c r="P719" s="666">
        <v>32.130000000000003</v>
      </c>
      <c r="Q719" s="681">
        <v>1</v>
      </c>
      <c r="R719" s="665">
        <v>1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31</v>
      </c>
      <c r="B720" s="665" t="s">
        <v>556</v>
      </c>
      <c r="C720" s="665" t="s">
        <v>3070</v>
      </c>
      <c r="D720" s="746" t="s">
        <v>4306</v>
      </c>
      <c r="E720" s="747" t="s">
        <v>3080</v>
      </c>
      <c r="F720" s="665" t="s">
        <v>3067</v>
      </c>
      <c r="G720" s="665" t="s">
        <v>3143</v>
      </c>
      <c r="H720" s="665" t="s">
        <v>557</v>
      </c>
      <c r="I720" s="665" t="s">
        <v>3285</v>
      </c>
      <c r="J720" s="665" t="s">
        <v>3286</v>
      </c>
      <c r="K720" s="665" t="s">
        <v>3287</v>
      </c>
      <c r="L720" s="666">
        <v>3000</v>
      </c>
      <c r="M720" s="666">
        <v>3000</v>
      </c>
      <c r="N720" s="665">
        <v>1</v>
      </c>
      <c r="O720" s="748">
        <v>1</v>
      </c>
      <c r="P720" s="666">
        <v>3000</v>
      </c>
      <c r="Q720" s="681">
        <v>1</v>
      </c>
      <c r="R720" s="665">
        <v>1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31</v>
      </c>
      <c r="B721" s="665" t="s">
        <v>556</v>
      </c>
      <c r="C721" s="665" t="s">
        <v>3070</v>
      </c>
      <c r="D721" s="746" t="s">
        <v>4306</v>
      </c>
      <c r="E721" s="747" t="s">
        <v>3080</v>
      </c>
      <c r="F721" s="665" t="s">
        <v>3067</v>
      </c>
      <c r="G721" s="665" t="s">
        <v>3143</v>
      </c>
      <c r="H721" s="665" t="s">
        <v>557</v>
      </c>
      <c r="I721" s="665" t="s">
        <v>3147</v>
      </c>
      <c r="J721" s="665" t="s">
        <v>3148</v>
      </c>
      <c r="K721" s="665" t="s">
        <v>3149</v>
      </c>
      <c r="L721" s="666">
        <v>492.18</v>
      </c>
      <c r="M721" s="666">
        <v>492.18</v>
      </c>
      <c r="N721" s="665">
        <v>1</v>
      </c>
      <c r="O721" s="748">
        <v>1</v>
      </c>
      <c r="P721" s="666">
        <v>492.18</v>
      </c>
      <c r="Q721" s="681">
        <v>1</v>
      </c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31</v>
      </c>
      <c r="B722" s="665" t="s">
        <v>556</v>
      </c>
      <c r="C722" s="665" t="s">
        <v>3070</v>
      </c>
      <c r="D722" s="746" t="s">
        <v>4306</v>
      </c>
      <c r="E722" s="747" t="s">
        <v>3080</v>
      </c>
      <c r="F722" s="665" t="s">
        <v>3067</v>
      </c>
      <c r="G722" s="665" t="s">
        <v>3143</v>
      </c>
      <c r="H722" s="665" t="s">
        <v>557</v>
      </c>
      <c r="I722" s="665" t="s">
        <v>3249</v>
      </c>
      <c r="J722" s="665" t="s">
        <v>3250</v>
      </c>
      <c r="K722" s="665" t="s">
        <v>3251</v>
      </c>
      <c r="L722" s="666">
        <v>245.43</v>
      </c>
      <c r="M722" s="666">
        <v>1718.0100000000002</v>
      </c>
      <c r="N722" s="665">
        <v>7</v>
      </c>
      <c r="O722" s="748">
        <v>6</v>
      </c>
      <c r="P722" s="666">
        <v>1472.5800000000002</v>
      </c>
      <c r="Q722" s="681">
        <v>0.8571428571428571</v>
      </c>
      <c r="R722" s="665">
        <v>6</v>
      </c>
      <c r="S722" s="681">
        <v>0.8571428571428571</v>
      </c>
      <c r="T722" s="748">
        <v>5.5</v>
      </c>
      <c r="U722" s="704">
        <v>0.91666666666666663</v>
      </c>
    </row>
    <row r="723" spans="1:21" ht="14.4" customHeight="1" x14ac:dyDescent="0.3">
      <c r="A723" s="664">
        <v>31</v>
      </c>
      <c r="B723" s="665" t="s">
        <v>556</v>
      </c>
      <c r="C723" s="665" t="s">
        <v>3070</v>
      </c>
      <c r="D723" s="746" t="s">
        <v>4306</v>
      </c>
      <c r="E723" s="747" t="s">
        <v>3080</v>
      </c>
      <c r="F723" s="665" t="s">
        <v>3067</v>
      </c>
      <c r="G723" s="665" t="s">
        <v>3143</v>
      </c>
      <c r="H723" s="665" t="s">
        <v>557</v>
      </c>
      <c r="I723" s="665" t="s">
        <v>3610</v>
      </c>
      <c r="J723" s="665" t="s">
        <v>3611</v>
      </c>
      <c r="K723" s="665" t="s">
        <v>3612</v>
      </c>
      <c r="L723" s="666">
        <v>1575</v>
      </c>
      <c r="M723" s="666">
        <v>3150</v>
      </c>
      <c r="N723" s="665">
        <v>2</v>
      </c>
      <c r="O723" s="748">
        <v>2</v>
      </c>
      <c r="P723" s="666">
        <v>3150</v>
      </c>
      <c r="Q723" s="681">
        <v>1</v>
      </c>
      <c r="R723" s="665">
        <v>2</v>
      </c>
      <c r="S723" s="681">
        <v>1</v>
      </c>
      <c r="T723" s="748">
        <v>2</v>
      </c>
      <c r="U723" s="704">
        <v>1</v>
      </c>
    </row>
    <row r="724" spans="1:21" ht="14.4" customHeight="1" x14ac:dyDescent="0.3">
      <c r="A724" s="664">
        <v>31</v>
      </c>
      <c r="B724" s="665" t="s">
        <v>556</v>
      </c>
      <c r="C724" s="665" t="s">
        <v>3070</v>
      </c>
      <c r="D724" s="746" t="s">
        <v>4306</v>
      </c>
      <c r="E724" s="747" t="s">
        <v>3080</v>
      </c>
      <c r="F724" s="665" t="s">
        <v>3067</v>
      </c>
      <c r="G724" s="665" t="s">
        <v>3143</v>
      </c>
      <c r="H724" s="665" t="s">
        <v>557</v>
      </c>
      <c r="I724" s="665" t="s">
        <v>3153</v>
      </c>
      <c r="J724" s="665" t="s">
        <v>3154</v>
      </c>
      <c r="K724" s="665" t="s">
        <v>3155</v>
      </c>
      <c r="L724" s="666">
        <v>58.5</v>
      </c>
      <c r="M724" s="666">
        <v>117</v>
      </c>
      <c r="N724" s="665">
        <v>2</v>
      </c>
      <c r="O724" s="748">
        <v>2</v>
      </c>
      <c r="P724" s="666">
        <v>117</v>
      </c>
      <c r="Q724" s="681">
        <v>1</v>
      </c>
      <c r="R724" s="665">
        <v>2</v>
      </c>
      <c r="S724" s="681">
        <v>1</v>
      </c>
      <c r="T724" s="748">
        <v>2</v>
      </c>
      <c r="U724" s="704">
        <v>1</v>
      </c>
    </row>
    <row r="725" spans="1:21" ht="14.4" customHeight="1" x14ac:dyDescent="0.3">
      <c r="A725" s="664">
        <v>31</v>
      </c>
      <c r="B725" s="665" t="s">
        <v>556</v>
      </c>
      <c r="C725" s="665" t="s">
        <v>3070</v>
      </c>
      <c r="D725" s="746" t="s">
        <v>4306</v>
      </c>
      <c r="E725" s="747" t="s">
        <v>3080</v>
      </c>
      <c r="F725" s="665" t="s">
        <v>3067</v>
      </c>
      <c r="G725" s="665" t="s">
        <v>3143</v>
      </c>
      <c r="H725" s="665" t="s">
        <v>557</v>
      </c>
      <c r="I725" s="665" t="s">
        <v>3615</v>
      </c>
      <c r="J725" s="665" t="s">
        <v>3518</v>
      </c>
      <c r="K725" s="665"/>
      <c r="L725" s="666">
        <v>818.72</v>
      </c>
      <c r="M725" s="666">
        <v>818.72</v>
      </c>
      <c r="N725" s="665">
        <v>1</v>
      </c>
      <c r="O725" s="748">
        <v>1</v>
      </c>
      <c r="P725" s="666">
        <v>818.72</v>
      </c>
      <c r="Q725" s="681">
        <v>1</v>
      </c>
      <c r="R725" s="665">
        <v>1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31</v>
      </c>
      <c r="B726" s="665" t="s">
        <v>556</v>
      </c>
      <c r="C726" s="665" t="s">
        <v>3070</v>
      </c>
      <c r="D726" s="746" t="s">
        <v>4306</v>
      </c>
      <c r="E726" s="747" t="s">
        <v>3080</v>
      </c>
      <c r="F726" s="665" t="s">
        <v>3067</v>
      </c>
      <c r="G726" s="665" t="s">
        <v>3143</v>
      </c>
      <c r="H726" s="665" t="s">
        <v>557</v>
      </c>
      <c r="I726" s="665" t="s">
        <v>3339</v>
      </c>
      <c r="J726" s="665" t="s">
        <v>3340</v>
      </c>
      <c r="K726" s="665" t="s">
        <v>3341</v>
      </c>
      <c r="L726" s="666">
        <v>250</v>
      </c>
      <c r="M726" s="666">
        <v>250</v>
      </c>
      <c r="N726" s="665">
        <v>1</v>
      </c>
      <c r="O726" s="748">
        <v>1</v>
      </c>
      <c r="P726" s="666">
        <v>250</v>
      </c>
      <c r="Q726" s="681">
        <v>1</v>
      </c>
      <c r="R726" s="665">
        <v>1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31</v>
      </c>
      <c r="B727" s="665" t="s">
        <v>556</v>
      </c>
      <c r="C727" s="665" t="s">
        <v>3070</v>
      </c>
      <c r="D727" s="746" t="s">
        <v>4306</v>
      </c>
      <c r="E727" s="747" t="s">
        <v>3080</v>
      </c>
      <c r="F727" s="665" t="s">
        <v>3067</v>
      </c>
      <c r="G727" s="665" t="s">
        <v>3143</v>
      </c>
      <c r="H727" s="665" t="s">
        <v>557</v>
      </c>
      <c r="I727" s="665" t="s">
        <v>3288</v>
      </c>
      <c r="J727" s="665" t="s">
        <v>3289</v>
      </c>
      <c r="K727" s="665" t="s">
        <v>3290</v>
      </c>
      <c r="L727" s="666">
        <v>349.12</v>
      </c>
      <c r="M727" s="666">
        <v>1396.48</v>
      </c>
      <c r="N727" s="665">
        <v>4</v>
      </c>
      <c r="O727" s="748">
        <v>4</v>
      </c>
      <c r="P727" s="666">
        <v>1396.48</v>
      </c>
      <c r="Q727" s="681">
        <v>1</v>
      </c>
      <c r="R727" s="665">
        <v>4</v>
      </c>
      <c r="S727" s="681">
        <v>1</v>
      </c>
      <c r="T727" s="748">
        <v>4</v>
      </c>
      <c r="U727" s="704">
        <v>1</v>
      </c>
    </row>
    <row r="728" spans="1:21" ht="14.4" customHeight="1" x14ac:dyDescent="0.3">
      <c r="A728" s="664">
        <v>31</v>
      </c>
      <c r="B728" s="665" t="s">
        <v>556</v>
      </c>
      <c r="C728" s="665" t="s">
        <v>3070</v>
      </c>
      <c r="D728" s="746" t="s">
        <v>4306</v>
      </c>
      <c r="E728" s="747" t="s">
        <v>3080</v>
      </c>
      <c r="F728" s="665" t="s">
        <v>3067</v>
      </c>
      <c r="G728" s="665" t="s">
        <v>3143</v>
      </c>
      <c r="H728" s="665" t="s">
        <v>557</v>
      </c>
      <c r="I728" s="665" t="s">
        <v>3162</v>
      </c>
      <c r="J728" s="665" t="s">
        <v>3163</v>
      </c>
      <c r="K728" s="665" t="s">
        <v>3164</v>
      </c>
      <c r="L728" s="666">
        <v>350</v>
      </c>
      <c r="M728" s="666">
        <v>5250</v>
      </c>
      <c r="N728" s="665">
        <v>15</v>
      </c>
      <c r="O728" s="748">
        <v>15</v>
      </c>
      <c r="P728" s="666">
        <v>4900</v>
      </c>
      <c r="Q728" s="681">
        <v>0.93333333333333335</v>
      </c>
      <c r="R728" s="665">
        <v>14</v>
      </c>
      <c r="S728" s="681">
        <v>0.93333333333333335</v>
      </c>
      <c r="T728" s="748">
        <v>14</v>
      </c>
      <c r="U728" s="704">
        <v>0.93333333333333335</v>
      </c>
    </row>
    <row r="729" spans="1:21" ht="14.4" customHeight="1" x14ac:dyDescent="0.3">
      <c r="A729" s="664">
        <v>31</v>
      </c>
      <c r="B729" s="665" t="s">
        <v>556</v>
      </c>
      <c r="C729" s="665" t="s">
        <v>3070</v>
      </c>
      <c r="D729" s="746" t="s">
        <v>4306</v>
      </c>
      <c r="E729" s="747" t="s">
        <v>3080</v>
      </c>
      <c r="F729" s="665" t="s">
        <v>3067</v>
      </c>
      <c r="G729" s="665" t="s">
        <v>3143</v>
      </c>
      <c r="H729" s="665" t="s">
        <v>557</v>
      </c>
      <c r="I729" s="665" t="s">
        <v>3170</v>
      </c>
      <c r="J729" s="665" t="s">
        <v>3171</v>
      </c>
      <c r="K729" s="665" t="s">
        <v>3172</v>
      </c>
      <c r="L729" s="666">
        <v>1000</v>
      </c>
      <c r="M729" s="666">
        <v>4000</v>
      </c>
      <c r="N729" s="665">
        <v>4</v>
      </c>
      <c r="O729" s="748">
        <v>3</v>
      </c>
      <c r="P729" s="666">
        <v>3000</v>
      </c>
      <c r="Q729" s="681">
        <v>0.75</v>
      </c>
      <c r="R729" s="665">
        <v>3</v>
      </c>
      <c r="S729" s="681">
        <v>0.75</v>
      </c>
      <c r="T729" s="748">
        <v>2.5</v>
      </c>
      <c r="U729" s="704">
        <v>0.83333333333333337</v>
      </c>
    </row>
    <row r="730" spans="1:21" ht="14.4" customHeight="1" x14ac:dyDescent="0.3">
      <c r="A730" s="664">
        <v>31</v>
      </c>
      <c r="B730" s="665" t="s">
        <v>556</v>
      </c>
      <c r="C730" s="665" t="s">
        <v>3070</v>
      </c>
      <c r="D730" s="746" t="s">
        <v>4306</v>
      </c>
      <c r="E730" s="747" t="s">
        <v>3080</v>
      </c>
      <c r="F730" s="665" t="s">
        <v>3067</v>
      </c>
      <c r="G730" s="665" t="s">
        <v>3143</v>
      </c>
      <c r="H730" s="665" t="s">
        <v>557</v>
      </c>
      <c r="I730" s="665" t="s">
        <v>3623</v>
      </c>
      <c r="J730" s="665" t="s">
        <v>3624</v>
      </c>
      <c r="K730" s="665" t="s">
        <v>3625</v>
      </c>
      <c r="L730" s="666">
        <v>250</v>
      </c>
      <c r="M730" s="666">
        <v>500</v>
      </c>
      <c r="N730" s="665">
        <v>2</v>
      </c>
      <c r="O730" s="748">
        <v>1</v>
      </c>
      <c r="P730" s="666">
        <v>250</v>
      </c>
      <c r="Q730" s="681">
        <v>0.5</v>
      </c>
      <c r="R730" s="665">
        <v>1</v>
      </c>
      <c r="S730" s="681">
        <v>0.5</v>
      </c>
      <c r="T730" s="748">
        <v>0.5</v>
      </c>
      <c r="U730" s="704">
        <v>0.5</v>
      </c>
    </row>
    <row r="731" spans="1:21" ht="14.4" customHeight="1" x14ac:dyDescent="0.3">
      <c r="A731" s="664">
        <v>31</v>
      </c>
      <c r="B731" s="665" t="s">
        <v>556</v>
      </c>
      <c r="C731" s="665" t="s">
        <v>3070</v>
      </c>
      <c r="D731" s="746" t="s">
        <v>4306</v>
      </c>
      <c r="E731" s="747" t="s">
        <v>3080</v>
      </c>
      <c r="F731" s="665" t="s">
        <v>3067</v>
      </c>
      <c r="G731" s="665" t="s">
        <v>3143</v>
      </c>
      <c r="H731" s="665" t="s">
        <v>557</v>
      </c>
      <c r="I731" s="665" t="s">
        <v>3631</v>
      </c>
      <c r="J731" s="665" t="s">
        <v>3632</v>
      </c>
      <c r="K731" s="665" t="s">
        <v>3633</v>
      </c>
      <c r="L731" s="666">
        <v>628</v>
      </c>
      <c r="M731" s="666">
        <v>628</v>
      </c>
      <c r="N731" s="665">
        <v>1</v>
      </c>
      <c r="O731" s="748">
        <v>1</v>
      </c>
      <c r="P731" s="666">
        <v>628</v>
      </c>
      <c r="Q731" s="681">
        <v>1</v>
      </c>
      <c r="R731" s="665">
        <v>1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31</v>
      </c>
      <c r="B732" s="665" t="s">
        <v>556</v>
      </c>
      <c r="C732" s="665" t="s">
        <v>3070</v>
      </c>
      <c r="D732" s="746" t="s">
        <v>4306</v>
      </c>
      <c r="E732" s="747" t="s">
        <v>3080</v>
      </c>
      <c r="F732" s="665" t="s">
        <v>3067</v>
      </c>
      <c r="G732" s="665" t="s">
        <v>3143</v>
      </c>
      <c r="H732" s="665" t="s">
        <v>557</v>
      </c>
      <c r="I732" s="665" t="s">
        <v>3386</v>
      </c>
      <c r="J732" s="665" t="s">
        <v>3387</v>
      </c>
      <c r="K732" s="665" t="s">
        <v>3388</v>
      </c>
      <c r="L732" s="666">
        <v>2260</v>
      </c>
      <c r="M732" s="666">
        <v>2260</v>
      </c>
      <c r="N732" s="665">
        <v>1</v>
      </c>
      <c r="O732" s="748">
        <v>1</v>
      </c>
      <c r="P732" s="666">
        <v>2260</v>
      </c>
      <c r="Q732" s="681">
        <v>1</v>
      </c>
      <c r="R732" s="665">
        <v>1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31</v>
      </c>
      <c r="B733" s="665" t="s">
        <v>556</v>
      </c>
      <c r="C733" s="665" t="s">
        <v>3070</v>
      </c>
      <c r="D733" s="746" t="s">
        <v>4306</v>
      </c>
      <c r="E733" s="747" t="s">
        <v>3080</v>
      </c>
      <c r="F733" s="665" t="s">
        <v>3067</v>
      </c>
      <c r="G733" s="665" t="s">
        <v>3143</v>
      </c>
      <c r="H733" s="665" t="s">
        <v>557</v>
      </c>
      <c r="I733" s="665" t="s">
        <v>3692</v>
      </c>
      <c r="J733" s="665" t="s">
        <v>3693</v>
      </c>
      <c r="K733" s="665"/>
      <c r="L733" s="666">
        <v>100</v>
      </c>
      <c r="M733" s="666">
        <v>100</v>
      </c>
      <c r="N733" s="665">
        <v>1</v>
      </c>
      <c r="O733" s="748">
        <v>1</v>
      </c>
      <c r="P733" s="666">
        <v>100</v>
      </c>
      <c r="Q733" s="681">
        <v>1</v>
      </c>
      <c r="R733" s="665">
        <v>1</v>
      </c>
      <c r="S733" s="681">
        <v>1</v>
      </c>
      <c r="T733" s="748">
        <v>1</v>
      </c>
      <c r="U733" s="704">
        <v>1</v>
      </c>
    </row>
    <row r="734" spans="1:21" ht="14.4" customHeight="1" x14ac:dyDescent="0.3">
      <c r="A734" s="664">
        <v>31</v>
      </c>
      <c r="B734" s="665" t="s">
        <v>556</v>
      </c>
      <c r="C734" s="665" t="s">
        <v>3070</v>
      </c>
      <c r="D734" s="746" t="s">
        <v>4306</v>
      </c>
      <c r="E734" s="747" t="s">
        <v>3080</v>
      </c>
      <c r="F734" s="665" t="s">
        <v>3067</v>
      </c>
      <c r="G734" s="665" t="s">
        <v>3143</v>
      </c>
      <c r="H734" s="665" t="s">
        <v>557</v>
      </c>
      <c r="I734" s="665" t="s">
        <v>3694</v>
      </c>
      <c r="J734" s="665" t="s">
        <v>3635</v>
      </c>
      <c r="K734" s="665" t="s">
        <v>3695</v>
      </c>
      <c r="L734" s="666">
        <v>350</v>
      </c>
      <c r="M734" s="666">
        <v>350</v>
      </c>
      <c r="N734" s="665">
        <v>1</v>
      </c>
      <c r="O734" s="748">
        <v>1</v>
      </c>
      <c r="P734" s="666">
        <v>350</v>
      </c>
      <c r="Q734" s="681">
        <v>1</v>
      </c>
      <c r="R734" s="665">
        <v>1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31</v>
      </c>
      <c r="B735" s="665" t="s">
        <v>556</v>
      </c>
      <c r="C735" s="665" t="s">
        <v>3070</v>
      </c>
      <c r="D735" s="746" t="s">
        <v>4306</v>
      </c>
      <c r="E735" s="747" t="s">
        <v>3080</v>
      </c>
      <c r="F735" s="665" t="s">
        <v>3067</v>
      </c>
      <c r="G735" s="665" t="s">
        <v>3652</v>
      </c>
      <c r="H735" s="665" t="s">
        <v>557</v>
      </c>
      <c r="I735" s="665" t="s">
        <v>3653</v>
      </c>
      <c r="J735" s="665" t="s">
        <v>3654</v>
      </c>
      <c r="K735" s="665" t="s">
        <v>3655</v>
      </c>
      <c r="L735" s="666">
        <v>553.15</v>
      </c>
      <c r="M735" s="666">
        <v>553.15</v>
      </c>
      <c r="N735" s="665">
        <v>1</v>
      </c>
      <c r="O735" s="748">
        <v>1</v>
      </c>
      <c r="P735" s="666">
        <v>553.15</v>
      </c>
      <c r="Q735" s="681">
        <v>1</v>
      </c>
      <c r="R735" s="665">
        <v>1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31</v>
      </c>
      <c r="B736" s="665" t="s">
        <v>556</v>
      </c>
      <c r="C736" s="665" t="s">
        <v>3070</v>
      </c>
      <c r="D736" s="746" t="s">
        <v>4306</v>
      </c>
      <c r="E736" s="747" t="s">
        <v>3081</v>
      </c>
      <c r="F736" s="665" t="s">
        <v>3065</v>
      </c>
      <c r="G736" s="665" t="s">
        <v>3531</v>
      </c>
      <c r="H736" s="665" t="s">
        <v>557</v>
      </c>
      <c r="I736" s="665" t="s">
        <v>656</v>
      </c>
      <c r="J736" s="665" t="s">
        <v>657</v>
      </c>
      <c r="K736" s="665" t="s">
        <v>3696</v>
      </c>
      <c r="L736" s="666">
        <v>65.28</v>
      </c>
      <c r="M736" s="666">
        <v>391.68</v>
      </c>
      <c r="N736" s="665">
        <v>6</v>
      </c>
      <c r="O736" s="748">
        <v>0.5</v>
      </c>
      <c r="P736" s="666">
        <v>391.68</v>
      </c>
      <c r="Q736" s="681">
        <v>1</v>
      </c>
      <c r="R736" s="665">
        <v>6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31</v>
      </c>
      <c r="B737" s="665" t="s">
        <v>556</v>
      </c>
      <c r="C737" s="665" t="s">
        <v>3070</v>
      </c>
      <c r="D737" s="746" t="s">
        <v>4306</v>
      </c>
      <c r="E737" s="747" t="s">
        <v>3081</v>
      </c>
      <c r="F737" s="665" t="s">
        <v>3065</v>
      </c>
      <c r="G737" s="665" t="s">
        <v>3190</v>
      </c>
      <c r="H737" s="665" t="s">
        <v>557</v>
      </c>
      <c r="I737" s="665" t="s">
        <v>2421</v>
      </c>
      <c r="J737" s="665" t="s">
        <v>2422</v>
      </c>
      <c r="K737" s="665" t="s">
        <v>2999</v>
      </c>
      <c r="L737" s="666">
        <v>31.09</v>
      </c>
      <c r="M737" s="666">
        <v>62.18</v>
      </c>
      <c r="N737" s="665">
        <v>2</v>
      </c>
      <c r="O737" s="748">
        <v>0.5</v>
      </c>
      <c r="P737" s="666">
        <v>62.18</v>
      </c>
      <c r="Q737" s="681">
        <v>1</v>
      </c>
      <c r="R737" s="665">
        <v>2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31</v>
      </c>
      <c r="B738" s="665" t="s">
        <v>556</v>
      </c>
      <c r="C738" s="665" t="s">
        <v>3070</v>
      </c>
      <c r="D738" s="746" t="s">
        <v>4306</v>
      </c>
      <c r="E738" s="747" t="s">
        <v>3081</v>
      </c>
      <c r="F738" s="665" t="s">
        <v>3065</v>
      </c>
      <c r="G738" s="665" t="s">
        <v>3096</v>
      </c>
      <c r="H738" s="665" t="s">
        <v>1543</v>
      </c>
      <c r="I738" s="665" t="s">
        <v>1906</v>
      </c>
      <c r="J738" s="665" t="s">
        <v>1735</v>
      </c>
      <c r="K738" s="665" t="s">
        <v>2878</v>
      </c>
      <c r="L738" s="666">
        <v>154.36000000000001</v>
      </c>
      <c r="M738" s="666">
        <v>154.36000000000001</v>
      </c>
      <c r="N738" s="665">
        <v>1</v>
      </c>
      <c r="O738" s="748">
        <v>0.5</v>
      </c>
      <c r="P738" s="666">
        <v>154.36000000000001</v>
      </c>
      <c r="Q738" s="681">
        <v>1</v>
      </c>
      <c r="R738" s="665">
        <v>1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31</v>
      </c>
      <c r="B739" s="665" t="s">
        <v>556</v>
      </c>
      <c r="C739" s="665" t="s">
        <v>3070</v>
      </c>
      <c r="D739" s="746" t="s">
        <v>4306</v>
      </c>
      <c r="E739" s="747" t="s">
        <v>3081</v>
      </c>
      <c r="F739" s="665" t="s">
        <v>3065</v>
      </c>
      <c r="G739" s="665" t="s">
        <v>3096</v>
      </c>
      <c r="H739" s="665" t="s">
        <v>1543</v>
      </c>
      <c r="I739" s="665" t="s">
        <v>1910</v>
      </c>
      <c r="J739" s="665" t="s">
        <v>2881</v>
      </c>
      <c r="K739" s="665" t="s">
        <v>2882</v>
      </c>
      <c r="L739" s="666">
        <v>149.52000000000001</v>
      </c>
      <c r="M739" s="666">
        <v>448.56000000000006</v>
      </c>
      <c r="N739" s="665">
        <v>3</v>
      </c>
      <c r="O739" s="748">
        <v>3</v>
      </c>
      <c r="P739" s="666">
        <v>299.04000000000002</v>
      </c>
      <c r="Q739" s="681">
        <v>0.66666666666666663</v>
      </c>
      <c r="R739" s="665">
        <v>2</v>
      </c>
      <c r="S739" s="681">
        <v>0.66666666666666663</v>
      </c>
      <c r="T739" s="748">
        <v>2</v>
      </c>
      <c r="U739" s="704">
        <v>0.66666666666666663</v>
      </c>
    </row>
    <row r="740" spans="1:21" ht="14.4" customHeight="1" x14ac:dyDescent="0.3">
      <c r="A740" s="664">
        <v>31</v>
      </c>
      <c r="B740" s="665" t="s">
        <v>556</v>
      </c>
      <c r="C740" s="665" t="s">
        <v>3070</v>
      </c>
      <c r="D740" s="746" t="s">
        <v>4306</v>
      </c>
      <c r="E740" s="747" t="s">
        <v>3081</v>
      </c>
      <c r="F740" s="665" t="s">
        <v>3065</v>
      </c>
      <c r="G740" s="665" t="s">
        <v>3697</v>
      </c>
      <c r="H740" s="665" t="s">
        <v>1543</v>
      </c>
      <c r="I740" s="665" t="s">
        <v>3698</v>
      </c>
      <c r="J740" s="665" t="s">
        <v>3699</v>
      </c>
      <c r="K740" s="665" t="s">
        <v>3700</v>
      </c>
      <c r="L740" s="666">
        <v>117.73</v>
      </c>
      <c r="M740" s="666">
        <v>235.46</v>
      </c>
      <c r="N740" s="665">
        <v>2</v>
      </c>
      <c r="O740" s="748">
        <v>0.5</v>
      </c>
      <c r="P740" s="666">
        <v>235.46</v>
      </c>
      <c r="Q740" s="681">
        <v>1</v>
      </c>
      <c r="R740" s="665">
        <v>2</v>
      </c>
      <c r="S740" s="681">
        <v>1</v>
      </c>
      <c r="T740" s="748">
        <v>0.5</v>
      </c>
      <c r="U740" s="704">
        <v>1</v>
      </c>
    </row>
    <row r="741" spans="1:21" ht="14.4" customHeight="1" x14ac:dyDescent="0.3">
      <c r="A741" s="664">
        <v>31</v>
      </c>
      <c r="B741" s="665" t="s">
        <v>556</v>
      </c>
      <c r="C741" s="665" t="s">
        <v>3070</v>
      </c>
      <c r="D741" s="746" t="s">
        <v>4306</v>
      </c>
      <c r="E741" s="747" t="s">
        <v>3081</v>
      </c>
      <c r="F741" s="665" t="s">
        <v>3065</v>
      </c>
      <c r="G741" s="665" t="s">
        <v>3197</v>
      </c>
      <c r="H741" s="665" t="s">
        <v>557</v>
      </c>
      <c r="I741" s="665" t="s">
        <v>3701</v>
      </c>
      <c r="J741" s="665" t="s">
        <v>3702</v>
      </c>
      <c r="K741" s="665" t="s">
        <v>2829</v>
      </c>
      <c r="L741" s="666">
        <v>35.11</v>
      </c>
      <c r="M741" s="666">
        <v>140.44</v>
      </c>
      <c r="N741" s="665">
        <v>4</v>
      </c>
      <c r="O741" s="748">
        <v>1</v>
      </c>
      <c r="P741" s="666">
        <v>70.22</v>
      </c>
      <c r="Q741" s="681">
        <v>0.5</v>
      </c>
      <c r="R741" s="665">
        <v>2</v>
      </c>
      <c r="S741" s="681">
        <v>0.5</v>
      </c>
      <c r="T741" s="748">
        <v>0.5</v>
      </c>
      <c r="U741" s="704">
        <v>0.5</v>
      </c>
    </row>
    <row r="742" spans="1:21" ht="14.4" customHeight="1" x14ac:dyDescent="0.3">
      <c r="A742" s="664">
        <v>31</v>
      </c>
      <c r="B742" s="665" t="s">
        <v>556</v>
      </c>
      <c r="C742" s="665" t="s">
        <v>3070</v>
      </c>
      <c r="D742" s="746" t="s">
        <v>4306</v>
      </c>
      <c r="E742" s="747" t="s">
        <v>3081</v>
      </c>
      <c r="F742" s="665" t="s">
        <v>3065</v>
      </c>
      <c r="G742" s="665" t="s">
        <v>3411</v>
      </c>
      <c r="H742" s="665" t="s">
        <v>557</v>
      </c>
      <c r="I742" s="665" t="s">
        <v>3703</v>
      </c>
      <c r="J742" s="665" t="s">
        <v>877</v>
      </c>
      <c r="K742" s="665" t="s">
        <v>3704</v>
      </c>
      <c r="L742" s="666">
        <v>0</v>
      </c>
      <c r="M742" s="666">
        <v>0</v>
      </c>
      <c r="N742" s="665">
        <v>3</v>
      </c>
      <c r="O742" s="748">
        <v>1</v>
      </c>
      <c r="P742" s="666"/>
      <c r="Q742" s="681"/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31</v>
      </c>
      <c r="B743" s="665" t="s">
        <v>556</v>
      </c>
      <c r="C743" s="665" t="s">
        <v>3070</v>
      </c>
      <c r="D743" s="746" t="s">
        <v>4306</v>
      </c>
      <c r="E743" s="747" t="s">
        <v>3081</v>
      </c>
      <c r="F743" s="665" t="s">
        <v>3065</v>
      </c>
      <c r="G743" s="665" t="s">
        <v>3198</v>
      </c>
      <c r="H743" s="665" t="s">
        <v>557</v>
      </c>
      <c r="I743" s="665" t="s">
        <v>3705</v>
      </c>
      <c r="J743" s="665" t="s">
        <v>3200</v>
      </c>
      <c r="K743" s="665" t="s">
        <v>3706</v>
      </c>
      <c r="L743" s="666">
        <v>42.63</v>
      </c>
      <c r="M743" s="666">
        <v>42.63</v>
      </c>
      <c r="N743" s="665">
        <v>1</v>
      </c>
      <c r="O743" s="748">
        <v>1</v>
      </c>
      <c r="P743" s="666">
        <v>42.63</v>
      </c>
      <c r="Q743" s="681">
        <v>1</v>
      </c>
      <c r="R743" s="665">
        <v>1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31</v>
      </c>
      <c r="B744" s="665" t="s">
        <v>556</v>
      </c>
      <c r="C744" s="665" t="s">
        <v>3070</v>
      </c>
      <c r="D744" s="746" t="s">
        <v>4306</v>
      </c>
      <c r="E744" s="747" t="s">
        <v>3081</v>
      </c>
      <c r="F744" s="665" t="s">
        <v>3065</v>
      </c>
      <c r="G744" s="665" t="s">
        <v>3198</v>
      </c>
      <c r="H744" s="665" t="s">
        <v>557</v>
      </c>
      <c r="I744" s="665" t="s">
        <v>3707</v>
      </c>
      <c r="J744" s="665" t="s">
        <v>3200</v>
      </c>
      <c r="K744" s="665" t="s">
        <v>3098</v>
      </c>
      <c r="L744" s="666">
        <v>0</v>
      </c>
      <c r="M744" s="666">
        <v>0</v>
      </c>
      <c r="N744" s="665">
        <v>1</v>
      </c>
      <c r="O744" s="748">
        <v>0.5</v>
      </c>
      <c r="P744" s="666">
        <v>0</v>
      </c>
      <c r="Q744" s="681"/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31</v>
      </c>
      <c r="B745" s="665" t="s">
        <v>556</v>
      </c>
      <c r="C745" s="665" t="s">
        <v>3070</v>
      </c>
      <c r="D745" s="746" t="s">
        <v>4306</v>
      </c>
      <c r="E745" s="747" t="s">
        <v>3081</v>
      </c>
      <c r="F745" s="665" t="s">
        <v>3065</v>
      </c>
      <c r="G745" s="665" t="s">
        <v>3357</v>
      </c>
      <c r="H745" s="665" t="s">
        <v>557</v>
      </c>
      <c r="I745" s="665" t="s">
        <v>1021</v>
      </c>
      <c r="J745" s="665" t="s">
        <v>1022</v>
      </c>
      <c r="K745" s="665" t="s">
        <v>3358</v>
      </c>
      <c r="L745" s="666">
        <v>42.05</v>
      </c>
      <c r="M745" s="666">
        <v>42.05</v>
      </c>
      <c r="N745" s="665">
        <v>1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31</v>
      </c>
      <c r="B746" s="665" t="s">
        <v>556</v>
      </c>
      <c r="C746" s="665" t="s">
        <v>3070</v>
      </c>
      <c r="D746" s="746" t="s">
        <v>4306</v>
      </c>
      <c r="E746" s="747" t="s">
        <v>3081</v>
      </c>
      <c r="F746" s="665" t="s">
        <v>3065</v>
      </c>
      <c r="G746" s="665" t="s">
        <v>3201</v>
      </c>
      <c r="H746" s="665" t="s">
        <v>557</v>
      </c>
      <c r="I746" s="665" t="s">
        <v>3708</v>
      </c>
      <c r="J746" s="665" t="s">
        <v>3709</v>
      </c>
      <c r="K746" s="665" t="s">
        <v>3710</v>
      </c>
      <c r="L746" s="666">
        <v>0</v>
      </c>
      <c r="M746" s="666">
        <v>0</v>
      </c>
      <c r="N746" s="665">
        <v>1</v>
      </c>
      <c r="O746" s="748">
        <v>1</v>
      </c>
      <c r="P746" s="666">
        <v>0</v>
      </c>
      <c r="Q746" s="681"/>
      <c r="R746" s="665">
        <v>1</v>
      </c>
      <c r="S746" s="681">
        <v>1</v>
      </c>
      <c r="T746" s="748">
        <v>1</v>
      </c>
      <c r="U746" s="704">
        <v>1</v>
      </c>
    </row>
    <row r="747" spans="1:21" ht="14.4" customHeight="1" x14ac:dyDescent="0.3">
      <c r="A747" s="664">
        <v>31</v>
      </c>
      <c r="B747" s="665" t="s">
        <v>556</v>
      </c>
      <c r="C747" s="665" t="s">
        <v>3070</v>
      </c>
      <c r="D747" s="746" t="s">
        <v>4306</v>
      </c>
      <c r="E747" s="747" t="s">
        <v>3081</v>
      </c>
      <c r="F747" s="665" t="s">
        <v>3065</v>
      </c>
      <c r="G747" s="665" t="s">
        <v>3537</v>
      </c>
      <c r="H747" s="665" t="s">
        <v>557</v>
      </c>
      <c r="I747" s="665" t="s">
        <v>3711</v>
      </c>
      <c r="J747" s="665" t="s">
        <v>720</v>
      </c>
      <c r="K747" s="665" t="s">
        <v>3712</v>
      </c>
      <c r="L747" s="666">
        <v>182.22</v>
      </c>
      <c r="M747" s="666">
        <v>1457.76</v>
      </c>
      <c r="N747" s="665">
        <v>8</v>
      </c>
      <c r="O747" s="748">
        <v>2.5</v>
      </c>
      <c r="P747" s="666">
        <v>1457.76</v>
      </c>
      <c r="Q747" s="681">
        <v>1</v>
      </c>
      <c r="R747" s="665">
        <v>8</v>
      </c>
      <c r="S747" s="681">
        <v>1</v>
      </c>
      <c r="T747" s="748">
        <v>2.5</v>
      </c>
      <c r="U747" s="704">
        <v>1</v>
      </c>
    </row>
    <row r="748" spans="1:21" ht="14.4" customHeight="1" x14ac:dyDescent="0.3">
      <c r="A748" s="664">
        <v>31</v>
      </c>
      <c r="B748" s="665" t="s">
        <v>556</v>
      </c>
      <c r="C748" s="665" t="s">
        <v>3070</v>
      </c>
      <c r="D748" s="746" t="s">
        <v>4306</v>
      </c>
      <c r="E748" s="747" t="s">
        <v>3081</v>
      </c>
      <c r="F748" s="665" t="s">
        <v>3065</v>
      </c>
      <c r="G748" s="665" t="s">
        <v>3206</v>
      </c>
      <c r="H748" s="665" t="s">
        <v>557</v>
      </c>
      <c r="I748" s="665" t="s">
        <v>3713</v>
      </c>
      <c r="J748" s="665" t="s">
        <v>3714</v>
      </c>
      <c r="K748" s="665" t="s">
        <v>3715</v>
      </c>
      <c r="L748" s="666">
        <v>46.75</v>
      </c>
      <c r="M748" s="666">
        <v>46.75</v>
      </c>
      <c r="N748" s="665">
        <v>1</v>
      </c>
      <c r="O748" s="748">
        <v>0.5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31</v>
      </c>
      <c r="B749" s="665" t="s">
        <v>556</v>
      </c>
      <c r="C749" s="665" t="s">
        <v>3070</v>
      </c>
      <c r="D749" s="746" t="s">
        <v>4306</v>
      </c>
      <c r="E749" s="747" t="s">
        <v>3081</v>
      </c>
      <c r="F749" s="665" t="s">
        <v>3065</v>
      </c>
      <c r="G749" s="665" t="s">
        <v>3206</v>
      </c>
      <c r="H749" s="665" t="s">
        <v>557</v>
      </c>
      <c r="I749" s="665" t="s">
        <v>3716</v>
      </c>
      <c r="J749" s="665" t="s">
        <v>1861</v>
      </c>
      <c r="K749" s="665" t="s">
        <v>3717</v>
      </c>
      <c r="L749" s="666">
        <v>93.49</v>
      </c>
      <c r="M749" s="666">
        <v>186.98</v>
      </c>
      <c r="N749" s="665">
        <v>2</v>
      </c>
      <c r="O749" s="748">
        <v>1</v>
      </c>
      <c r="P749" s="666">
        <v>93.49</v>
      </c>
      <c r="Q749" s="681">
        <v>0.5</v>
      </c>
      <c r="R749" s="665">
        <v>1</v>
      </c>
      <c r="S749" s="681">
        <v>0.5</v>
      </c>
      <c r="T749" s="748">
        <v>0.5</v>
      </c>
      <c r="U749" s="704">
        <v>0.5</v>
      </c>
    </row>
    <row r="750" spans="1:21" ht="14.4" customHeight="1" x14ac:dyDescent="0.3">
      <c r="A750" s="664">
        <v>31</v>
      </c>
      <c r="B750" s="665" t="s">
        <v>556</v>
      </c>
      <c r="C750" s="665" t="s">
        <v>3070</v>
      </c>
      <c r="D750" s="746" t="s">
        <v>4306</v>
      </c>
      <c r="E750" s="747" t="s">
        <v>3081</v>
      </c>
      <c r="F750" s="665" t="s">
        <v>3065</v>
      </c>
      <c r="G750" s="665" t="s">
        <v>3539</v>
      </c>
      <c r="H750" s="665" t="s">
        <v>557</v>
      </c>
      <c r="I750" s="665" t="s">
        <v>3540</v>
      </c>
      <c r="J750" s="665" t="s">
        <v>3541</v>
      </c>
      <c r="K750" s="665" t="s">
        <v>3542</v>
      </c>
      <c r="L750" s="666">
        <v>0</v>
      </c>
      <c r="M750" s="666">
        <v>0</v>
      </c>
      <c r="N750" s="665">
        <v>1</v>
      </c>
      <c r="O750" s="748">
        <v>0.5</v>
      </c>
      <c r="P750" s="666"/>
      <c r="Q750" s="681"/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31</v>
      </c>
      <c r="B751" s="665" t="s">
        <v>556</v>
      </c>
      <c r="C751" s="665" t="s">
        <v>3070</v>
      </c>
      <c r="D751" s="746" t="s">
        <v>4306</v>
      </c>
      <c r="E751" s="747" t="s">
        <v>3081</v>
      </c>
      <c r="F751" s="665" t="s">
        <v>3065</v>
      </c>
      <c r="G751" s="665" t="s">
        <v>3718</v>
      </c>
      <c r="H751" s="665" t="s">
        <v>557</v>
      </c>
      <c r="I751" s="665" t="s">
        <v>3719</v>
      </c>
      <c r="J751" s="665" t="s">
        <v>3720</v>
      </c>
      <c r="K751" s="665" t="s">
        <v>3721</v>
      </c>
      <c r="L751" s="666">
        <v>0</v>
      </c>
      <c r="M751" s="666">
        <v>0</v>
      </c>
      <c r="N751" s="665">
        <v>3</v>
      </c>
      <c r="O751" s="748">
        <v>2</v>
      </c>
      <c r="P751" s="666"/>
      <c r="Q751" s="681"/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31</v>
      </c>
      <c r="B752" s="665" t="s">
        <v>556</v>
      </c>
      <c r="C752" s="665" t="s">
        <v>3070</v>
      </c>
      <c r="D752" s="746" t="s">
        <v>4306</v>
      </c>
      <c r="E752" s="747" t="s">
        <v>3081</v>
      </c>
      <c r="F752" s="665" t="s">
        <v>3065</v>
      </c>
      <c r="G752" s="665" t="s">
        <v>3722</v>
      </c>
      <c r="H752" s="665" t="s">
        <v>557</v>
      </c>
      <c r="I752" s="665" t="s">
        <v>3723</v>
      </c>
      <c r="J752" s="665" t="s">
        <v>3724</v>
      </c>
      <c r="K752" s="665" t="s">
        <v>3725</v>
      </c>
      <c r="L752" s="666">
        <v>0</v>
      </c>
      <c r="M752" s="666">
        <v>0</v>
      </c>
      <c r="N752" s="665">
        <v>1</v>
      </c>
      <c r="O752" s="748">
        <v>1</v>
      </c>
      <c r="P752" s="666"/>
      <c r="Q752" s="681"/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31</v>
      </c>
      <c r="B753" s="665" t="s">
        <v>556</v>
      </c>
      <c r="C753" s="665" t="s">
        <v>3070</v>
      </c>
      <c r="D753" s="746" t="s">
        <v>4306</v>
      </c>
      <c r="E753" s="747" t="s">
        <v>3081</v>
      </c>
      <c r="F753" s="665" t="s">
        <v>3065</v>
      </c>
      <c r="G753" s="665" t="s">
        <v>3302</v>
      </c>
      <c r="H753" s="665" t="s">
        <v>1543</v>
      </c>
      <c r="I753" s="665" t="s">
        <v>3543</v>
      </c>
      <c r="J753" s="665" t="s">
        <v>2943</v>
      </c>
      <c r="K753" s="665" t="s">
        <v>3394</v>
      </c>
      <c r="L753" s="666">
        <v>848.49</v>
      </c>
      <c r="M753" s="666">
        <v>848.49</v>
      </c>
      <c r="N753" s="665">
        <v>1</v>
      </c>
      <c r="O753" s="748">
        <v>1</v>
      </c>
      <c r="P753" s="666">
        <v>848.49</v>
      </c>
      <c r="Q753" s="681">
        <v>1</v>
      </c>
      <c r="R753" s="665">
        <v>1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31</v>
      </c>
      <c r="B754" s="665" t="s">
        <v>556</v>
      </c>
      <c r="C754" s="665" t="s">
        <v>3070</v>
      </c>
      <c r="D754" s="746" t="s">
        <v>4306</v>
      </c>
      <c r="E754" s="747" t="s">
        <v>3081</v>
      </c>
      <c r="F754" s="665" t="s">
        <v>3065</v>
      </c>
      <c r="G754" s="665" t="s">
        <v>3726</v>
      </c>
      <c r="H754" s="665" t="s">
        <v>557</v>
      </c>
      <c r="I754" s="665" t="s">
        <v>3727</v>
      </c>
      <c r="J754" s="665" t="s">
        <v>3728</v>
      </c>
      <c r="K754" s="665" t="s">
        <v>3729</v>
      </c>
      <c r="L754" s="666">
        <v>0</v>
      </c>
      <c r="M754" s="666">
        <v>0</v>
      </c>
      <c r="N754" s="665">
        <v>2</v>
      </c>
      <c r="O754" s="748">
        <v>1</v>
      </c>
      <c r="P754" s="666">
        <v>0</v>
      </c>
      <c r="Q754" s="681"/>
      <c r="R754" s="665">
        <v>2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31</v>
      </c>
      <c r="B755" s="665" t="s">
        <v>556</v>
      </c>
      <c r="C755" s="665" t="s">
        <v>3070</v>
      </c>
      <c r="D755" s="746" t="s">
        <v>4306</v>
      </c>
      <c r="E755" s="747" t="s">
        <v>3081</v>
      </c>
      <c r="F755" s="665" t="s">
        <v>3065</v>
      </c>
      <c r="G755" s="665" t="s">
        <v>3478</v>
      </c>
      <c r="H755" s="665" t="s">
        <v>557</v>
      </c>
      <c r="I755" s="665" t="s">
        <v>841</v>
      </c>
      <c r="J755" s="665" t="s">
        <v>842</v>
      </c>
      <c r="K755" s="665" t="s">
        <v>3479</v>
      </c>
      <c r="L755" s="666">
        <v>107.27</v>
      </c>
      <c r="M755" s="666">
        <v>1287.24</v>
      </c>
      <c r="N755" s="665">
        <v>12</v>
      </c>
      <c r="O755" s="748">
        <v>3</v>
      </c>
      <c r="P755" s="666">
        <v>643.62</v>
      </c>
      <c r="Q755" s="681">
        <v>0.5</v>
      </c>
      <c r="R755" s="665">
        <v>6</v>
      </c>
      <c r="S755" s="681">
        <v>0.5</v>
      </c>
      <c r="T755" s="748">
        <v>2</v>
      </c>
      <c r="U755" s="704">
        <v>0.66666666666666663</v>
      </c>
    </row>
    <row r="756" spans="1:21" ht="14.4" customHeight="1" x14ac:dyDescent="0.3">
      <c r="A756" s="664">
        <v>31</v>
      </c>
      <c r="B756" s="665" t="s">
        <v>556</v>
      </c>
      <c r="C756" s="665" t="s">
        <v>3070</v>
      </c>
      <c r="D756" s="746" t="s">
        <v>4306</v>
      </c>
      <c r="E756" s="747" t="s">
        <v>3081</v>
      </c>
      <c r="F756" s="665" t="s">
        <v>3065</v>
      </c>
      <c r="G756" s="665" t="s">
        <v>3478</v>
      </c>
      <c r="H756" s="665" t="s">
        <v>557</v>
      </c>
      <c r="I756" s="665" t="s">
        <v>3730</v>
      </c>
      <c r="J756" s="665" t="s">
        <v>842</v>
      </c>
      <c r="K756" s="665" t="s">
        <v>3479</v>
      </c>
      <c r="L756" s="666">
        <v>107.27</v>
      </c>
      <c r="M756" s="666">
        <v>750.89</v>
      </c>
      <c r="N756" s="665">
        <v>7</v>
      </c>
      <c r="O756" s="748">
        <v>2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31</v>
      </c>
      <c r="B757" s="665" t="s">
        <v>556</v>
      </c>
      <c r="C757" s="665" t="s">
        <v>3070</v>
      </c>
      <c r="D757" s="746" t="s">
        <v>4306</v>
      </c>
      <c r="E757" s="747" t="s">
        <v>3081</v>
      </c>
      <c r="F757" s="665" t="s">
        <v>3065</v>
      </c>
      <c r="G757" s="665" t="s">
        <v>3101</v>
      </c>
      <c r="H757" s="665" t="s">
        <v>557</v>
      </c>
      <c r="I757" s="665" t="s">
        <v>1266</v>
      </c>
      <c r="J757" s="665" t="s">
        <v>3102</v>
      </c>
      <c r="K757" s="665" t="s">
        <v>3103</v>
      </c>
      <c r="L757" s="666">
        <v>0</v>
      </c>
      <c r="M757" s="666">
        <v>0</v>
      </c>
      <c r="N757" s="665">
        <v>4</v>
      </c>
      <c r="O757" s="748">
        <v>1</v>
      </c>
      <c r="P757" s="666">
        <v>0</v>
      </c>
      <c r="Q757" s="681"/>
      <c r="R757" s="665">
        <v>4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31</v>
      </c>
      <c r="B758" s="665" t="s">
        <v>556</v>
      </c>
      <c r="C758" s="665" t="s">
        <v>3070</v>
      </c>
      <c r="D758" s="746" t="s">
        <v>4306</v>
      </c>
      <c r="E758" s="747" t="s">
        <v>3081</v>
      </c>
      <c r="F758" s="665" t="s">
        <v>3065</v>
      </c>
      <c r="G758" s="665" t="s">
        <v>3731</v>
      </c>
      <c r="H758" s="665" t="s">
        <v>557</v>
      </c>
      <c r="I758" s="665" t="s">
        <v>3732</v>
      </c>
      <c r="J758" s="665" t="s">
        <v>3733</v>
      </c>
      <c r="K758" s="665" t="s">
        <v>3734</v>
      </c>
      <c r="L758" s="666">
        <v>50.64</v>
      </c>
      <c r="M758" s="666">
        <v>50.64</v>
      </c>
      <c r="N758" s="665">
        <v>1</v>
      </c>
      <c r="O758" s="748">
        <v>0.5</v>
      </c>
      <c r="P758" s="666">
        <v>50.64</v>
      </c>
      <c r="Q758" s="681">
        <v>1</v>
      </c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31</v>
      </c>
      <c r="B759" s="665" t="s">
        <v>556</v>
      </c>
      <c r="C759" s="665" t="s">
        <v>3070</v>
      </c>
      <c r="D759" s="746" t="s">
        <v>4306</v>
      </c>
      <c r="E759" s="747" t="s">
        <v>3081</v>
      </c>
      <c r="F759" s="665" t="s">
        <v>3065</v>
      </c>
      <c r="G759" s="665" t="s">
        <v>3480</v>
      </c>
      <c r="H759" s="665" t="s">
        <v>557</v>
      </c>
      <c r="I759" s="665" t="s">
        <v>3481</v>
      </c>
      <c r="J759" s="665" t="s">
        <v>3482</v>
      </c>
      <c r="K759" s="665" t="s">
        <v>3483</v>
      </c>
      <c r="L759" s="666">
        <v>0</v>
      </c>
      <c r="M759" s="666">
        <v>0</v>
      </c>
      <c r="N759" s="665">
        <v>1</v>
      </c>
      <c r="O759" s="748">
        <v>1</v>
      </c>
      <c r="P759" s="666"/>
      <c r="Q759" s="681"/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31</v>
      </c>
      <c r="B760" s="665" t="s">
        <v>556</v>
      </c>
      <c r="C760" s="665" t="s">
        <v>3070</v>
      </c>
      <c r="D760" s="746" t="s">
        <v>4306</v>
      </c>
      <c r="E760" s="747" t="s">
        <v>3081</v>
      </c>
      <c r="F760" s="665" t="s">
        <v>3065</v>
      </c>
      <c r="G760" s="665" t="s">
        <v>3552</v>
      </c>
      <c r="H760" s="665" t="s">
        <v>557</v>
      </c>
      <c r="I760" s="665" t="s">
        <v>1045</v>
      </c>
      <c r="J760" s="665" t="s">
        <v>3735</v>
      </c>
      <c r="K760" s="665" t="s">
        <v>3736</v>
      </c>
      <c r="L760" s="666">
        <v>36.54</v>
      </c>
      <c r="M760" s="666">
        <v>36.54</v>
      </c>
      <c r="N760" s="665">
        <v>1</v>
      </c>
      <c r="O760" s="748">
        <v>1</v>
      </c>
      <c r="P760" s="666">
        <v>36.54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31</v>
      </c>
      <c r="B761" s="665" t="s">
        <v>556</v>
      </c>
      <c r="C761" s="665" t="s">
        <v>3070</v>
      </c>
      <c r="D761" s="746" t="s">
        <v>4306</v>
      </c>
      <c r="E761" s="747" t="s">
        <v>3081</v>
      </c>
      <c r="F761" s="665" t="s">
        <v>3065</v>
      </c>
      <c r="G761" s="665" t="s">
        <v>3417</v>
      </c>
      <c r="H761" s="665" t="s">
        <v>557</v>
      </c>
      <c r="I761" s="665" t="s">
        <v>1787</v>
      </c>
      <c r="J761" s="665" t="s">
        <v>1788</v>
      </c>
      <c r="K761" s="665" t="s">
        <v>3418</v>
      </c>
      <c r="L761" s="666">
        <v>48.09</v>
      </c>
      <c r="M761" s="666">
        <v>144.27000000000001</v>
      </c>
      <c r="N761" s="665">
        <v>3</v>
      </c>
      <c r="O761" s="748">
        <v>2.5</v>
      </c>
      <c r="P761" s="666">
        <v>96.18</v>
      </c>
      <c r="Q761" s="681">
        <v>0.66666666666666663</v>
      </c>
      <c r="R761" s="665">
        <v>2</v>
      </c>
      <c r="S761" s="681">
        <v>0.66666666666666663</v>
      </c>
      <c r="T761" s="748">
        <v>1.5</v>
      </c>
      <c r="U761" s="704">
        <v>0.6</v>
      </c>
    </row>
    <row r="762" spans="1:21" ht="14.4" customHeight="1" x14ac:dyDescent="0.3">
      <c r="A762" s="664">
        <v>31</v>
      </c>
      <c r="B762" s="665" t="s">
        <v>556</v>
      </c>
      <c r="C762" s="665" t="s">
        <v>3070</v>
      </c>
      <c r="D762" s="746" t="s">
        <v>4306</v>
      </c>
      <c r="E762" s="747" t="s">
        <v>3081</v>
      </c>
      <c r="F762" s="665" t="s">
        <v>3065</v>
      </c>
      <c r="G762" s="665" t="s">
        <v>3417</v>
      </c>
      <c r="H762" s="665" t="s">
        <v>557</v>
      </c>
      <c r="I762" s="665" t="s">
        <v>1843</v>
      </c>
      <c r="J762" s="665" t="s">
        <v>1788</v>
      </c>
      <c r="K762" s="665" t="s">
        <v>3737</v>
      </c>
      <c r="L762" s="666">
        <v>64.36</v>
      </c>
      <c r="M762" s="666">
        <v>64.36</v>
      </c>
      <c r="N762" s="665">
        <v>1</v>
      </c>
      <c r="O762" s="748">
        <v>0.5</v>
      </c>
      <c r="P762" s="666">
        <v>64.36</v>
      </c>
      <c r="Q762" s="681">
        <v>1</v>
      </c>
      <c r="R762" s="665">
        <v>1</v>
      </c>
      <c r="S762" s="681">
        <v>1</v>
      </c>
      <c r="T762" s="748">
        <v>0.5</v>
      </c>
      <c r="U762" s="704">
        <v>1</v>
      </c>
    </row>
    <row r="763" spans="1:21" ht="14.4" customHeight="1" x14ac:dyDescent="0.3">
      <c r="A763" s="664">
        <v>31</v>
      </c>
      <c r="B763" s="665" t="s">
        <v>556</v>
      </c>
      <c r="C763" s="665" t="s">
        <v>3070</v>
      </c>
      <c r="D763" s="746" t="s">
        <v>4306</v>
      </c>
      <c r="E763" s="747" t="s">
        <v>3081</v>
      </c>
      <c r="F763" s="665" t="s">
        <v>3065</v>
      </c>
      <c r="G763" s="665" t="s">
        <v>3106</v>
      </c>
      <c r="H763" s="665" t="s">
        <v>557</v>
      </c>
      <c r="I763" s="665" t="s">
        <v>954</v>
      </c>
      <c r="J763" s="665" t="s">
        <v>955</v>
      </c>
      <c r="K763" s="665" t="s">
        <v>3107</v>
      </c>
      <c r="L763" s="666">
        <v>0</v>
      </c>
      <c r="M763" s="666">
        <v>0</v>
      </c>
      <c r="N763" s="665">
        <v>4</v>
      </c>
      <c r="O763" s="748">
        <v>0.5</v>
      </c>
      <c r="P763" s="666">
        <v>0</v>
      </c>
      <c r="Q763" s="681"/>
      <c r="R763" s="665">
        <v>4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31</v>
      </c>
      <c r="B764" s="665" t="s">
        <v>556</v>
      </c>
      <c r="C764" s="665" t="s">
        <v>3070</v>
      </c>
      <c r="D764" s="746" t="s">
        <v>4306</v>
      </c>
      <c r="E764" s="747" t="s">
        <v>3081</v>
      </c>
      <c r="F764" s="665" t="s">
        <v>3065</v>
      </c>
      <c r="G764" s="665" t="s">
        <v>3484</v>
      </c>
      <c r="H764" s="665" t="s">
        <v>557</v>
      </c>
      <c r="I764" s="665" t="s">
        <v>837</v>
      </c>
      <c r="J764" s="665" t="s">
        <v>838</v>
      </c>
      <c r="K764" s="665" t="s">
        <v>3561</v>
      </c>
      <c r="L764" s="666">
        <v>0</v>
      </c>
      <c r="M764" s="666">
        <v>0</v>
      </c>
      <c r="N764" s="665">
        <v>1</v>
      </c>
      <c r="O764" s="748">
        <v>1</v>
      </c>
      <c r="P764" s="666">
        <v>0</v>
      </c>
      <c r="Q764" s="681"/>
      <c r="R764" s="665">
        <v>1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31</v>
      </c>
      <c r="B765" s="665" t="s">
        <v>556</v>
      </c>
      <c r="C765" s="665" t="s">
        <v>3070</v>
      </c>
      <c r="D765" s="746" t="s">
        <v>4306</v>
      </c>
      <c r="E765" s="747" t="s">
        <v>3081</v>
      </c>
      <c r="F765" s="665" t="s">
        <v>3065</v>
      </c>
      <c r="G765" s="665" t="s">
        <v>3567</v>
      </c>
      <c r="H765" s="665" t="s">
        <v>557</v>
      </c>
      <c r="I765" s="665" t="s">
        <v>3738</v>
      </c>
      <c r="J765" s="665" t="s">
        <v>3739</v>
      </c>
      <c r="K765" s="665" t="s">
        <v>3740</v>
      </c>
      <c r="L765" s="666">
        <v>20.3</v>
      </c>
      <c r="M765" s="666">
        <v>20.3</v>
      </c>
      <c r="N765" s="665">
        <v>1</v>
      </c>
      <c r="O765" s="748">
        <v>0.5</v>
      </c>
      <c r="P765" s="666">
        <v>20.3</v>
      </c>
      <c r="Q765" s="681">
        <v>1</v>
      </c>
      <c r="R765" s="665">
        <v>1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31</v>
      </c>
      <c r="B766" s="665" t="s">
        <v>556</v>
      </c>
      <c r="C766" s="665" t="s">
        <v>3070</v>
      </c>
      <c r="D766" s="746" t="s">
        <v>4306</v>
      </c>
      <c r="E766" s="747" t="s">
        <v>3081</v>
      </c>
      <c r="F766" s="665" t="s">
        <v>3065</v>
      </c>
      <c r="G766" s="665" t="s">
        <v>3741</v>
      </c>
      <c r="H766" s="665" t="s">
        <v>557</v>
      </c>
      <c r="I766" s="665" t="s">
        <v>804</v>
      </c>
      <c r="J766" s="665" t="s">
        <v>3742</v>
      </c>
      <c r="K766" s="665" t="s">
        <v>3743</v>
      </c>
      <c r="L766" s="666">
        <v>73.989999999999995</v>
      </c>
      <c r="M766" s="666">
        <v>147.97999999999999</v>
      </c>
      <c r="N766" s="665">
        <v>2</v>
      </c>
      <c r="O766" s="748">
        <v>1.5</v>
      </c>
      <c r="P766" s="666">
        <v>147.97999999999999</v>
      </c>
      <c r="Q766" s="681">
        <v>1</v>
      </c>
      <c r="R766" s="665">
        <v>2</v>
      </c>
      <c r="S766" s="681">
        <v>1</v>
      </c>
      <c r="T766" s="748">
        <v>1.5</v>
      </c>
      <c r="U766" s="704">
        <v>1</v>
      </c>
    </row>
    <row r="767" spans="1:21" ht="14.4" customHeight="1" x14ac:dyDescent="0.3">
      <c r="A767" s="664">
        <v>31</v>
      </c>
      <c r="B767" s="665" t="s">
        <v>556</v>
      </c>
      <c r="C767" s="665" t="s">
        <v>3070</v>
      </c>
      <c r="D767" s="746" t="s">
        <v>4306</v>
      </c>
      <c r="E767" s="747" t="s">
        <v>3081</v>
      </c>
      <c r="F767" s="665" t="s">
        <v>3065</v>
      </c>
      <c r="G767" s="665" t="s">
        <v>3455</v>
      </c>
      <c r="H767" s="665" t="s">
        <v>557</v>
      </c>
      <c r="I767" s="665" t="s">
        <v>3744</v>
      </c>
      <c r="J767" s="665" t="s">
        <v>3745</v>
      </c>
      <c r="K767" s="665" t="s">
        <v>3746</v>
      </c>
      <c r="L767" s="666">
        <v>0</v>
      </c>
      <c r="M767" s="666">
        <v>0</v>
      </c>
      <c r="N767" s="665">
        <v>2</v>
      </c>
      <c r="O767" s="748">
        <v>2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31</v>
      </c>
      <c r="B768" s="665" t="s">
        <v>556</v>
      </c>
      <c r="C768" s="665" t="s">
        <v>3070</v>
      </c>
      <c r="D768" s="746" t="s">
        <v>4306</v>
      </c>
      <c r="E768" s="747" t="s">
        <v>3081</v>
      </c>
      <c r="F768" s="665" t="s">
        <v>3065</v>
      </c>
      <c r="G768" s="665" t="s">
        <v>3455</v>
      </c>
      <c r="H768" s="665" t="s">
        <v>557</v>
      </c>
      <c r="I768" s="665" t="s">
        <v>3747</v>
      </c>
      <c r="J768" s="665" t="s">
        <v>3748</v>
      </c>
      <c r="K768" s="665" t="s">
        <v>3749</v>
      </c>
      <c r="L768" s="666">
        <v>0</v>
      </c>
      <c r="M768" s="666">
        <v>0</v>
      </c>
      <c r="N768" s="665">
        <v>1</v>
      </c>
      <c r="O768" s="748">
        <v>1</v>
      </c>
      <c r="P768" s="666">
        <v>0</v>
      </c>
      <c r="Q768" s="681"/>
      <c r="R768" s="665">
        <v>1</v>
      </c>
      <c r="S768" s="681">
        <v>1</v>
      </c>
      <c r="T768" s="748">
        <v>1</v>
      </c>
      <c r="U768" s="704">
        <v>1</v>
      </c>
    </row>
    <row r="769" spans="1:21" ht="14.4" customHeight="1" x14ac:dyDescent="0.3">
      <c r="A769" s="664">
        <v>31</v>
      </c>
      <c r="B769" s="665" t="s">
        <v>556</v>
      </c>
      <c r="C769" s="665" t="s">
        <v>3070</v>
      </c>
      <c r="D769" s="746" t="s">
        <v>4306</v>
      </c>
      <c r="E769" s="747" t="s">
        <v>3081</v>
      </c>
      <c r="F769" s="665" t="s">
        <v>3065</v>
      </c>
      <c r="G769" s="665" t="s">
        <v>3750</v>
      </c>
      <c r="H769" s="665" t="s">
        <v>557</v>
      </c>
      <c r="I769" s="665" t="s">
        <v>3751</v>
      </c>
      <c r="J769" s="665" t="s">
        <v>3752</v>
      </c>
      <c r="K769" s="665" t="s">
        <v>3753</v>
      </c>
      <c r="L769" s="666">
        <v>126.59</v>
      </c>
      <c r="M769" s="666">
        <v>126.59</v>
      </c>
      <c r="N769" s="665">
        <v>1</v>
      </c>
      <c r="O769" s="748">
        <v>0.5</v>
      </c>
      <c r="P769" s="666">
        <v>126.59</v>
      </c>
      <c r="Q769" s="681">
        <v>1</v>
      </c>
      <c r="R769" s="665">
        <v>1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31</v>
      </c>
      <c r="B770" s="665" t="s">
        <v>556</v>
      </c>
      <c r="C770" s="665" t="s">
        <v>3070</v>
      </c>
      <c r="D770" s="746" t="s">
        <v>4306</v>
      </c>
      <c r="E770" s="747" t="s">
        <v>3081</v>
      </c>
      <c r="F770" s="665" t="s">
        <v>3065</v>
      </c>
      <c r="G770" s="665" t="s">
        <v>3754</v>
      </c>
      <c r="H770" s="665" t="s">
        <v>557</v>
      </c>
      <c r="I770" s="665" t="s">
        <v>3755</v>
      </c>
      <c r="J770" s="665" t="s">
        <v>3756</v>
      </c>
      <c r="K770" s="665" t="s">
        <v>3757</v>
      </c>
      <c r="L770" s="666">
        <v>619.6</v>
      </c>
      <c r="M770" s="666">
        <v>619.6</v>
      </c>
      <c r="N770" s="665">
        <v>1</v>
      </c>
      <c r="O770" s="748">
        <v>1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31</v>
      </c>
      <c r="B771" s="665" t="s">
        <v>556</v>
      </c>
      <c r="C771" s="665" t="s">
        <v>3070</v>
      </c>
      <c r="D771" s="746" t="s">
        <v>4306</v>
      </c>
      <c r="E771" s="747" t="s">
        <v>3081</v>
      </c>
      <c r="F771" s="665" t="s">
        <v>3065</v>
      </c>
      <c r="G771" s="665" t="s">
        <v>3754</v>
      </c>
      <c r="H771" s="665" t="s">
        <v>557</v>
      </c>
      <c r="I771" s="665" t="s">
        <v>3758</v>
      </c>
      <c r="J771" s="665" t="s">
        <v>3759</v>
      </c>
      <c r="K771" s="665" t="s">
        <v>3757</v>
      </c>
      <c r="L771" s="666">
        <v>619.6</v>
      </c>
      <c r="M771" s="666">
        <v>619.6</v>
      </c>
      <c r="N771" s="665">
        <v>1</v>
      </c>
      <c r="O771" s="748">
        <v>1</v>
      </c>
      <c r="P771" s="666">
        <v>619.6</v>
      </c>
      <c r="Q771" s="681">
        <v>1</v>
      </c>
      <c r="R771" s="665">
        <v>1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31</v>
      </c>
      <c r="B772" s="665" t="s">
        <v>556</v>
      </c>
      <c r="C772" s="665" t="s">
        <v>3070</v>
      </c>
      <c r="D772" s="746" t="s">
        <v>4306</v>
      </c>
      <c r="E772" s="747" t="s">
        <v>3081</v>
      </c>
      <c r="F772" s="665" t="s">
        <v>3065</v>
      </c>
      <c r="G772" s="665" t="s">
        <v>3754</v>
      </c>
      <c r="H772" s="665" t="s">
        <v>557</v>
      </c>
      <c r="I772" s="665" t="s">
        <v>3760</v>
      </c>
      <c r="J772" s="665" t="s">
        <v>3756</v>
      </c>
      <c r="K772" s="665" t="s">
        <v>3761</v>
      </c>
      <c r="L772" s="666">
        <v>0</v>
      </c>
      <c r="M772" s="666">
        <v>0</v>
      </c>
      <c r="N772" s="665">
        <v>1</v>
      </c>
      <c r="O772" s="748">
        <v>1</v>
      </c>
      <c r="P772" s="666">
        <v>0</v>
      </c>
      <c r="Q772" s="681"/>
      <c r="R772" s="665">
        <v>1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31</v>
      </c>
      <c r="B773" s="665" t="s">
        <v>556</v>
      </c>
      <c r="C773" s="665" t="s">
        <v>3070</v>
      </c>
      <c r="D773" s="746" t="s">
        <v>4306</v>
      </c>
      <c r="E773" s="747" t="s">
        <v>3081</v>
      </c>
      <c r="F773" s="665" t="s">
        <v>3065</v>
      </c>
      <c r="G773" s="665" t="s">
        <v>3762</v>
      </c>
      <c r="H773" s="665" t="s">
        <v>557</v>
      </c>
      <c r="I773" s="665" t="s">
        <v>3763</v>
      </c>
      <c r="J773" s="665" t="s">
        <v>3764</v>
      </c>
      <c r="K773" s="665" t="s">
        <v>3765</v>
      </c>
      <c r="L773" s="666">
        <v>1776.68</v>
      </c>
      <c r="M773" s="666">
        <v>1776.68</v>
      </c>
      <c r="N773" s="665">
        <v>1</v>
      </c>
      <c r="O773" s="748">
        <v>1</v>
      </c>
      <c r="P773" s="666">
        <v>1776.68</v>
      </c>
      <c r="Q773" s="681">
        <v>1</v>
      </c>
      <c r="R773" s="665">
        <v>1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31</v>
      </c>
      <c r="B774" s="665" t="s">
        <v>556</v>
      </c>
      <c r="C774" s="665" t="s">
        <v>3070</v>
      </c>
      <c r="D774" s="746" t="s">
        <v>4306</v>
      </c>
      <c r="E774" s="747" t="s">
        <v>3081</v>
      </c>
      <c r="F774" s="665" t="s">
        <v>3065</v>
      </c>
      <c r="G774" s="665" t="s">
        <v>3766</v>
      </c>
      <c r="H774" s="665" t="s">
        <v>557</v>
      </c>
      <c r="I774" s="665" t="s">
        <v>3767</v>
      </c>
      <c r="J774" s="665" t="s">
        <v>1123</v>
      </c>
      <c r="K774" s="665" t="s">
        <v>3394</v>
      </c>
      <c r="L774" s="666">
        <v>0</v>
      </c>
      <c r="M774" s="666">
        <v>0</v>
      </c>
      <c r="N774" s="665">
        <v>2</v>
      </c>
      <c r="O774" s="748">
        <v>1</v>
      </c>
      <c r="P774" s="666">
        <v>0</v>
      </c>
      <c r="Q774" s="681"/>
      <c r="R774" s="665">
        <v>2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31</v>
      </c>
      <c r="B775" s="665" t="s">
        <v>556</v>
      </c>
      <c r="C775" s="665" t="s">
        <v>3070</v>
      </c>
      <c r="D775" s="746" t="s">
        <v>4306</v>
      </c>
      <c r="E775" s="747" t="s">
        <v>3081</v>
      </c>
      <c r="F775" s="665" t="s">
        <v>3065</v>
      </c>
      <c r="G775" s="665" t="s">
        <v>3768</v>
      </c>
      <c r="H775" s="665" t="s">
        <v>1543</v>
      </c>
      <c r="I775" s="665" t="s">
        <v>3769</v>
      </c>
      <c r="J775" s="665" t="s">
        <v>3770</v>
      </c>
      <c r="K775" s="665" t="s">
        <v>3771</v>
      </c>
      <c r="L775" s="666">
        <v>207.45</v>
      </c>
      <c r="M775" s="666">
        <v>207.45</v>
      </c>
      <c r="N775" s="665">
        <v>1</v>
      </c>
      <c r="O775" s="748">
        <v>0.5</v>
      </c>
      <c r="P775" s="666">
        <v>207.45</v>
      </c>
      <c r="Q775" s="681">
        <v>1</v>
      </c>
      <c r="R775" s="665">
        <v>1</v>
      </c>
      <c r="S775" s="681">
        <v>1</v>
      </c>
      <c r="T775" s="748">
        <v>0.5</v>
      </c>
      <c r="U775" s="704">
        <v>1</v>
      </c>
    </row>
    <row r="776" spans="1:21" ht="14.4" customHeight="1" x14ac:dyDescent="0.3">
      <c r="A776" s="664">
        <v>31</v>
      </c>
      <c r="B776" s="665" t="s">
        <v>556</v>
      </c>
      <c r="C776" s="665" t="s">
        <v>3070</v>
      </c>
      <c r="D776" s="746" t="s">
        <v>4306</v>
      </c>
      <c r="E776" s="747" t="s">
        <v>3081</v>
      </c>
      <c r="F776" s="665" t="s">
        <v>3065</v>
      </c>
      <c r="G776" s="665" t="s">
        <v>3772</v>
      </c>
      <c r="H776" s="665" t="s">
        <v>557</v>
      </c>
      <c r="I776" s="665" t="s">
        <v>2112</v>
      </c>
      <c r="J776" s="665" t="s">
        <v>2113</v>
      </c>
      <c r="K776" s="665" t="s">
        <v>3773</v>
      </c>
      <c r="L776" s="666">
        <v>0</v>
      </c>
      <c r="M776" s="666">
        <v>0</v>
      </c>
      <c r="N776" s="665">
        <v>2</v>
      </c>
      <c r="O776" s="748">
        <v>1</v>
      </c>
      <c r="P776" s="666">
        <v>0</v>
      </c>
      <c r="Q776" s="681"/>
      <c r="R776" s="665">
        <v>2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31</v>
      </c>
      <c r="B777" s="665" t="s">
        <v>556</v>
      </c>
      <c r="C777" s="665" t="s">
        <v>3070</v>
      </c>
      <c r="D777" s="746" t="s">
        <v>4306</v>
      </c>
      <c r="E777" s="747" t="s">
        <v>3081</v>
      </c>
      <c r="F777" s="665" t="s">
        <v>3065</v>
      </c>
      <c r="G777" s="665" t="s">
        <v>3667</v>
      </c>
      <c r="H777" s="665" t="s">
        <v>557</v>
      </c>
      <c r="I777" s="665" t="s">
        <v>3774</v>
      </c>
      <c r="J777" s="665" t="s">
        <v>3775</v>
      </c>
      <c r="K777" s="665" t="s">
        <v>3776</v>
      </c>
      <c r="L777" s="666">
        <v>256.67</v>
      </c>
      <c r="M777" s="666">
        <v>256.67</v>
      </c>
      <c r="N777" s="665">
        <v>1</v>
      </c>
      <c r="O777" s="748">
        <v>1</v>
      </c>
      <c r="P777" s="666">
        <v>256.67</v>
      </c>
      <c r="Q777" s="681">
        <v>1</v>
      </c>
      <c r="R777" s="665">
        <v>1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31</v>
      </c>
      <c r="B778" s="665" t="s">
        <v>556</v>
      </c>
      <c r="C778" s="665" t="s">
        <v>3070</v>
      </c>
      <c r="D778" s="746" t="s">
        <v>4306</v>
      </c>
      <c r="E778" s="747" t="s">
        <v>3081</v>
      </c>
      <c r="F778" s="665" t="s">
        <v>3065</v>
      </c>
      <c r="G778" s="665" t="s">
        <v>3369</v>
      </c>
      <c r="H778" s="665" t="s">
        <v>557</v>
      </c>
      <c r="I778" s="665" t="s">
        <v>3777</v>
      </c>
      <c r="J778" s="665" t="s">
        <v>3778</v>
      </c>
      <c r="K778" s="665" t="s">
        <v>2818</v>
      </c>
      <c r="L778" s="666">
        <v>38.56</v>
      </c>
      <c r="M778" s="666">
        <v>77.12</v>
      </c>
      <c r="N778" s="665">
        <v>2</v>
      </c>
      <c r="O778" s="748">
        <v>0.5</v>
      </c>
      <c r="P778" s="666">
        <v>77.12</v>
      </c>
      <c r="Q778" s="681">
        <v>1</v>
      </c>
      <c r="R778" s="665">
        <v>2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31</v>
      </c>
      <c r="B779" s="665" t="s">
        <v>556</v>
      </c>
      <c r="C779" s="665" t="s">
        <v>3070</v>
      </c>
      <c r="D779" s="746" t="s">
        <v>4306</v>
      </c>
      <c r="E779" s="747" t="s">
        <v>3081</v>
      </c>
      <c r="F779" s="665" t="s">
        <v>3065</v>
      </c>
      <c r="G779" s="665" t="s">
        <v>3369</v>
      </c>
      <c r="H779" s="665" t="s">
        <v>557</v>
      </c>
      <c r="I779" s="665" t="s">
        <v>2104</v>
      </c>
      <c r="J779" s="665" t="s">
        <v>2105</v>
      </c>
      <c r="K779" s="665" t="s">
        <v>2818</v>
      </c>
      <c r="L779" s="666">
        <v>38.56</v>
      </c>
      <c r="M779" s="666">
        <v>38.56</v>
      </c>
      <c r="N779" s="665">
        <v>1</v>
      </c>
      <c r="O779" s="748">
        <v>1</v>
      </c>
      <c r="P779" s="666">
        <v>38.56</v>
      </c>
      <c r="Q779" s="681">
        <v>1</v>
      </c>
      <c r="R779" s="665">
        <v>1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31</v>
      </c>
      <c r="B780" s="665" t="s">
        <v>556</v>
      </c>
      <c r="C780" s="665" t="s">
        <v>3070</v>
      </c>
      <c r="D780" s="746" t="s">
        <v>4306</v>
      </c>
      <c r="E780" s="747" t="s">
        <v>3081</v>
      </c>
      <c r="F780" s="665" t="s">
        <v>3065</v>
      </c>
      <c r="G780" s="665" t="s">
        <v>3118</v>
      </c>
      <c r="H780" s="665" t="s">
        <v>1543</v>
      </c>
      <c r="I780" s="665" t="s">
        <v>3119</v>
      </c>
      <c r="J780" s="665" t="s">
        <v>1565</v>
      </c>
      <c r="K780" s="665" t="s">
        <v>2809</v>
      </c>
      <c r="L780" s="666">
        <v>543.39</v>
      </c>
      <c r="M780" s="666">
        <v>2716.95</v>
      </c>
      <c r="N780" s="665">
        <v>5</v>
      </c>
      <c r="O780" s="748">
        <v>4</v>
      </c>
      <c r="P780" s="666">
        <v>2173.56</v>
      </c>
      <c r="Q780" s="681">
        <v>0.8</v>
      </c>
      <c r="R780" s="665">
        <v>4</v>
      </c>
      <c r="S780" s="681">
        <v>0.8</v>
      </c>
      <c r="T780" s="748">
        <v>3</v>
      </c>
      <c r="U780" s="704">
        <v>0.75</v>
      </c>
    </row>
    <row r="781" spans="1:21" ht="14.4" customHeight="1" x14ac:dyDescent="0.3">
      <c r="A781" s="664">
        <v>31</v>
      </c>
      <c r="B781" s="665" t="s">
        <v>556</v>
      </c>
      <c r="C781" s="665" t="s">
        <v>3070</v>
      </c>
      <c r="D781" s="746" t="s">
        <v>4306</v>
      </c>
      <c r="E781" s="747" t="s">
        <v>3081</v>
      </c>
      <c r="F781" s="665" t="s">
        <v>3065</v>
      </c>
      <c r="G781" s="665" t="s">
        <v>3118</v>
      </c>
      <c r="H781" s="665" t="s">
        <v>1543</v>
      </c>
      <c r="I781" s="665" t="s">
        <v>3119</v>
      </c>
      <c r="J781" s="665" t="s">
        <v>1565</v>
      </c>
      <c r="K781" s="665" t="s">
        <v>2809</v>
      </c>
      <c r="L781" s="666">
        <v>490.89</v>
      </c>
      <c r="M781" s="666">
        <v>9817.8000000000011</v>
      </c>
      <c r="N781" s="665">
        <v>20</v>
      </c>
      <c r="O781" s="748">
        <v>12</v>
      </c>
      <c r="P781" s="666">
        <v>8836.02</v>
      </c>
      <c r="Q781" s="681">
        <v>0.89999999999999991</v>
      </c>
      <c r="R781" s="665">
        <v>18</v>
      </c>
      <c r="S781" s="681">
        <v>0.9</v>
      </c>
      <c r="T781" s="748">
        <v>11</v>
      </c>
      <c r="U781" s="704">
        <v>0.91666666666666663</v>
      </c>
    </row>
    <row r="782" spans="1:21" ht="14.4" customHeight="1" x14ac:dyDescent="0.3">
      <c r="A782" s="664">
        <v>31</v>
      </c>
      <c r="B782" s="665" t="s">
        <v>556</v>
      </c>
      <c r="C782" s="665" t="s">
        <v>3070</v>
      </c>
      <c r="D782" s="746" t="s">
        <v>4306</v>
      </c>
      <c r="E782" s="747" t="s">
        <v>3081</v>
      </c>
      <c r="F782" s="665" t="s">
        <v>3065</v>
      </c>
      <c r="G782" s="665" t="s">
        <v>3118</v>
      </c>
      <c r="H782" s="665" t="s">
        <v>1543</v>
      </c>
      <c r="I782" s="665" t="s">
        <v>3120</v>
      </c>
      <c r="J782" s="665" t="s">
        <v>1565</v>
      </c>
      <c r="K782" s="665" t="s">
        <v>2807</v>
      </c>
      <c r="L782" s="666">
        <v>815.1</v>
      </c>
      <c r="M782" s="666">
        <v>5705.7000000000007</v>
      </c>
      <c r="N782" s="665">
        <v>7</v>
      </c>
      <c r="O782" s="748">
        <v>2</v>
      </c>
      <c r="P782" s="666">
        <v>4890.6000000000004</v>
      </c>
      <c r="Q782" s="681">
        <v>0.8571428571428571</v>
      </c>
      <c r="R782" s="665">
        <v>6</v>
      </c>
      <c r="S782" s="681">
        <v>0.8571428571428571</v>
      </c>
      <c r="T782" s="748">
        <v>1.5</v>
      </c>
      <c r="U782" s="704">
        <v>0.75</v>
      </c>
    </row>
    <row r="783" spans="1:21" ht="14.4" customHeight="1" x14ac:dyDescent="0.3">
      <c r="A783" s="664">
        <v>31</v>
      </c>
      <c r="B783" s="665" t="s">
        <v>556</v>
      </c>
      <c r="C783" s="665" t="s">
        <v>3070</v>
      </c>
      <c r="D783" s="746" t="s">
        <v>4306</v>
      </c>
      <c r="E783" s="747" t="s">
        <v>3081</v>
      </c>
      <c r="F783" s="665" t="s">
        <v>3065</v>
      </c>
      <c r="G783" s="665" t="s">
        <v>3118</v>
      </c>
      <c r="H783" s="665" t="s">
        <v>1543</v>
      </c>
      <c r="I783" s="665" t="s">
        <v>3120</v>
      </c>
      <c r="J783" s="665" t="s">
        <v>1565</v>
      </c>
      <c r="K783" s="665" t="s">
        <v>2807</v>
      </c>
      <c r="L783" s="666">
        <v>736.33</v>
      </c>
      <c r="M783" s="666">
        <v>5154.3100000000004</v>
      </c>
      <c r="N783" s="665">
        <v>7</v>
      </c>
      <c r="O783" s="748">
        <v>5</v>
      </c>
      <c r="P783" s="666">
        <v>5154.3100000000004</v>
      </c>
      <c r="Q783" s="681">
        <v>1</v>
      </c>
      <c r="R783" s="665">
        <v>7</v>
      </c>
      <c r="S783" s="681">
        <v>1</v>
      </c>
      <c r="T783" s="748">
        <v>5</v>
      </c>
      <c r="U783" s="704">
        <v>1</v>
      </c>
    </row>
    <row r="784" spans="1:21" ht="14.4" customHeight="1" x14ac:dyDescent="0.3">
      <c r="A784" s="664">
        <v>31</v>
      </c>
      <c r="B784" s="665" t="s">
        <v>556</v>
      </c>
      <c r="C784" s="665" t="s">
        <v>3070</v>
      </c>
      <c r="D784" s="746" t="s">
        <v>4306</v>
      </c>
      <c r="E784" s="747" t="s">
        <v>3081</v>
      </c>
      <c r="F784" s="665" t="s">
        <v>3065</v>
      </c>
      <c r="G784" s="665" t="s">
        <v>3118</v>
      </c>
      <c r="H784" s="665" t="s">
        <v>1543</v>
      </c>
      <c r="I784" s="665" t="s">
        <v>1564</v>
      </c>
      <c r="J784" s="665" t="s">
        <v>1565</v>
      </c>
      <c r="K784" s="665" t="s">
        <v>2810</v>
      </c>
      <c r="L784" s="666">
        <v>923.74</v>
      </c>
      <c r="M784" s="666">
        <v>3694.96</v>
      </c>
      <c r="N784" s="665">
        <v>4</v>
      </c>
      <c r="O784" s="748">
        <v>2</v>
      </c>
      <c r="P784" s="666">
        <v>3694.96</v>
      </c>
      <c r="Q784" s="681">
        <v>1</v>
      </c>
      <c r="R784" s="665">
        <v>4</v>
      </c>
      <c r="S784" s="681">
        <v>1</v>
      </c>
      <c r="T784" s="748">
        <v>2</v>
      </c>
      <c r="U784" s="704">
        <v>1</v>
      </c>
    </row>
    <row r="785" spans="1:21" ht="14.4" customHeight="1" x14ac:dyDescent="0.3">
      <c r="A785" s="664">
        <v>31</v>
      </c>
      <c r="B785" s="665" t="s">
        <v>556</v>
      </c>
      <c r="C785" s="665" t="s">
        <v>3070</v>
      </c>
      <c r="D785" s="746" t="s">
        <v>4306</v>
      </c>
      <c r="E785" s="747" t="s">
        <v>3081</v>
      </c>
      <c r="F785" s="665" t="s">
        <v>3065</v>
      </c>
      <c r="G785" s="665" t="s">
        <v>3217</v>
      </c>
      <c r="H785" s="665" t="s">
        <v>1543</v>
      </c>
      <c r="I785" s="665" t="s">
        <v>1555</v>
      </c>
      <c r="J785" s="665" t="s">
        <v>600</v>
      </c>
      <c r="K785" s="665" t="s">
        <v>2927</v>
      </c>
      <c r="L785" s="666">
        <v>36.54</v>
      </c>
      <c r="M785" s="666">
        <v>401.94</v>
      </c>
      <c r="N785" s="665">
        <v>11</v>
      </c>
      <c r="O785" s="748">
        <v>6.5</v>
      </c>
      <c r="P785" s="666">
        <v>255.78</v>
      </c>
      <c r="Q785" s="681">
        <v>0.63636363636363635</v>
      </c>
      <c r="R785" s="665">
        <v>7</v>
      </c>
      <c r="S785" s="681">
        <v>0.63636363636363635</v>
      </c>
      <c r="T785" s="748">
        <v>4.5</v>
      </c>
      <c r="U785" s="704">
        <v>0.69230769230769229</v>
      </c>
    </row>
    <row r="786" spans="1:21" ht="14.4" customHeight="1" x14ac:dyDescent="0.3">
      <c r="A786" s="664">
        <v>31</v>
      </c>
      <c r="B786" s="665" t="s">
        <v>556</v>
      </c>
      <c r="C786" s="665" t="s">
        <v>3070</v>
      </c>
      <c r="D786" s="746" t="s">
        <v>4306</v>
      </c>
      <c r="E786" s="747" t="s">
        <v>3081</v>
      </c>
      <c r="F786" s="665" t="s">
        <v>3065</v>
      </c>
      <c r="G786" s="665" t="s">
        <v>3217</v>
      </c>
      <c r="H786" s="665" t="s">
        <v>557</v>
      </c>
      <c r="I786" s="665" t="s">
        <v>3218</v>
      </c>
      <c r="J786" s="665" t="s">
        <v>600</v>
      </c>
      <c r="K786" s="665" t="s">
        <v>3219</v>
      </c>
      <c r="L786" s="666">
        <v>48.42</v>
      </c>
      <c r="M786" s="666">
        <v>96.84</v>
      </c>
      <c r="N786" s="665">
        <v>2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31</v>
      </c>
      <c r="B787" s="665" t="s">
        <v>556</v>
      </c>
      <c r="C787" s="665" t="s">
        <v>3070</v>
      </c>
      <c r="D787" s="746" t="s">
        <v>4306</v>
      </c>
      <c r="E787" s="747" t="s">
        <v>3081</v>
      </c>
      <c r="F787" s="665" t="s">
        <v>3065</v>
      </c>
      <c r="G787" s="665" t="s">
        <v>3217</v>
      </c>
      <c r="H787" s="665" t="s">
        <v>557</v>
      </c>
      <c r="I787" s="665" t="s">
        <v>3218</v>
      </c>
      <c r="J787" s="665" t="s">
        <v>600</v>
      </c>
      <c r="K787" s="665" t="s">
        <v>3219</v>
      </c>
      <c r="L787" s="666">
        <v>36.54</v>
      </c>
      <c r="M787" s="666">
        <v>292.32</v>
      </c>
      <c r="N787" s="665">
        <v>8</v>
      </c>
      <c r="O787" s="748">
        <v>3.5</v>
      </c>
      <c r="P787" s="666">
        <v>292.32</v>
      </c>
      <c r="Q787" s="681">
        <v>1</v>
      </c>
      <c r="R787" s="665">
        <v>8</v>
      </c>
      <c r="S787" s="681">
        <v>1</v>
      </c>
      <c r="T787" s="748">
        <v>3.5</v>
      </c>
      <c r="U787" s="704">
        <v>1</v>
      </c>
    </row>
    <row r="788" spans="1:21" ht="14.4" customHeight="1" x14ac:dyDescent="0.3">
      <c r="A788" s="664">
        <v>31</v>
      </c>
      <c r="B788" s="665" t="s">
        <v>556</v>
      </c>
      <c r="C788" s="665" t="s">
        <v>3070</v>
      </c>
      <c r="D788" s="746" t="s">
        <v>4306</v>
      </c>
      <c r="E788" s="747" t="s">
        <v>3081</v>
      </c>
      <c r="F788" s="665" t="s">
        <v>3065</v>
      </c>
      <c r="G788" s="665" t="s">
        <v>3217</v>
      </c>
      <c r="H788" s="665" t="s">
        <v>557</v>
      </c>
      <c r="I788" s="665" t="s">
        <v>3779</v>
      </c>
      <c r="J788" s="665" t="s">
        <v>3309</v>
      </c>
      <c r="K788" s="665" t="s">
        <v>3780</v>
      </c>
      <c r="L788" s="666">
        <v>0</v>
      </c>
      <c r="M788" s="666">
        <v>0</v>
      </c>
      <c r="N788" s="665">
        <v>2</v>
      </c>
      <c r="O788" s="748">
        <v>1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31</v>
      </c>
      <c r="B789" s="665" t="s">
        <v>556</v>
      </c>
      <c r="C789" s="665" t="s">
        <v>3070</v>
      </c>
      <c r="D789" s="746" t="s">
        <v>4306</v>
      </c>
      <c r="E789" s="747" t="s">
        <v>3081</v>
      </c>
      <c r="F789" s="665" t="s">
        <v>3065</v>
      </c>
      <c r="G789" s="665" t="s">
        <v>3217</v>
      </c>
      <c r="H789" s="665" t="s">
        <v>557</v>
      </c>
      <c r="I789" s="665" t="s">
        <v>3781</v>
      </c>
      <c r="J789" s="665" t="s">
        <v>3309</v>
      </c>
      <c r="K789" s="665" t="s">
        <v>3782</v>
      </c>
      <c r="L789" s="666">
        <v>36.54</v>
      </c>
      <c r="M789" s="666">
        <v>292.32</v>
      </c>
      <c r="N789" s="665">
        <v>8</v>
      </c>
      <c r="O789" s="748">
        <v>3</v>
      </c>
      <c r="P789" s="666">
        <v>109.62</v>
      </c>
      <c r="Q789" s="681">
        <v>0.375</v>
      </c>
      <c r="R789" s="665">
        <v>3</v>
      </c>
      <c r="S789" s="681">
        <v>0.375</v>
      </c>
      <c r="T789" s="748">
        <v>1</v>
      </c>
      <c r="U789" s="704">
        <v>0.33333333333333331</v>
      </c>
    </row>
    <row r="790" spans="1:21" ht="14.4" customHeight="1" x14ac:dyDescent="0.3">
      <c r="A790" s="664">
        <v>31</v>
      </c>
      <c r="B790" s="665" t="s">
        <v>556</v>
      </c>
      <c r="C790" s="665" t="s">
        <v>3070</v>
      </c>
      <c r="D790" s="746" t="s">
        <v>4306</v>
      </c>
      <c r="E790" s="747" t="s">
        <v>3081</v>
      </c>
      <c r="F790" s="665" t="s">
        <v>3065</v>
      </c>
      <c r="G790" s="665" t="s">
        <v>3489</v>
      </c>
      <c r="H790" s="665" t="s">
        <v>557</v>
      </c>
      <c r="I790" s="665" t="s">
        <v>1813</v>
      </c>
      <c r="J790" s="665" t="s">
        <v>1814</v>
      </c>
      <c r="K790" s="665" t="s">
        <v>3783</v>
      </c>
      <c r="L790" s="666">
        <v>78.33</v>
      </c>
      <c r="M790" s="666">
        <v>78.33</v>
      </c>
      <c r="N790" s="665">
        <v>1</v>
      </c>
      <c r="O790" s="748">
        <v>0.5</v>
      </c>
      <c r="P790" s="666">
        <v>78.33</v>
      </c>
      <c r="Q790" s="681">
        <v>1</v>
      </c>
      <c r="R790" s="665">
        <v>1</v>
      </c>
      <c r="S790" s="681">
        <v>1</v>
      </c>
      <c r="T790" s="748">
        <v>0.5</v>
      </c>
      <c r="U790" s="704">
        <v>1</v>
      </c>
    </row>
    <row r="791" spans="1:21" ht="14.4" customHeight="1" x14ac:dyDescent="0.3">
      <c r="A791" s="664">
        <v>31</v>
      </c>
      <c r="B791" s="665" t="s">
        <v>556</v>
      </c>
      <c r="C791" s="665" t="s">
        <v>3070</v>
      </c>
      <c r="D791" s="746" t="s">
        <v>4306</v>
      </c>
      <c r="E791" s="747" t="s">
        <v>3081</v>
      </c>
      <c r="F791" s="665" t="s">
        <v>3065</v>
      </c>
      <c r="G791" s="665" t="s">
        <v>3784</v>
      </c>
      <c r="H791" s="665" t="s">
        <v>557</v>
      </c>
      <c r="I791" s="665" t="s">
        <v>3785</v>
      </c>
      <c r="J791" s="665" t="s">
        <v>985</v>
      </c>
      <c r="K791" s="665" t="s">
        <v>3786</v>
      </c>
      <c r="L791" s="666">
        <v>0</v>
      </c>
      <c r="M791" s="666">
        <v>0</v>
      </c>
      <c r="N791" s="665">
        <v>1</v>
      </c>
      <c r="O791" s="748">
        <v>0.5</v>
      </c>
      <c r="P791" s="666">
        <v>0</v>
      </c>
      <c r="Q791" s="681"/>
      <c r="R791" s="665">
        <v>1</v>
      </c>
      <c r="S791" s="681">
        <v>1</v>
      </c>
      <c r="T791" s="748">
        <v>0.5</v>
      </c>
      <c r="U791" s="704">
        <v>1</v>
      </c>
    </row>
    <row r="792" spans="1:21" ht="14.4" customHeight="1" x14ac:dyDescent="0.3">
      <c r="A792" s="664">
        <v>31</v>
      </c>
      <c r="B792" s="665" t="s">
        <v>556</v>
      </c>
      <c r="C792" s="665" t="s">
        <v>3070</v>
      </c>
      <c r="D792" s="746" t="s">
        <v>4306</v>
      </c>
      <c r="E792" s="747" t="s">
        <v>3081</v>
      </c>
      <c r="F792" s="665" t="s">
        <v>3065</v>
      </c>
      <c r="G792" s="665" t="s">
        <v>3787</v>
      </c>
      <c r="H792" s="665" t="s">
        <v>1543</v>
      </c>
      <c r="I792" s="665" t="s">
        <v>3788</v>
      </c>
      <c r="J792" s="665" t="s">
        <v>2850</v>
      </c>
      <c r="K792" s="665" t="s">
        <v>3789</v>
      </c>
      <c r="L792" s="666">
        <v>704.73</v>
      </c>
      <c r="M792" s="666">
        <v>704.73</v>
      </c>
      <c r="N792" s="665">
        <v>1</v>
      </c>
      <c r="O792" s="748">
        <v>1</v>
      </c>
      <c r="P792" s="666">
        <v>704.73</v>
      </c>
      <c r="Q792" s="681">
        <v>1</v>
      </c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31</v>
      </c>
      <c r="B793" s="665" t="s">
        <v>556</v>
      </c>
      <c r="C793" s="665" t="s">
        <v>3070</v>
      </c>
      <c r="D793" s="746" t="s">
        <v>4306</v>
      </c>
      <c r="E793" s="747" t="s">
        <v>3081</v>
      </c>
      <c r="F793" s="665" t="s">
        <v>3065</v>
      </c>
      <c r="G793" s="665" t="s">
        <v>3790</v>
      </c>
      <c r="H793" s="665" t="s">
        <v>557</v>
      </c>
      <c r="I793" s="665" t="s">
        <v>3791</v>
      </c>
      <c r="J793" s="665" t="s">
        <v>3792</v>
      </c>
      <c r="K793" s="665" t="s">
        <v>3793</v>
      </c>
      <c r="L793" s="666">
        <v>0</v>
      </c>
      <c r="M793" s="666">
        <v>0</v>
      </c>
      <c r="N793" s="665">
        <v>1</v>
      </c>
      <c r="O793" s="748">
        <v>1</v>
      </c>
      <c r="P793" s="666">
        <v>0</v>
      </c>
      <c r="Q793" s="681"/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31</v>
      </c>
      <c r="B794" s="665" t="s">
        <v>556</v>
      </c>
      <c r="C794" s="665" t="s">
        <v>3070</v>
      </c>
      <c r="D794" s="746" t="s">
        <v>4306</v>
      </c>
      <c r="E794" s="747" t="s">
        <v>3081</v>
      </c>
      <c r="F794" s="665" t="s">
        <v>3065</v>
      </c>
      <c r="G794" s="665" t="s">
        <v>3677</v>
      </c>
      <c r="H794" s="665" t="s">
        <v>557</v>
      </c>
      <c r="I794" s="665" t="s">
        <v>3678</v>
      </c>
      <c r="J794" s="665" t="s">
        <v>3679</v>
      </c>
      <c r="K794" s="665" t="s">
        <v>3680</v>
      </c>
      <c r="L794" s="666">
        <v>54.55</v>
      </c>
      <c r="M794" s="666">
        <v>218.2</v>
      </c>
      <c r="N794" s="665">
        <v>4</v>
      </c>
      <c r="O794" s="748">
        <v>1</v>
      </c>
      <c r="P794" s="666">
        <v>218.2</v>
      </c>
      <c r="Q794" s="681">
        <v>1</v>
      </c>
      <c r="R794" s="665">
        <v>4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31</v>
      </c>
      <c r="B795" s="665" t="s">
        <v>556</v>
      </c>
      <c r="C795" s="665" t="s">
        <v>3070</v>
      </c>
      <c r="D795" s="746" t="s">
        <v>4306</v>
      </c>
      <c r="E795" s="747" t="s">
        <v>3081</v>
      </c>
      <c r="F795" s="665" t="s">
        <v>3065</v>
      </c>
      <c r="G795" s="665" t="s">
        <v>3398</v>
      </c>
      <c r="H795" s="665" t="s">
        <v>1543</v>
      </c>
      <c r="I795" s="665" t="s">
        <v>3794</v>
      </c>
      <c r="J795" s="665" t="s">
        <v>2842</v>
      </c>
      <c r="K795" s="665" t="s">
        <v>3054</v>
      </c>
      <c r="L795" s="666">
        <v>0</v>
      </c>
      <c r="M795" s="666">
        <v>0</v>
      </c>
      <c r="N795" s="665">
        <v>6</v>
      </c>
      <c r="O795" s="748">
        <v>1.5</v>
      </c>
      <c r="P795" s="666">
        <v>0</v>
      </c>
      <c r="Q795" s="681"/>
      <c r="R795" s="665">
        <v>4</v>
      </c>
      <c r="S795" s="681">
        <v>0.66666666666666663</v>
      </c>
      <c r="T795" s="748">
        <v>0.5</v>
      </c>
      <c r="U795" s="704">
        <v>0.33333333333333331</v>
      </c>
    </row>
    <row r="796" spans="1:21" ht="14.4" customHeight="1" x14ac:dyDescent="0.3">
      <c r="A796" s="664">
        <v>31</v>
      </c>
      <c r="B796" s="665" t="s">
        <v>556</v>
      </c>
      <c r="C796" s="665" t="s">
        <v>3070</v>
      </c>
      <c r="D796" s="746" t="s">
        <v>4306</v>
      </c>
      <c r="E796" s="747" t="s">
        <v>3081</v>
      </c>
      <c r="F796" s="665" t="s">
        <v>3065</v>
      </c>
      <c r="G796" s="665" t="s">
        <v>3795</v>
      </c>
      <c r="H796" s="665" t="s">
        <v>557</v>
      </c>
      <c r="I796" s="665" t="s">
        <v>3796</v>
      </c>
      <c r="J796" s="665" t="s">
        <v>3797</v>
      </c>
      <c r="K796" s="665" t="s">
        <v>3798</v>
      </c>
      <c r="L796" s="666">
        <v>372.42</v>
      </c>
      <c r="M796" s="666">
        <v>372.42</v>
      </c>
      <c r="N796" s="665">
        <v>1</v>
      </c>
      <c r="O796" s="748">
        <v>0.5</v>
      </c>
      <c r="P796" s="666">
        <v>372.42</v>
      </c>
      <c r="Q796" s="681">
        <v>1</v>
      </c>
      <c r="R796" s="665">
        <v>1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31</v>
      </c>
      <c r="B797" s="665" t="s">
        <v>556</v>
      </c>
      <c r="C797" s="665" t="s">
        <v>3070</v>
      </c>
      <c r="D797" s="746" t="s">
        <v>4306</v>
      </c>
      <c r="E797" s="747" t="s">
        <v>3081</v>
      </c>
      <c r="F797" s="665" t="s">
        <v>3065</v>
      </c>
      <c r="G797" s="665" t="s">
        <v>3461</v>
      </c>
      <c r="H797" s="665" t="s">
        <v>557</v>
      </c>
      <c r="I797" s="665" t="s">
        <v>3799</v>
      </c>
      <c r="J797" s="665" t="s">
        <v>3463</v>
      </c>
      <c r="K797" s="665" t="s">
        <v>3464</v>
      </c>
      <c r="L797" s="666">
        <v>0</v>
      </c>
      <c r="M797" s="666">
        <v>0</v>
      </c>
      <c r="N797" s="665">
        <v>2</v>
      </c>
      <c r="O797" s="748">
        <v>1</v>
      </c>
      <c r="P797" s="666"/>
      <c r="Q797" s="681"/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31</v>
      </c>
      <c r="B798" s="665" t="s">
        <v>556</v>
      </c>
      <c r="C798" s="665" t="s">
        <v>3070</v>
      </c>
      <c r="D798" s="746" t="s">
        <v>4306</v>
      </c>
      <c r="E798" s="747" t="s">
        <v>3081</v>
      </c>
      <c r="F798" s="665" t="s">
        <v>3065</v>
      </c>
      <c r="G798" s="665" t="s">
        <v>3125</v>
      </c>
      <c r="H798" s="665" t="s">
        <v>557</v>
      </c>
      <c r="I798" s="665" t="s">
        <v>796</v>
      </c>
      <c r="J798" s="665" t="s">
        <v>3126</v>
      </c>
      <c r="K798" s="665" t="s">
        <v>3127</v>
      </c>
      <c r="L798" s="666">
        <v>0</v>
      </c>
      <c r="M798" s="666">
        <v>0</v>
      </c>
      <c r="N798" s="665">
        <v>17</v>
      </c>
      <c r="O798" s="748">
        <v>13.5</v>
      </c>
      <c r="P798" s="666">
        <v>0</v>
      </c>
      <c r="Q798" s="681"/>
      <c r="R798" s="665">
        <v>14</v>
      </c>
      <c r="S798" s="681">
        <v>0.82352941176470584</v>
      </c>
      <c r="T798" s="748">
        <v>11</v>
      </c>
      <c r="U798" s="704">
        <v>0.81481481481481477</v>
      </c>
    </row>
    <row r="799" spans="1:21" ht="14.4" customHeight="1" x14ac:dyDescent="0.3">
      <c r="A799" s="664">
        <v>31</v>
      </c>
      <c r="B799" s="665" t="s">
        <v>556</v>
      </c>
      <c r="C799" s="665" t="s">
        <v>3070</v>
      </c>
      <c r="D799" s="746" t="s">
        <v>4306</v>
      </c>
      <c r="E799" s="747" t="s">
        <v>3081</v>
      </c>
      <c r="F799" s="665" t="s">
        <v>3065</v>
      </c>
      <c r="G799" s="665" t="s">
        <v>3281</v>
      </c>
      <c r="H799" s="665" t="s">
        <v>557</v>
      </c>
      <c r="I799" s="665" t="s">
        <v>912</v>
      </c>
      <c r="J799" s="665" t="s">
        <v>913</v>
      </c>
      <c r="K799" s="665" t="s">
        <v>3282</v>
      </c>
      <c r="L799" s="666">
        <v>657.67</v>
      </c>
      <c r="M799" s="666">
        <v>7892.0399999999991</v>
      </c>
      <c r="N799" s="665">
        <v>12</v>
      </c>
      <c r="O799" s="748">
        <v>4</v>
      </c>
      <c r="P799" s="666">
        <v>7892.0399999999991</v>
      </c>
      <c r="Q799" s="681">
        <v>1</v>
      </c>
      <c r="R799" s="665">
        <v>12</v>
      </c>
      <c r="S799" s="681">
        <v>1</v>
      </c>
      <c r="T799" s="748">
        <v>4</v>
      </c>
      <c r="U799" s="704">
        <v>1</v>
      </c>
    </row>
    <row r="800" spans="1:21" ht="14.4" customHeight="1" x14ac:dyDescent="0.3">
      <c r="A800" s="664">
        <v>31</v>
      </c>
      <c r="B800" s="665" t="s">
        <v>556</v>
      </c>
      <c r="C800" s="665" t="s">
        <v>3070</v>
      </c>
      <c r="D800" s="746" t="s">
        <v>4306</v>
      </c>
      <c r="E800" s="747" t="s">
        <v>3081</v>
      </c>
      <c r="F800" s="665" t="s">
        <v>3065</v>
      </c>
      <c r="G800" s="665" t="s">
        <v>3800</v>
      </c>
      <c r="H800" s="665" t="s">
        <v>557</v>
      </c>
      <c r="I800" s="665" t="s">
        <v>3801</v>
      </c>
      <c r="J800" s="665" t="s">
        <v>3802</v>
      </c>
      <c r="K800" s="665" t="s">
        <v>3803</v>
      </c>
      <c r="L800" s="666">
        <v>0</v>
      </c>
      <c r="M800" s="666">
        <v>0</v>
      </c>
      <c r="N800" s="665">
        <v>2</v>
      </c>
      <c r="O800" s="748">
        <v>0.5</v>
      </c>
      <c r="P800" s="666">
        <v>0</v>
      </c>
      <c r="Q800" s="681"/>
      <c r="R800" s="665">
        <v>2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31</v>
      </c>
      <c r="B801" s="665" t="s">
        <v>556</v>
      </c>
      <c r="C801" s="665" t="s">
        <v>3070</v>
      </c>
      <c r="D801" s="746" t="s">
        <v>4306</v>
      </c>
      <c r="E801" s="747" t="s">
        <v>3081</v>
      </c>
      <c r="F801" s="665" t="s">
        <v>3065</v>
      </c>
      <c r="G801" s="665" t="s">
        <v>3804</v>
      </c>
      <c r="H801" s="665" t="s">
        <v>557</v>
      </c>
      <c r="I801" s="665" t="s">
        <v>808</v>
      </c>
      <c r="J801" s="665" t="s">
        <v>3805</v>
      </c>
      <c r="K801" s="665" t="s">
        <v>2784</v>
      </c>
      <c r="L801" s="666">
        <v>77.13</v>
      </c>
      <c r="M801" s="666">
        <v>77.13</v>
      </c>
      <c r="N801" s="665">
        <v>1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31</v>
      </c>
      <c r="B802" s="665" t="s">
        <v>556</v>
      </c>
      <c r="C802" s="665" t="s">
        <v>3070</v>
      </c>
      <c r="D802" s="746" t="s">
        <v>4306</v>
      </c>
      <c r="E802" s="747" t="s">
        <v>3081</v>
      </c>
      <c r="F802" s="665" t="s">
        <v>3065</v>
      </c>
      <c r="G802" s="665" t="s">
        <v>3132</v>
      </c>
      <c r="H802" s="665" t="s">
        <v>557</v>
      </c>
      <c r="I802" s="665" t="s">
        <v>761</v>
      </c>
      <c r="J802" s="665" t="s">
        <v>762</v>
      </c>
      <c r="K802" s="665" t="s">
        <v>2935</v>
      </c>
      <c r="L802" s="666">
        <v>31.32</v>
      </c>
      <c r="M802" s="666">
        <v>62.64</v>
      </c>
      <c r="N802" s="665">
        <v>2</v>
      </c>
      <c r="O802" s="748">
        <v>1.5</v>
      </c>
      <c r="P802" s="666">
        <v>31.32</v>
      </c>
      <c r="Q802" s="681">
        <v>0.5</v>
      </c>
      <c r="R802" s="665">
        <v>1</v>
      </c>
      <c r="S802" s="681">
        <v>0.5</v>
      </c>
      <c r="T802" s="748">
        <v>1</v>
      </c>
      <c r="U802" s="704">
        <v>0.66666666666666663</v>
      </c>
    </row>
    <row r="803" spans="1:21" ht="14.4" customHeight="1" x14ac:dyDescent="0.3">
      <c r="A803" s="664">
        <v>31</v>
      </c>
      <c r="B803" s="665" t="s">
        <v>556</v>
      </c>
      <c r="C803" s="665" t="s">
        <v>3070</v>
      </c>
      <c r="D803" s="746" t="s">
        <v>4306</v>
      </c>
      <c r="E803" s="747" t="s">
        <v>3081</v>
      </c>
      <c r="F803" s="665" t="s">
        <v>3065</v>
      </c>
      <c r="G803" s="665" t="s">
        <v>3132</v>
      </c>
      <c r="H803" s="665" t="s">
        <v>557</v>
      </c>
      <c r="I803" s="665" t="s">
        <v>3806</v>
      </c>
      <c r="J803" s="665" t="s">
        <v>3497</v>
      </c>
      <c r="K803" s="665" t="s">
        <v>3807</v>
      </c>
      <c r="L803" s="666">
        <v>0</v>
      </c>
      <c r="M803" s="666">
        <v>0</v>
      </c>
      <c r="N803" s="665">
        <v>1</v>
      </c>
      <c r="O803" s="748">
        <v>1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31</v>
      </c>
      <c r="B804" s="665" t="s">
        <v>556</v>
      </c>
      <c r="C804" s="665" t="s">
        <v>3070</v>
      </c>
      <c r="D804" s="746" t="s">
        <v>4306</v>
      </c>
      <c r="E804" s="747" t="s">
        <v>3081</v>
      </c>
      <c r="F804" s="665" t="s">
        <v>3065</v>
      </c>
      <c r="G804" s="665" t="s">
        <v>3132</v>
      </c>
      <c r="H804" s="665" t="s">
        <v>557</v>
      </c>
      <c r="I804" s="665" t="s">
        <v>3808</v>
      </c>
      <c r="J804" s="665" t="s">
        <v>3687</v>
      </c>
      <c r="K804" s="665" t="s">
        <v>3809</v>
      </c>
      <c r="L804" s="666">
        <v>46.99</v>
      </c>
      <c r="M804" s="666">
        <v>93.98</v>
      </c>
      <c r="N804" s="665">
        <v>2</v>
      </c>
      <c r="O804" s="748">
        <v>1</v>
      </c>
      <c r="P804" s="666">
        <v>93.98</v>
      </c>
      <c r="Q804" s="681">
        <v>1</v>
      </c>
      <c r="R804" s="665">
        <v>2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31</v>
      </c>
      <c r="B805" s="665" t="s">
        <v>556</v>
      </c>
      <c r="C805" s="665" t="s">
        <v>3070</v>
      </c>
      <c r="D805" s="746" t="s">
        <v>4306</v>
      </c>
      <c r="E805" s="747" t="s">
        <v>3081</v>
      </c>
      <c r="F805" s="665" t="s">
        <v>3065</v>
      </c>
      <c r="G805" s="665" t="s">
        <v>3240</v>
      </c>
      <c r="H805" s="665" t="s">
        <v>557</v>
      </c>
      <c r="I805" s="665" t="s">
        <v>1382</v>
      </c>
      <c r="J805" s="665" t="s">
        <v>1383</v>
      </c>
      <c r="K805" s="665" t="s">
        <v>3425</v>
      </c>
      <c r="L805" s="666">
        <v>50.32</v>
      </c>
      <c r="M805" s="666">
        <v>50.32</v>
      </c>
      <c r="N805" s="665">
        <v>1</v>
      </c>
      <c r="O805" s="748">
        <v>1</v>
      </c>
      <c r="P805" s="666">
        <v>50.32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31</v>
      </c>
      <c r="B806" s="665" t="s">
        <v>556</v>
      </c>
      <c r="C806" s="665" t="s">
        <v>3070</v>
      </c>
      <c r="D806" s="746" t="s">
        <v>4306</v>
      </c>
      <c r="E806" s="747" t="s">
        <v>3081</v>
      </c>
      <c r="F806" s="665" t="s">
        <v>3065</v>
      </c>
      <c r="G806" s="665" t="s">
        <v>3240</v>
      </c>
      <c r="H806" s="665" t="s">
        <v>557</v>
      </c>
      <c r="I806" s="665" t="s">
        <v>3444</v>
      </c>
      <c r="J806" s="665" t="s">
        <v>1383</v>
      </c>
      <c r="K806" s="665" t="s">
        <v>3445</v>
      </c>
      <c r="L806" s="666">
        <v>0</v>
      </c>
      <c r="M806" s="666">
        <v>0</v>
      </c>
      <c r="N806" s="665">
        <v>2</v>
      </c>
      <c r="O806" s="748">
        <v>1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31</v>
      </c>
      <c r="B807" s="665" t="s">
        <v>556</v>
      </c>
      <c r="C807" s="665" t="s">
        <v>3070</v>
      </c>
      <c r="D807" s="746" t="s">
        <v>4306</v>
      </c>
      <c r="E807" s="747" t="s">
        <v>3081</v>
      </c>
      <c r="F807" s="665" t="s">
        <v>3065</v>
      </c>
      <c r="G807" s="665" t="s">
        <v>3240</v>
      </c>
      <c r="H807" s="665" t="s">
        <v>557</v>
      </c>
      <c r="I807" s="665" t="s">
        <v>3810</v>
      </c>
      <c r="J807" s="665" t="s">
        <v>3242</v>
      </c>
      <c r="K807" s="665" t="s">
        <v>3811</v>
      </c>
      <c r="L807" s="666">
        <v>0</v>
      </c>
      <c r="M807" s="666">
        <v>0</v>
      </c>
      <c r="N807" s="665">
        <v>1</v>
      </c>
      <c r="O807" s="748">
        <v>0.5</v>
      </c>
      <c r="P807" s="666">
        <v>0</v>
      </c>
      <c r="Q807" s="681"/>
      <c r="R807" s="665">
        <v>1</v>
      </c>
      <c r="S807" s="681">
        <v>1</v>
      </c>
      <c r="T807" s="748">
        <v>0.5</v>
      </c>
      <c r="U807" s="704">
        <v>1</v>
      </c>
    </row>
    <row r="808" spans="1:21" ht="14.4" customHeight="1" x14ac:dyDescent="0.3">
      <c r="A808" s="664">
        <v>31</v>
      </c>
      <c r="B808" s="665" t="s">
        <v>556</v>
      </c>
      <c r="C808" s="665" t="s">
        <v>3070</v>
      </c>
      <c r="D808" s="746" t="s">
        <v>4306</v>
      </c>
      <c r="E808" s="747" t="s">
        <v>3081</v>
      </c>
      <c r="F808" s="665" t="s">
        <v>3065</v>
      </c>
      <c r="G808" s="665" t="s">
        <v>3812</v>
      </c>
      <c r="H808" s="665" t="s">
        <v>557</v>
      </c>
      <c r="I808" s="665" t="s">
        <v>3813</v>
      </c>
      <c r="J808" s="665" t="s">
        <v>3814</v>
      </c>
      <c r="K808" s="665" t="s">
        <v>3815</v>
      </c>
      <c r="L808" s="666">
        <v>0</v>
      </c>
      <c r="M808" s="666">
        <v>0</v>
      </c>
      <c r="N808" s="665">
        <v>2</v>
      </c>
      <c r="O808" s="748">
        <v>0.5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31</v>
      </c>
      <c r="B809" s="665" t="s">
        <v>556</v>
      </c>
      <c r="C809" s="665" t="s">
        <v>3070</v>
      </c>
      <c r="D809" s="746" t="s">
        <v>4306</v>
      </c>
      <c r="E809" s="747" t="s">
        <v>3081</v>
      </c>
      <c r="F809" s="665" t="s">
        <v>3065</v>
      </c>
      <c r="G809" s="665" t="s">
        <v>3812</v>
      </c>
      <c r="H809" s="665" t="s">
        <v>557</v>
      </c>
      <c r="I809" s="665" t="s">
        <v>3816</v>
      </c>
      <c r="J809" s="665" t="s">
        <v>3817</v>
      </c>
      <c r="K809" s="665" t="s">
        <v>2946</v>
      </c>
      <c r="L809" s="666">
        <v>0</v>
      </c>
      <c r="M809" s="666">
        <v>0</v>
      </c>
      <c r="N809" s="665">
        <v>2</v>
      </c>
      <c r="O809" s="748">
        <v>0.5</v>
      </c>
      <c r="P809" s="666"/>
      <c r="Q809" s="681"/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31</v>
      </c>
      <c r="B810" s="665" t="s">
        <v>556</v>
      </c>
      <c r="C810" s="665" t="s">
        <v>3070</v>
      </c>
      <c r="D810" s="746" t="s">
        <v>4306</v>
      </c>
      <c r="E810" s="747" t="s">
        <v>3081</v>
      </c>
      <c r="F810" s="665" t="s">
        <v>3065</v>
      </c>
      <c r="G810" s="665" t="s">
        <v>3596</v>
      </c>
      <c r="H810" s="665" t="s">
        <v>557</v>
      </c>
      <c r="I810" s="665" t="s">
        <v>3597</v>
      </c>
      <c r="J810" s="665" t="s">
        <v>3598</v>
      </c>
      <c r="K810" s="665" t="s">
        <v>3331</v>
      </c>
      <c r="L810" s="666">
        <v>0</v>
      </c>
      <c r="M810" s="666">
        <v>0</v>
      </c>
      <c r="N810" s="665">
        <v>7</v>
      </c>
      <c r="O810" s="748">
        <v>3</v>
      </c>
      <c r="P810" s="666">
        <v>0</v>
      </c>
      <c r="Q810" s="681"/>
      <c r="R810" s="665">
        <v>2</v>
      </c>
      <c r="S810" s="681">
        <v>0.2857142857142857</v>
      </c>
      <c r="T810" s="748">
        <v>0.5</v>
      </c>
      <c r="U810" s="704">
        <v>0.16666666666666666</v>
      </c>
    </row>
    <row r="811" spans="1:21" ht="14.4" customHeight="1" x14ac:dyDescent="0.3">
      <c r="A811" s="664">
        <v>31</v>
      </c>
      <c r="B811" s="665" t="s">
        <v>556</v>
      </c>
      <c r="C811" s="665" t="s">
        <v>3070</v>
      </c>
      <c r="D811" s="746" t="s">
        <v>4306</v>
      </c>
      <c r="E811" s="747" t="s">
        <v>3081</v>
      </c>
      <c r="F811" s="665" t="s">
        <v>3065</v>
      </c>
      <c r="G811" s="665" t="s">
        <v>3596</v>
      </c>
      <c r="H811" s="665" t="s">
        <v>557</v>
      </c>
      <c r="I811" s="665" t="s">
        <v>3818</v>
      </c>
      <c r="J811" s="665" t="s">
        <v>3598</v>
      </c>
      <c r="K811" s="665" t="s">
        <v>3331</v>
      </c>
      <c r="L811" s="666">
        <v>0</v>
      </c>
      <c r="M811" s="666">
        <v>0</v>
      </c>
      <c r="N811" s="665">
        <v>4</v>
      </c>
      <c r="O811" s="748">
        <v>2</v>
      </c>
      <c r="P811" s="666">
        <v>0</v>
      </c>
      <c r="Q811" s="681"/>
      <c r="R811" s="665">
        <v>2</v>
      </c>
      <c r="S811" s="681">
        <v>0.5</v>
      </c>
      <c r="T811" s="748">
        <v>1</v>
      </c>
      <c r="U811" s="704">
        <v>0.5</v>
      </c>
    </row>
    <row r="812" spans="1:21" ht="14.4" customHeight="1" x14ac:dyDescent="0.3">
      <c r="A812" s="664">
        <v>31</v>
      </c>
      <c r="B812" s="665" t="s">
        <v>556</v>
      </c>
      <c r="C812" s="665" t="s">
        <v>3070</v>
      </c>
      <c r="D812" s="746" t="s">
        <v>4306</v>
      </c>
      <c r="E812" s="747" t="s">
        <v>3081</v>
      </c>
      <c r="F812" s="665" t="s">
        <v>3065</v>
      </c>
      <c r="G812" s="665" t="s">
        <v>3596</v>
      </c>
      <c r="H812" s="665" t="s">
        <v>557</v>
      </c>
      <c r="I812" s="665" t="s">
        <v>3819</v>
      </c>
      <c r="J812" s="665" t="s">
        <v>3820</v>
      </c>
      <c r="K812" s="665" t="s">
        <v>2830</v>
      </c>
      <c r="L812" s="666">
        <v>0</v>
      </c>
      <c r="M812" s="666">
        <v>0</v>
      </c>
      <c r="N812" s="665">
        <v>2</v>
      </c>
      <c r="O812" s="748">
        <v>1</v>
      </c>
      <c r="P812" s="666"/>
      <c r="Q812" s="681"/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31</v>
      </c>
      <c r="B813" s="665" t="s">
        <v>556</v>
      </c>
      <c r="C813" s="665" t="s">
        <v>3070</v>
      </c>
      <c r="D813" s="746" t="s">
        <v>4306</v>
      </c>
      <c r="E813" s="747" t="s">
        <v>3081</v>
      </c>
      <c r="F813" s="665" t="s">
        <v>3065</v>
      </c>
      <c r="G813" s="665" t="s">
        <v>3596</v>
      </c>
      <c r="H813" s="665" t="s">
        <v>557</v>
      </c>
      <c r="I813" s="665" t="s">
        <v>3821</v>
      </c>
      <c r="J813" s="665" t="s">
        <v>3598</v>
      </c>
      <c r="K813" s="665" t="s">
        <v>3058</v>
      </c>
      <c r="L813" s="666">
        <v>0</v>
      </c>
      <c r="M813" s="666">
        <v>0</v>
      </c>
      <c r="N813" s="665">
        <v>2</v>
      </c>
      <c r="O813" s="748">
        <v>1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31</v>
      </c>
      <c r="B814" s="665" t="s">
        <v>556</v>
      </c>
      <c r="C814" s="665" t="s">
        <v>3070</v>
      </c>
      <c r="D814" s="746" t="s">
        <v>4306</v>
      </c>
      <c r="E814" s="747" t="s">
        <v>3081</v>
      </c>
      <c r="F814" s="665" t="s">
        <v>3067</v>
      </c>
      <c r="G814" s="665" t="s">
        <v>3822</v>
      </c>
      <c r="H814" s="665" t="s">
        <v>557</v>
      </c>
      <c r="I814" s="665" t="s">
        <v>3823</v>
      </c>
      <c r="J814" s="665" t="s">
        <v>3824</v>
      </c>
      <c r="K814" s="665" t="s">
        <v>3825</v>
      </c>
      <c r="L814" s="666">
        <v>0</v>
      </c>
      <c r="M814" s="666">
        <v>0</v>
      </c>
      <c r="N814" s="665">
        <v>2</v>
      </c>
      <c r="O814" s="748">
        <v>1</v>
      </c>
      <c r="P814" s="666"/>
      <c r="Q814" s="681"/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31</v>
      </c>
      <c r="B815" s="665" t="s">
        <v>556</v>
      </c>
      <c r="C815" s="665" t="s">
        <v>3070</v>
      </c>
      <c r="D815" s="746" t="s">
        <v>4306</v>
      </c>
      <c r="E815" s="747" t="s">
        <v>3081</v>
      </c>
      <c r="F815" s="665" t="s">
        <v>3067</v>
      </c>
      <c r="G815" s="665" t="s">
        <v>3135</v>
      </c>
      <c r="H815" s="665" t="s">
        <v>557</v>
      </c>
      <c r="I815" s="665" t="s">
        <v>3136</v>
      </c>
      <c r="J815" s="665" t="s">
        <v>3137</v>
      </c>
      <c r="K815" s="665" t="s">
        <v>3138</v>
      </c>
      <c r="L815" s="666">
        <v>35.130000000000003</v>
      </c>
      <c r="M815" s="666">
        <v>316.17</v>
      </c>
      <c r="N815" s="665">
        <v>9</v>
      </c>
      <c r="O815" s="748">
        <v>5</v>
      </c>
      <c r="P815" s="666">
        <v>210.78</v>
      </c>
      <c r="Q815" s="681">
        <v>0.66666666666666663</v>
      </c>
      <c r="R815" s="665">
        <v>6</v>
      </c>
      <c r="S815" s="681">
        <v>0.66666666666666663</v>
      </c>
      <c r="T815" s="748">
        <v>3.5</v>
      </c>
      <c r="U815" s="704">
        <v>0.7</v>
      </c>
    </row>
    <row r="816" spans="1:21" ht="14.4" customHeight="1" x14ac:dyDescent="0.3">
      <c r="A816" s="664">
        <v>31</v>
      </c>
      <c r="B816" s="665" t="s">
        <v>556</v>
      </c>
      <c r="C816" s="665" t="s">
        <v>3070</v>
      </c>
      <c r="D816" s="746" t="s">
        <v>4306</v>
      </c>
      <c r="E816" s="747" t="s">
        <v>3081</v>
      </c>
      <c r="F816" s="665" t="s">
        <v>3067</v>
      </c>
      <c r="G816" s="665" t="s">
        <v>3135</v>
      </c>
      <c r="H816" s="665" t="s">
        <v>557</v>
      </c>
      <c r="I816" s="665" t="s">
        <v>3605</v>
      </c>
      <c r="J816" s="665" t="s">
        <v>3137</v>
      </c>
      <c r="K816" s="665" t="s">
        <v>3606</v>
      </c>
      <c r="L816" s="666">
        <v>30.99</v>
      </c>
      <c r="M816" s="666">
        <v>61.98</v>
      </c>
      <c r="N816" s="665">
        <v>2</v>
      </c>
      <c r="O816" s="748">
        <v>2</v>
      </c>
      <c r="P816" s="666">
        <v>61.98</v>
      </c>
      <c r="Q816" s="681">
        <v>1</v>
      </c>
      <c r="R816" s="665">
        <v>2</v>
      </c>
      <c r="S816" s="681">
        <v>1</v>
      </c>
      <c r="T816" s="748">
        <v>2</v>
      </c>
      <c r="U816" s="704">
        <v>1</v>
      </c>
    </row>
    <row r="817" spans="1:21" ht="14.4" customHeight="1" x14ac:dyDescent="0.3">
      <c r="A817" s="664">
        <v>31</v>
      </c>
      <c r="B817" s="665" t="s">
        <v>556</v>
      </c>
      <c r="C817" s="665" t="s">
        <v>3070</v>
      </c>
      <c r="D817" s="746" t="s">
        <v>4306</v>
      </c>
      <c r="E817" s="747" t="s">
        <v>3081</v>
      </c>
      <c r="F817" s="665" t="s">
        <v>3067</v>
      </c>
      <c r="G817" s="665" t="s">
        <v>3135</v>
      </c>
      <c r="H817" s="665" t="s">
        <v>557</v>
      </c>
      <c r="I817" s="665" t="s">
        <v>3507</v>
      </c>
      <c r="J817" s="665" t="s">
        <v>3137</v>
      </c>
      <c r="K817" s="665" t="s">
        <v>3508</v>
      </c>
      <c r="L817" s="666">
        <v>24.77</v>
      </c>
      <c r="M817" s="666">
        <v>24.77</v>
      </c>
      <c r="N817" s="665">
        <v>1</v>
      </c>
      <c r="O817" s="748">
        <v>1</v>
      </c>
      <c r="P817" s="666">
        <v>24.77</v>
      </c>
      <c r="Q817" s="681">
        <v>1</v>
      </c>
      <c r="R817" s="665">
        <v>1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31</v>
      </c>
      <c r="B818" s="665" t="s">
        <v>556</v>
      </c>
      <c r="C818" s="665" t="s">
        <v>3070</v>
      </c>
      <c r="D818" s="746" t="s">
        <v>4306</v>
      </c>
      <c r="E818" s="747" t="s">
        <v>3081</v>
      </c>
      <c r="F818" s="665" t="s">
        <v>3067</v>
      </c>
      <c r="G818" s="665" t="s">
        <v>3135</v>
      </c>
      <c r="H818" s="665" t="s">
        <v>557</v>
      </c>
      <c r="I818" s="665" t="s">
        <v>3826</v>
      </c>
      <c r="J818" s="665" t="s">
        <v>3690</v>
      </c>
      <c r="K818" s="665" t="s">
        <v>3827</v>
      </c>
      <c r="L818" s="666">
        <v>29.02</v>
      </c>
      <c r="M818" s="666">
        <v>58.04</v>
      </c>
      <c r="N818" s="665">
        <v>2</v>
      </c>
      <c r="O818" s="748">
        <v>1</v>
      </c>
      <c r="P818" s="666">
        <v>58.04</v>
      </c>
      <c r="Q818" s="681">
        <v>1</v>
      </c>
      <c r="R818" s="665">
        <v>2</v>
      </c>
      <c r="S818" s="681">
        <v>1</v>
      </c>
      <c r="T818" s="748">
        <v>1</v>
      </c>
      <c r="U818" s="704">
        <v>1</v>
      </c>
    </row>
    <row r="819" spans="1:21" ht="14.4" customHeight="1" x14ac:dyDescent="0.3">
      <c r="A819" s="664">
        <v>31</v>
      </c>
      <c r="B819" s="665" t="s">
        <v>556</v>
      </c>
      <c r="C819" s="665" t="s">
        <v>3070</v>
      </c>
      <c r="D819" s="746" t="s">
        <v>4306</v>
      </c>
      <c r="E819" s="747" t="s">
        <v>3081</v>
      </c>
      <c r="F819" s="665" t="s">
        <v>3067</v>
      </c>
      <c r="G819" s="665" t="s">
        <v>3135</v>
      </c>
      <c r="H819" s="665" t="s">
        <v>557</v>
      </c>
      <c r="I819" s="665" t="s">
        <v>3828</v>
      </c>
      <c r="J819" s="665" t="s">
        <v>3829</v>
      </c>
      <c r="K819" s="665" t="s">
        <v>3830</v>
      </c>
      <c r="L819" s="666">
        <v>1400</v>
      </c>
      <c r="M819" s="666">
        <v>2800</v>
      </c>
      <c r="N819" s="665">
        <v>2</v>
      </c>
      <c r="O819" s="748">
        <v>1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31</v>
      </c>
      <c r="B820" s="665" t="s">
        <v>556</v>
      </c>
      <c r="C820" s="665" t="s">
        <v>3070</v>
      </c>
      <c r="D820" s="746" t="s">
        <v>4306</v>
      </c>
      <c r="E820" s="747" t="s">
        <v>3081</v>
      </c>
      <c r="F820" s="665" t="s">
        <v>3067</v>
      </c>
      <c r="G820" s="665" t="s">
        <v>3143</v>
      </c>
      <c r="H820" s="665" t="s">
        <v>557</v>
      </c>
      <c r="I820" s="665" t="s">
        <v>3144</v>
      </c>
      <c r="J820" s="665" t="s">
        <v>3145</v>
      </c>
      <c r="K820" s="665" t="s">
        <v>3146</v>
      </c>
      <c r="L820" s="666">
        <v>199.5</v>
      </c>
      <c r="M820" s="666">
        <v>199.5</v>
      </c>
      <c r="N820" s="665">
        <v>1</v>
      </c>
      <c r="O820" s="748">
        <v>1</v>
      </c>
      <c r="P820" s="666">
        <v>199.5</v>
      </c>
      <c r="Q820" s="681">
        <v>1</v>
      </c>
      <c r="R820" s="665">
        <v>1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31</v>
      </c>
      <c r="B821" s="665" t="s">
        <v>556</v>
      </c>
      <c r="C821" s="665" t="s">
        <v>3070</v>
      </c>
      <c r="D821" s="746" t="s">
        <v>4306</v>
      </c>
      <c r="E821" s="747" t="s">
        <v>3081</v>
      </c>
      <c r="F821" s="665" t="s">
        <v>3067</v>
      </c>
      <c r="G821" s="665" t="s">
        <v>3143</v>
      </c>
      <c r="H821" s="665" t="s">
        <v>557</v>
      </c>
      <c r="I821" s="665" t="s">
        <v>3294</v>
      </c>
      <c r="J821" s="665" t="s">
        <v>3295</v>
      </c>
      <c r="K821" s="665" t="s">
        <v>3296</v>
      </c>
      <c r="L821" s="666">
        <v>347.81</v>
      </c>
      <c r="M821" s="666">
        <v>347.81</v>
      </c>
      <c r="N821" s="665">
        <v>1</v>
      </c>
      <c r="O821" s="748">
        <v>1</v>
      </c>
      <c r="P821" s="666">
        <v>347.81</v>
      </c>
      <c r="Q821" s="681">
        <v>1</v>
      </c>
      <c r="R821" s="665">
        <v>1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31</v>
      </c>
      <c r="B822" s="665" t="s">
        <v>556</v>
      </c>
      <c r="C822" s="665" t="s">
        <v>3070</v>
      </c>
      <c r="D822" s="746" t="s">
        <v>4306</v>
      </c>
      <c r="E822" s="747" t="s">
        <v>3081</v>
      </c>
      <c r="F822" s="665" t="s">
        <v>3067</v>
      </c>
      <c r="G822" s="665" t="s">
        <v>3143</v>
      </c>
      <c r="H822" s="665" t="s">
        <v>557</v>
      </c>
      <c r="I822" s="665" t="s">
        <v>3246</v>
      </c>
      <c r="J822" s="665" t="s">
        <v>3247</v>
      </c>
      <c r="K822" s="665" t="s">
        <v>3248</v>
      </c>
      <c r="L822" s="666">
        <v>320.25</v>
      </c>
      <c r="M822" s="666">
        <v>320.25</v>
      </c>
      <c r="N822" s="665">
        <v>1</v>
      </c>
      <c r="O822" s="748">
        <v>1</v>
      </c>
      <c r="P822" s="666">
        <v>320.25</v>
      </c>
      <c r="Q822" s="681">
        <v>1</v>
      </c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31</v>
      </c>
      <c r="B823" s="665" t="s">
        <v>556</v>
      </c>
      <c r="C823" s="665" t="s">
        <v>3070</v>
      </c>
      <c r="D823" s="746" t="s">
        <v>4306</v>
      </c>
      <c r="E823" s="747" t="s">
        <v>3081</v>
      </c>
      <c r="F823" s="665" t="s">
        <v>3067</v>
      </c>
      <c r="G823" s="665" t="s">
        <v>3143</v>
      </c>
      <c r="H823" s="665" t="s">
        <v>557</v>
      </c>
      <c r="I823" s="665" t="s">
        <v>3249</v>
      </c>
      <c r="J823" s="665" t="s">
        <v>3250</v>
      </c>
      <c r="K823" s="665" t="s">
        <v>3251</v>
      </c>
      <c r="L823" s="666">
        <v>245.43</v>
      </c>
      <c r="M823" s="666">
        <v>245.43</v>
      </c>
      <c r="N823" s="665">
        <v>1</v>
      </c>
      <c r="O823" s="748">
        <v>1</v>
      </c>
      <c r="P823" s="666">
        <v>245.43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31</v>
      </c>
      <c r="B824" s="665" t="s">
        <v>556</v>
      </c>
      <c r="C824" s="665" t="s">
        <v>3070</v>
      </c>
      <c r="D824" s="746" t="s">
        <v>4306</v>
      </c>
      <c r="E824" s="747" t="s">
        <v>3081</v>
      </c>
      <c r="F824" s="665" t="s">
        <v>3067</v>
      </c>
      <c r="G824" s="665" t="s">
        <v>3143</v>
      </c>
      <c r="H824" s="665" t="s">
        <v>557</v>
      </c>
      <c r="I824" s="665" t="s">
        <v>3613</v>
      </c>
      <c r="J824" s="665" t="s">
        <v>3154</v>
      </c>
      <c r="K824" s="665" t="s">
        <v>3614</v>
      </c>
      <c r="L824" s="666">
        <v>50.5</v>
      </c>
      <c r="M824" s="666">
        <v>50.5</v>
      </c>
      <c r="N824" s="665">
        <v>1</v>
      </c>
      <c r="O824" s="748">
        <v>1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31</v>
      </c>
      <c r="B825" s="665" t="s">
        <v>556</v>
      </c>
      <c r="C825" s="665" t="s">
        <v>3070</v>
      </c>
      <c r="D825" s="746" t="s">
        <v>4306</v>
      </c>
      <c r="E825" s="747" t="s">
        <v>3081</v>
      </c>
      <c r="F825" s="665" t="s">
        <v>3067</v>
      </c>
      <c r="G825" s="665" t="s">
        <v>3143</v>
      </c>
      <c r="H825" s="665" t="s">
        <v>557</v>
      </c>
      <c r="I825" s="665" t="s">
        <v>3153</v>
      </c>
      <c r="J825" s="665" t="s">
        <v>3154</v>
      </c>
      <c r="K825" s="665" t="s">
        <v>3155</v>
      </c>
      <c r="L825" s="666">
        <v>58.5</v>
      </c>
      <c r="M825" s="666">
        <v>58.5</v>
      </c>
      <c r="N825" s="665">
        <v>1</v>
      </c>
      <c r="O825" s="748">
        <v>1</v>
      </c>
      <c r="P825" s="666">
        <v>58.5</v>
      </c>
      <c r="Q825" s="681">
        <v>1</v>
      </c>
      <c r="R825" s="665">
        <v>1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31</v>
      </c>
      <c r="B826" s="665" t="s">
        <v>556</v>
      </c>
      <c r="C826" s="665" t="s">
        <v>3070</v>
      </c>
      <c r="D826" s="746" t="s">
        <v>4306</v>
      </c>
      <c r="E826" s="747" t="s">
        <v>3081</v>
      </c>
      <c r="F826" s="665" t="s">
        <v>3067</v>
      </c>
      <c r="G826" s="665" t="s">
        <v>3143</v>
      </c>
      <c r="H826" s="665" t="s">
        <v>557</v>
      </c>
      <c r="I826" s="665" t="s">
        <v>3156</v>
      </c>
      <c r="J826" s="665" t="s">
        <v>3157</v>
      </c>
      <c r="K826" s="665" t="s">
        <v>3158</v>
      </c>
      <c r="L826" s="666">
        <v>971.25</v>
      </c>
      <c r="M826" s="666">
        <v>971.25</v>
      </c>
      <c r="N826" s="665">
        <v>1</v>
      </c>
      <c r="O826" s="748">
        <v>1</v>
      </c>
      <c r="P826" s="666">
        <v>971.25</v>
      </c>
      <c r="Q826" s="681">
        <v>1</v>
      </c>
      <c r="R826" s="665">
        <v>1</v>
      </c>
      <c r="S826" s="681">
        <v>1</v>
      </c>
      <c r="T826" s="748">
        <v>1</v>
      </c>
      <c r="U826" s="704">
        <v>1</v>
      </c>
    </row>
    <row r="827" spans="1:21" ht="14.4" customHeight="1" x14ac:dyDescent="0.3">
      <c r="A827" s="664">
        <v>31</v>
      </c>
      <c r="B827" s="665" t="s">
        <v>556</v>
      </c>
      <c r="C827" s="665" t="s">
        <v>3070</v>
      </c>
      <c r="D827" s="746" t="s">
        <v>4306</v>
      </c>
      <c r="E827" s="747" t="s">
        <v>3081</v>
      </c>
      <c r="F827" s="665" t="s">
        <v>3067</v>
      </c>
      <c r="G827" s="665" t="s">
        <v>3143</v>
      </c>
      <c r="H827" s="665" t="s">
        <v>557</v>
      </c>
      <c r="I827" s="665" t="s">
        <v>3339</v>
      </c>
      <c r="J827" s="665" t="s">
        <v>3340</v>
      </c>
      <c r="K827" s="665" t="s">
        <v>3341</v>
      </c>
      <c r="L827" s="666">
        <v>250</v>
      </c>
      <c r="M827" s="666">
        <v>500</v>
      </c>
      <c r="N827" s="665">
        <v>2</v>
      </c>
      <c r="O827" s="748">
        <v>2</v>
      </c>
      <c r="P827" s="666">
        <v>500</v>
      </c>
      <c r="Q827" s="681">
        <v>1</v>
      </c>
      <c r="R827" s="665">
        <v>2</v>
      </c>
      <c r="S827" s="681">
        <v>1</v>
      </c>
      <c r="T827" s="748">
        <v>2</v>
      </c>
      <c r="U827" s="704">
        <v>1</v>
      </c>
    </row>
    <row r="828" spans="1:21" ht="14.4" customHeight="1" x14ac:dyDescent="0.3">
      <c r="A828" s="664">
        <v>31</v>
      </c>
      <c r="B828" s="665" t="s">
        <v>556</v>
      </c>
      <c r="C828" s="665" t="s">
        <v>3070</v>
      </c>
      <c r="D828" s="746" t="s">
        <v>4306</v>
      </c>
      <c r="E828" s="747" t="s">
        <v>3081</v>
      </c>
      <c r="F828" s="665" t="s">
        <v>3067</v>
      </c>
      <c r="G828" s="665" t="s">
        <v>3143</v>
      </c>
      <c r="H828" s="665" t="s">
        <v>557</v>
      </c>
      <c r="I828" s="665" t="s">
        <v>3288</v>
      </c>
      <c r="J828" s="665" t="s">
        <v>3289</v>
      </c>
      <c r="K828" s="665" t="s">
        <v>3290</v>
      </c>
      <c r="L828" s="666">
        <v>349.12</v>
      </c>
      <c r="M828" s="666">
        <v>698.24</v>
      </c>
      <c r="N828" s="665">
        <v>2</v>
      </c>
      <c r="O828" s="748">
        <v>2</v>
      </c>
      <c r="P828" s="666">
        <v>698.24</v>
      </c>
      <c r="Q828" s="681">
        <v>1</v>
      </c>
      <c r="R828" s="665">
        <v>2</v>
      </c>
      <c r="S828" s="681">
        <v>1</v>
      </c>
      <c r="T828" s="748">
        <v>2</v>
      </c>
      <c r="U828" s="704">
        <v>1</v>
      </c>
    </row>
    <row r="829" spans="1:21" ht="14.4" customHeight="1" x14ac:dyDescent="0.3">
      <c r="A829" s="664">
        <v>31</v>
      </c>
      <c r="B829" s="665" t="s">
        <v>556</v>
      </c>
      <c r="C829" s="665" t="s">
        <v>3070</v>
      </c>
      <c r="D829" s="746" t="s">
        <v>4306</v>
      </c>
      <c r="E829" s="747" t="s">
        <v>3081</v>
      </c>
      <c r="F829" s="665" t="s">
        <v>3067</v>
      </c>
      <c r="G829" s="665" t="s">
        <v>3143</v>
      </c>
      <c r="H829" s="665" t="s">
        <v>557</v>
      </c>
      <c r="I829" s="665" t="s">
        <v>3162</v>
      </c>
      <c r="J829" s="665" t="s">
        <v>3163</v>
      </c>
      <c r="K829" s="665" t="s">
        <v>3164</v>
      </c>
      <c r="L829" s="666">
        <v>350</v>
      </c>
      <c r="M829" s="666">
        <v>1400</v>
      </c>
      <c r="N829" s="665">
        <v>4</v>
      </c>
      <c r="O829" s="748">
        <v>4</v>
      </c>
      <c r="P829" s="666">
        <v>1400</v>
      </c>
      <c r="Q829" s="681">
        <v>1</v>
      </c>
      <c r="R829" s="665">
        <v>4</v>
      </c>
      <c r="S829" s="681">
        <v>1</v>
      </c>
      <c r="T829" s="748">
        <v>4</v>
      </c>
      <c r="U829" s="704">
        <v>1</v>
      </c>
    </row>
    <row r="830" spans="1:21" ht="14.4" customHeight="1" x14ac:dyDescent="0.3">
      <c r="A830" s="664">
        <v>31</v>
      </c>
      <c r="B830" s="665" t="s">
        <v>556</v>
      </c>
      <c r="C830" s="665" t="s">
        <v>3070</v>
      </c>
      <c r="D830" s="746" t="s">
        <v>4306</v>
      </c>
      <c r="E830" s="747" t="s">
        <v>3081</v>
      </c>
      <c r="F830" s="665" t="s">
        <v>3067</v>
      </c>
      <c r="G830" s="665" t="s">
        <v>3143</v>
      </c>
      <c r="H830" s="665" t="s">
        <v>557</v>
      </c>
      <c r="I830" s="665" t="s">
        <v>3165</v>
      </c>
      <c r="J830" s="665" t="s">
        <v>3154</v>
      </c>
      <c r="K830" s="665" t="s">
        <v>3166</v>
      </c>
      <c r="L830" s="666">
        <v>58.5</v>
      </c>
      <c r="M830" s="666">
        <v>58.5</v>
      </c>
      <c r="N830" s="665">
        <v>1</v>
      </c>
      <c r="O830" s="748">
        <v>1</v>
      </c>
      <c r="P830" s="666">
        <v>58.5</v>
      </c>
      <c r="Q830" s="681">
        <v>1</v>
      </c>
      <c r="R830" s="665">
        <v>1</v>
      </c>
      <c r="S830" s="681">
        <v>1</v>
      </c>
      <c r="T830" s="748">
        <v>1</v>
      </c>
      <c r="U830" s="704">
        <v>1</v>
      </c>
    </row>
    <row r="831" spans="1:21" ht="14.4" customHeight="1" x14ac:dyDescent="0.3">
      <c r="A831" s="664">
        <v>31</v>
      </c>
      <c r="B831" s="665" t="s">
        <v>556</v>
      </c>
      <c r="C831" s="665" t="s">
        <v>3070</v>
      </c>
      <c r="D831" s="746" t="s">
        <v>4306</v>
      </c>
      <c r="E831" s="747" t="s">
        <v>3081</v>
      </c>
      <c r="F831" s="665" t="s">
        <v>3067</v>
      </c>
      <c r="G831" s="665" t="s">
        <v>3143</v>
      </c>
      <c r="H831" s="665" t="s">
        <v>557</v>
      </c>
      <c r="I831" s="665" t="s">
        <v>3170</v>
      </c>
      <c r="J831" s="665" t="s">
        <v>3171</v>
      </c>
      <c r="K831" s="665" t="s">
        <v>3172</v>
      </c>
      <c r="L831" s="666">
        <v>1000</v>
      </c>
      <c r="M831" s="666">
        <v>1000</v>
      </c>
      <c r="N831" s="665">
        <v>1</v>
      </c>
      <c r="O831" s="748">
        <v>1</v>
      </c>
      <c r="P831" s="666">
        <v>1000</v>
      </c>
      <c r="Q831" s="681">
        <v>1</v>
      </c>
      <c r="R831" s="665">
        <v>1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31</v>
      </c>
      <c r="B832" s="665" t="s">
        <v>556</v>
      </c>
      <c r="C832" s="665" t="s">
        <v>3070</v>
      </c>
      <c r="D832" s="746" t="s">
        <v>4306</v>
      </c>
      <c r="E832" s="747" t="s">
        <v>3081</v>
      </c>
      <c r="F832" s="665" t="s">
        <v>3067</v>
      </c>
      <c r="G832" s="665" t="s">
        <v>3143</v>
      </c>
      <c r="H832" s="665" t="s">
        <v>557</v>
      </c>
      <c r="I832" s="665" t="s">
        <v>3623</v>
      </c>
      <c r="J832" s="665" t="s">
        <v>3624</v>
      </c>
      <c r="K832" s="665" t="s">
        <v>3625</v>
      </c>
      <c r="L832" s="666">
        <v>250</v>
      </c>
      <c r="M832" s="666">
        <v>250</v>
      </c>
      <c r="N832" s="665">
        <v>1</v>
      </c>
      <c r="O832" s="748">
        <v>1</v>
      </c>
      <c r="P832" s="666">
        <v>250</v>
      </c>
      <c r="Q832" s="681">
        <v>1</v>
      </c>
      <c r="R832" s="665">
        <v>1</v>
      </c>
      <c r="S832" s="681">
        <v>1</v>
      </c>
      <c r="T832" s="748">
        <v>1</v>
      </c>
      <c r="U832" s="704">
        <v>1</v>
      </c>
    </row>
    <row r="833" spans="1:21" ht="14.4" customHeight="1" x14ac:dyDescent="0.3">
      <c r="A833" s="664">
        <v>31</v>
      </c>
      <c r="B833" s="665" t="s">
        <v>556</v>
      </c>
      <c r="C833" s="665" t="s">
        <v>3070</v>
      </c>
      <c r="D833" s="746" t="s">
        <v>4306</v>
      </c>
      <c r="E833" s="747" t="s">
        <v>3081</v>
      </c>
      <c r="F833" s="665" t="s">
        <v>3067</v>
      </c>
      <c r="G833" s="665" t="s">
        <v>3143</v>
      </c>
      <c r="H833" s="665" t="s">
        <v>557</v>
      </c>
      <c r="I833" s="665" t="s">
        <v>3831</v>
      </c>
      <c r="J833" s="665" t="s">
        <v>3832</v>
      </c>
      <c r="K833" s="665" t="s">
        <v>3833</v>
      </c>
      <c r="L833" s="666">
        <v>1600</v>
      </c>
      <c r="M833" s="666">
        <v>1600</v>
      </c>
      <c r="N833" s="665">
        <v>1</v>
      </c>
      <c r="O833" s="748">
        <v>1</v>
      </c>
      <c r="P833" s="666">
        <v>1600</v>
      </c>
      <c r="Q833" s="681">
        <v>1</v>
      </c>
      <c r="R833" s="665">
        <v>1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31</v>
      </c>
      <c r="B834" s="665" t="s">
        <v>556</v>
      </c>
      <c r="C834" s="665" t="s">
        <v>3070</v>
      </c>
      <c r="D834" s="746" t="s">
        <v>4306</v>
      </c>
      <c r="E834" s="747" t="s">
        <v>3081</v>
      </c>
      <c r="F834" s="665" t="s">
        <v>3067</v>
      </c>
      <c r="G834" s="665" t="s">
        <v>3143</v>
      </c>
      <c r="H834" s="665" t="s">
        <v>557</v>
      </c>
      <c r="I834" s="665" t="s">
        <v>3834</v>
      </c>
      <c r="J834" s="665" t="s">
        <v>3518</v>
      </c>
      <c r="K834" s="665"/>
      <c r="L834" s="666">
        <v>3200</v>
      </c>
      <c r="M834" s="666">
        <v>3200</v>
      </c>
      <c r="N834" s="665">
        <v>1</v>
      </c>
      <c r="O834" s="748">
        <v>1</v>
      </c>
      <c r="P834" s="666">
        <v>3200</v>
      </c>
      <c r="Q834" s="681">
        <v>1</v>
      </c>
      <c r="R834" s="665">
        <v>1</v>
      </c>
      <c r="S834" s="681">
        <v>1</v>
      </c>
      <c r="T834" s="748">
        <v>1</v>
      </c>
      <c r="U834" s="704">
        <v>1</v>
      </c>
    </row>
    <row r="835" spans="1:21" ht="14.4" customHeight="1" x14ac:dyDescent="0.3">
      <c r="A835" s="664">
        <v>31</v>
      </c>
      <c r="B835" s="665" t="s">
        <v>556</v>
      </c>
      <c r="C835" s="665" t="s">
        <v>3070</v>
      </c>
      <c r="D835" s="746" t="s">
        <v>4306</v>
      </c>
      <c r="E835" s="747" t="s">
        <v>3081</v>
      </c>
      <c r="F835" s="665" t="s">
        <v>3067</v>
      </c>
      <c r="G835" s="665" t="s">
        <v>3176</v>
      </c>
      <c r="H835" s="665" t="s">
        <v>557</v>
      </c>
      <c r="I835" s="665" t="s">
        <v>3177</v>
      </c>
      <c r="J835" s="665" t="s">
        <v>3258</v>
      </c>
      <c r="K835" s="665" t="s">
        <v>3259</v>
      </c>
      <c r="L835" s="666">
        <v>260</v>
      </c>
      <c r="M835" s="666">
        <v>1040</v>
      </c>
      <c r="N835" s="665">
        <v>4</v>
      </c>
      <c r="O835" s="748">
        <v>1</v>
      </c>
      <c r="P835" s="666">
        <v>520</v>
      </c>
      <c r="Q835" s="681">
        <v>0.5</v>
      </c>
      <c r="R835" s="665">
        <v>2</v>
      </c>
      <c r="S835" s="681">
        <v>0.5</v>
      </c>
      <c r="T835" s="748">
        <v>0.5</v>
      </c>
      <c r="U835" s="704">
        <v>0.5</v>
      </c>
    </row>
    <row r="836" spans="1:21" ht="14.4" customHeight="1" x14ac:dyDescent="0.3">
      <c r="A836" s="664">
        <v>31</v>
      </c>
      <c r="B836" s="665" t="s">
        <v>556</v>
      </c>
      <c r="C836" s="665" t="s">
        <v>3070</v>
      </c>
      <c r="D836" s="746" t="s">
        <v>4306</v>
      </c>
      <c r="E836" s="747" t="s">
        <v>3081</v>
      </c>
      <c r="F836" s="665" t="s">
        <v>3067</v>
      </c>
      <c r="G836" s="665" t="s">
        <v>3176</v>
      </c>
      <c r="H836" s="665" t="s">
        <v>557</v>
      </c>
      <c r="I836" s="665" t="s">
        <v>3180</v>
      </c>
      <c r="J836" s="665" t="s">
        <v>3181</v>
      </c>
      <c r="K836" s="665" t="s">
        <v>3182</v>
      </c>
      <c r="L836" s="666">
        <v>200</v>
      </c>
      <c r="M836" s="666">
        <v>400</v>
      </c>
      <c r="N836" s="665">
        <v>2</v>
      </c>
      <c r="O836" s="748">
        <v>1</v>
      </c>
      <c r="P836" s="666">
        <v>400</v>
      </c>
      <c r="Q836" s="681">
        <v>1</v>
      </c>
      <c r="R836" s="665">
        <v>2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31</v>
      </c>
      <c r="B837" s="665" t="s">
        <v>556</v>
      </c>
      <c r="C837" s="665" t="s">
        <v>3070</v>
      </c>
      <c r="D837" s="746" t="s">
        <v>4306</v>
      </c>
      <c r="E837" s="747" t="s">
        <v>3081</v>
      </c>
      <c r="F837" s="665" t="s">
        <v>3067</v>
      </c>
      <c r="G837" s="665" t="s">
        <v>3263</v>
      </c>
      <c r="H837" s="665" t="s">
        <v>557</v>
      </c>
      <c r="I837" s="665" t="s">
        <v>3264</v>
      </c>
      <c r="J837" s="665" t="s">
        <v>3265</v>
      </c>
      <c r="K837" s="665" t="s">
        <v>3266</v>
      </c>
      <c r="L837" s="666">
        <v>0</v>
      </c>
      <c r="M837" s="666">
        <v>0</v>
      </c>
      <c r="N837" s="665">
        <v>1</v>
      </c>
      <c r="O837" s="748">
        <v>1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31</v>
      </c>
      <c r="B838" s="665" t="s">
        <v>556</v>
      </c>
      <c r="C838" s="665" t="s">
        <v>3070</v>
      </c>
      <c r="D838" s="746" t="s">
        <v>4306</v>
      </c>
      <c r="E838" s="747" t="s">
        <v>3082</v>
      </c>
      <c r="F838" s="665" t="s">
        <v>3065</v>
      </c>
      <c r="G838" s="665" t="s">
        <v>3096</v>
      </c>
      <c r="H838" s="665" t="s">
        <v>1543</v>
      </c>
      <c r="I838" s="665" t="s">
        <v>1910</v>
      </c>
      <c r="J838" s="665" t="s">
        <v>2881</v>
      </c>
      <c r="K838" s="665" t="s">
        <v>2882</v>
      </c>
      <c r="L838" s="666">
        <v>149.52000000000001</v>
      </c>
      <c r="M838" s="666">
        <v>299.04000000000002</v>
      </c>
      <c r="N838" s="665">
        <v>2</v>
      </c>
      <c r="O838" s="748">
        <v>1</v>
      </c>
      <c r="P838" s="666">
        <v>299.04000000000002</v>
      </c>
      <c r="Q838" s="681">
        <v>1</v>
      </c>
      <c r="R838" s="665">
        <v>2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31</v>
      </c>
      <c r="B839" s="665" t="s">
        <v>556</v>
      </c>
      <c r="C839" s="665" t="s">
        <v>3070</v>
      </c>
      <c r="D839" s="746" t="s">
        <v>4306</v>
      </c>
      <c r="E839" s="747" t="s">
        <v>3082</v>
      </c>
      <c r="F839" s="665" t="s">
        <v>3065</v>
      </c>
      <c r="G839" s="665" t="s">
        <v>3096</v>
      </c>
      <c r="H839" s="665" t="s">
        <v>1543</v>
      </c>
      <c r="I839" s="665" t="s">
        <v>1734</v>
      </c>
      <c r="J839" s="665" t="s">
        <v>1735</v>
      </c>
      <c r="K839" s="665" t="s">
        <v>2877</v>
      </c>
      <c r="L839" s="666">
        <v>225.06</v>
      </c>
      <c r="M839" s="666">
        <v>675.18000000000006</v>
      </c>
      <c r="N839" s="665">
        <v>3</v>
      </c>
      <c r="O839" s="748">
        <v>0.5</v>
      </c>
      <c r="P839" s="666">
        <v>675.18000000000006</v>
      </c>
      <c r="Q839" s="681">
        <v>1</v>
      </c>
      <c r="R839" s="665">
        <v>3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31</v>
      </c>
      <c r="B840" s="665" t="s">
        <v>556</v>
      </c>
      <c r="C840" s="665" t="s">
        <v>3070</v>
      </c>
      <c r="D840" s="746" t="s">
        <v>4306</v>
      </c>
      <c r="E840" s="747" t="s">
        <v>3082</v>
      </c>
      <c r="F840" s="665" t="s">
        <v>3065</v>
      </c>
      <c r="G840" s="665" t="s">
        <v>3198</v>
      </c>
      <c r="H840" s="665" t="s">
        <v>557</v>
      </c>
      <c r="I840" s="665" t="s">
        <v>3707</v>
      </c>
      <c r="J840" s="665" t="s">
        <v>3200</v>
      </c>
      <c r="K840" s="665" t="s">
        <v>3098</v>
      </c>
      <c r="L840" s="666">
        <v>0</v>
      </c>
      <c r="M840" s="666">
        <v>0</v>
      </c>
      <c r="N840" s="665">
        <v>1</v>
      </c>
      <c r="O840" s="748">
        <v>1</v>
      </c>
      <c r="P840" s="666">
        <v>0</v>
      </c>
      <c r="Q840" s="681"/>
      <c r="R840" s="665">
        <v>1</v>
      </c>
      <c r="S840" s="681">
        <v>1</v>
      </c>
      <c r="T840" s="748">
        <v>1</v>
      </c>
      <c r="U840" s="704">
        <v>1</v>
      </c>
    </row>
    <row r="841" spans="1:21" ht="14.4" customHeight="1" x14ac:dyDescent="0.3">
      <c r="A841" s="664">
        <v>31</v>
      </c>
      <c r="B841" s="665" t="s">
        <v>556</v>
      </c>
      <c r="C841" s="665" t="s">
        <v>3070</v>
      </c>
      <c r="D841" s="746" t="s">
        <v>4306</v>
      </c>
      <c r="E841" s="747" t="s">
        <v>3082</v>
      </c>
      <c r="F841" s="665" t="s">
        <v>3065</v>
      </c>
      <c r="G841" s="665" t="s">
        <v>3097</v>
      </c>
      <c r="H841" s="665" t="s">
        <v>557</v>
      </c>
      <c r="I841" s="665" t="s">
        <v>1895</v>
      </c>
      <c r="J841" s="665" t="s">
        <v>1896</v>
      </c>
      <c r="K841" s="665" t="s">
        <v>3098</v>
      </c>
      <c r="L841" s="666">
        <v>78.33</v>
      </c>
      <c r="M841" s="666">
        <v>156.66</v>
      </c>
      <c r="N841" s="665">
        <v>2</v>
      </c>
      <c r="O841" s="748">
        <v>1</v>
      </c>
      <c r="P841" s="666">
        <v>156.66</v>
      </c>
      <c r="Q841" s="681">
        <v>1</v>
      </c>
      <c r="R841" s="665">
        <v>2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31</v>
      </c>
      <c r="B842" s="665" t="s">
        <v>556</v>
      </c>
      <c r="C842" s="665" t="s">
        <v>3070</v>
      </c>
      <c r="D842" s="746" t="s">
        <v>4306</v>
      </c>
      <c r="E842" s="747" t="s">
        <v>3082</v>
      </c>
      <c r="F842" s="665" t="s">
        <v>3065</v>
      </c>
      <c r="G842" s="665" t="s">
        <v>3097</v>
      </c>
      <c r="H842" s="665" t="s">
        <v>557</v>
      </c>
      <c r="I842" s="665" t="s">
        <v>3351</v>
      </c>
      <c r="J842" s="665" t="s">
        <v>3352</v>
      </c>
      <c r="K842" s="665" t="s">
        <v>3353</v>
      </c>
      <c r="L842" s="666">
        <v>78.33</v>
      </c>
      <c r="M842" s="666">
        <v>1174.95</v>
      </c>
      <c r="N842" s="665">
        <v>15</v>
      </c>
      <c r="O842" s="748">
        <v>5.5</v>
      </c>
      <c r="P842" s="666">
        <v>1018.29</v>
      </c>
      <c r="Q842" s="681">
        <v>0.86666666666666659</v>
      </c>
      <c r="R842" s="665">
        <v>13</v>
      </c>
      <c r="S842" s="681">
        <v>0.8666666666666667</v>
      </c>
      <c r="T842" s="748">
        <v>4.5</v>
      </c>
      <c r="U842" s="704">
        <v>0.81818181818181823</v>
      </c>
    </row>
    <row r="843" spans="1:21" ht="14.4" customHeight="1" x14ac:dyDescent="0.3">
      <c r="A843" s="664">
        <v>31</v>
      </c>
      <c r="B843" s="665" t="s">
        <v>556</v>
      </c>
      <c r="C843" s="665" t="s">
        <v>3070</v>
      </c>
      <c r="D843" s="746" t="s">
        <v>4306</v>
      </c>
      <c r="E843" s="747" t="s">
        <v>3082</v>
      </c>
      <c r="F843" s="665" t="s">
        <v>3065</v>
      </c>
      <c r="G843" s="665" t="s">
        <v>3097</v>
      </c>
      <c r="H843" s="665" t="s">
        <v>557</v>
      </c>
      <c r="I843" s="665" t="s">
        <v>3099</v>
      </c>
      <c r="J843" s="665" t="s">
        <v>1896</v>
      </c>
      <c r="K843" s="665" t="s">
        <v>3100</v>
      </c>
      <c r="L843" s="666">
        <v>391.67</v>
      </c>
      <c r="M843" s="666">
        <v>783.34</v>
      </c>
      <c r="N843" s="665">
        <v>2</v>
      </c>
      <c r="O843" s="748">
        <v>2</v>
      </c>
      <c r="P843" s="666">
        <v>783.34</v>
      </c>
      <c r="Q843" s="681">
        <v>1</v>
      </c>
      <c r="R843" s="665">
        <v>2</v>
      </c>
      <c r="S843" s="681">
        <v>1</v>
      </c>
      <c r="T843" s="748">
        <v>2</v>
      </c>
      <c r="U843" s="704">
        <v>1</v>
      </c>
    </row>
    <row r="844" spans="1:21" ht="14.4" customHeight="1" x14ac:dyDescent="0.3">
      <c r="A844" s="664">
        <v>31</v>
      </c>
      <c r="B844" s="665" t="s">
        <v>556</v>
      </c>
      <c r="C844" s="665" t="s">
        <v>3070</v>
      </c>
      <c r="D844" s="746" t="s">
        <v>4306</v>
      </c>
      <c r="E844" s="747" t="s">
        <v>3082</v>
      </c>
      <c r="F844" s="665" t="s">
        <v>3065</v>
      </c>
      <c r="G844" s="665" t="s">
        <v>3201</v>
      </c>
      <c r="H844" s="665" t="s">
        <v>557</v>
      </c>
      <c r="I844" s="665" t="s">
        <v>3835</v>
      </c>
      <c r="J844" s="665" t="s">
        <v>3836</v>
      </c>
      <c r="K844" s="665" t="s">
        <v>3837</v>
      </c>
      <c r="L844" s="666">
        <v>0</v>
      </c>
      <c r="M844" s="666">
        <v>0</v>
      </c>
      <c r="N844" s="665">
        <v>1</v>
      </c>
      <c r="O844" s="748">
        <v>1</v>
      </c>
      <c r="P844" s="666"/>
      <c r="Q844" s="681"/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31</v>
      </c>
      <c r="B845" s="665" t="s">
        <v>556</v>
      </c>
      <c r="C845" s="665" t="s">
        <v>3070</v>
      </c>
      <c r="D845" s="746" t="s">
        <v>4306</v>
      </c>
      <c r="E845" s="747" t="s">
        <v>3082</v>
      </c>
      <c r="F845" s="665" t="s">
        <v>3065</v>
      </c>
      <c r="G845" s="665" t="s">
        <v>3206</v>
      </c>
      <c r="H845" s="665" t="s">
        <v>557</v>
      </c>
      <c r="I845" s="665" t="s">
        <v>3207</v>
      </c>
      <c r="J845" s="665" t="s">
        <v>3208</v>
      </c>
      <c r="K845" s="665" t="s">
        <v>3209</v>
      </c>
      <c r="L845" s="666">
        <v>0</v>
      </c>
      <c r="M845" s="666">
        <v>0</v>
      </c>
      <c r="N845" s="665">
        <v>2</v>
      </c>
      <c r="O845" s="748">
        <v>0.5</v>
      </c>
      <c r="P845" s="666">
        <v>0</v>
      </c>
      <c r="Q845" s="681"/>
      <c r="R845" s="665">
        <v>2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31</v>
      </c>
      <c r="B846" s="665" t="s">
        <v>556</v>
      </c>
      <c r="C846" s="665" t="s">
        <v>3070</v>
      </c>
      <c r="D846" s="746" t="s">
        <v>4306</v>
      </c>
      <c r="E846" s="747" t="s">
        <v>3082</v>
      </c>
      <c r="F846" s="665" t="s">
        <v>3065</v>
      </c>
      <c r="G846" s="665" t="s">
        <v>3210</v>
      </c>
      <c r="H846" s="665" t="s">
        <v>557</v>
      </c>
      <c r="I846" s="665" t="s">
        <v>3838</v>
      </c>
      <c r="J846" s="665" t="s">
        <v>2956</v>
      </c>
      <c r="K846" s="665" t="s">
        <v>3057</v>
      </c>
      <c r="L846" s="666">
        <v>0</v>
      </c>
      <c r="M846" s="666">
        <v>0</v>
      </c>
      <c r="N846" s="665">
        <v>1</v>
      </c>
      <c r="O846" s="748">
        <v>1</v>
      </c>
      <c r="P846" s="666">
        <v>0</v>
      </c>
      <c r="Q846" s="681"/>
      <c r="R846" s="665">
        <v>1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31</v>
      </c>
      <c r="B847" s="665" t="s">
        <v>556</v>
      </c>
      <c r="C847" s="665" t="s">
        <v>3070</v>
      </c>
      <c r="D847" s="746" t="s">
        <v>4306</v>
      </c>
      <c r="E847" s="747" t="s">
        <v>3082</v>
      </c>
      <c r="F847" s="665" t="s">
        <v>3065</v>
      </c>
      <c r="G847" s="665" t="s">
        <v>3839</v>
      </c>
      <c r="H847" s="665" t="s">
        <v>557</v>
      </c>
      <c r="I847" s="665" t="s">
        <v>3840</v>
      </c>
      <c r="J847" s="665" t="s">
        <v>3841</v>
      </c>
      <c r="K847" s="665" t="s">
        <v>3842</v>
      </c>
      <c r="L847" s="666">
        <v>232.68</v>
      </c>
      <c r="M847" s="666">
        <v>698.04</v>
      </c>
      <c r="N847" s="665">
        <v>3</v>
      </c>
      <c r="O847" s="748">
        <v>1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31</v>
      </c>
      <c r="B848" s="665" t="s">
        <v>556</v>
      </c>
      <c r="C848" s="665" t="s">
        <v>3070</v>
      </c>
      <c r="D848" s="746" t="s">
        <v>4306</v>
      </c>
      <c r="E848" s="747" t="s">
        <v>3082</v>
      </c>
      <c r="F848" s="665" t="s">
        <v>3065</v>
      </c>
      <c r="G848" s="665" t="s">
        <v>3302</v>
      </c>
      <c r="H848" s="665" t="s">
        <v>1543</v>
      </c>
      <c r="I848" s="665" t="s">
        <v>1705</v>
      </c>
      <c r="J848" s="665" t="s">
        <v>2943</v>
      </c>
      <c r="K848" s="665" t="s">
        <v>2944</v>
      </c>
      <c r="L848" s="666">
        <v>107.42</v>
      </c>
      <c r="M848" s="666">
        <v>107.42</v>
      </c>
      <c r="N848" s="665">
        <v>1</v>
      </c>
      <c r="O848" s="748">
        <v>1</v>
      </c>
      <c r="P848" s="666">
        <v>107.42</v>
      </c>
      <c r="Q848" s="681">
        <v>1</v>
      </c>
      <c r="R848" s="665">
        <v>1</v>
      </c>
      <c r="S848" s="681">
        <v>1</v>
      </c>
      <c r="T848" s="748">
        <v>1</v>
      </c>
      <c r="U848" s="704">
        <v>1</v>
      </c>
    </row>
    <row r="849" spans="1:21" ht="14.4" customHeight="1" x14ac:dyDescent="0.3">
      <c r="A849" s="664">
        <v>31</v>
      </c>
      <c r="B849" s="665" t="s">
        <v>556</v>
      </c>
      <c r="C849" s="665" t="s">
        <v>3070</v>
      </c>
      <c r="D849" s="746" t="s">
        <v>4306</v>
      </c>
      <c r="E849" s="747" t="s">
        <v>3082</v>
      </c>
      <c r="F849" s="665" t="s">
        <v>3065</v>
      </c>
      <c r="G849" s="665" t="s">
        <v>3843</v>
      </c>
      <c r="H849" s="665" t="s">
        <v>557</v>
      </c>
      <c r="I849" s="665" t="s">
        <v>3844</v>
      </c>
      <c r="J849" s="665" t="s">
        <v>3845</v>
      </c>
      <c r="K849" s="665" t="s">
        <v>3846</v>
      </c>
      <c r="L849" s="666">
        <v>0</v>
      </c>
      <c r="M849" s="666">
        <v>0</v>
      </c>
      <c r="N849" s="665">
        <v>1</v>
      </c>
      <c r="O849" s="748">
        <v>1</v>
      </c>
      <c r="P849" s="666">
        <v>0</v>
      </c>
      <c r="Q849" s="681"/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31</v>
      </c>
      <c r="B850" s="665" t="s">
        <v>556</v>
      </c>
      <c r="C850" s="665" t="s">
        <v>3070</v>
      </c>
      <c r="D850" s="746" t="s">
        <v>4306</v>
      </c>
      <c r="E850" s="747" t="s">
        <v>3082</v>
      </c>
      <c r="F850" s="665" t="s">
        <v>3065</v>
      </c>
      <c r="G850" s="665" t="s">
        <v>3843</v>
      </c>
      <c r="H850" s="665" t="s">
        <v>557</v>
      </c>
      <c r="I850" s="665" t="s">
        <v>3847</v>
      </c>
      <c r="J850" s="665" t="s">
        <v>3845</v>
      </c>
      <c r="K850" s="665" t="s">
        <v>3848</v>
      </c>
      <c r="L850" s="666">
        <v>0</v>
      </c>
      <c r="M850" s="666">
        <v>0</v>
      </c>
      <c r="N850" s="665">
        <v>1</v>
      </c>
      <c r="O850" s="748">
        <v>0.5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31</v>
      </c>
      <c r="B851" s="665" t="s">
        <v>556</v>
      </c>
      <c r="C851" s="665" t="s">
        <v>3070</v>
      </c>
      <c r="D851" s="746" t="s">
        <v>4306</v>
      </c>
      <c r="E851" s="747" t="s">
        <v>3082</v>
      </c>
      <c r="F851" s="665" t="s">
        <v>3065</v>
      </c>
      <c r="G851" s="665" t="s">
        <v>3101</v>
      </c>
      <c r="H851" s="665" t="s">
        <v>557</v>
      </c>
      <c r="I851" s="665" t="s">
        <v>1266</v>
      </c>
      <c r="J851" s="665" t="s">
        <v>3102</v>
      </c>
      <c r="K851" s="665" t="s">
        <v>3103</v>
      </c>
      <c r="L851" s="666">
        <v>0</v>
      </c>
      <c r="M851" s="666">
        <v>0</v>
      </c>
      <c r="N851" s="665">
        <v>1</v>
      </c>
      <c r="O851" s="748">
        <v>0.5</v>
      </c>
      <c r="P851" s="666">
        <v>0</v>
      </c>
      <c r="Q851" s="681"/>
      <c r="R851" s="665">
        <v>1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31</v>
      </c>
      <c r="B852" s="665" t="s">
        <v>556</v>
      </c>
      <c r="C852" s="665" t="s">
        <v>3070</v>
      </c>
      <c r="D852" s="746" t="s">
        <v>4306</v>
      </c>
      <c r="E852" s="747" t="s">
        <v>3082</v>
      </c>
      <c r="F852" s="665" t="s">
        <v>3065</v>
      </c>
      <c r="G852" s="665" t="s">
        <v>3849</v>
      </c>
      <c r="H852" s="665" t="s">
        <v>557</v>
      </c>
      <c r="I852" s="665" t="s">
        <v>3850</v>
      </c>
      <c r="J852" s="665" t="s">
        <v>3851</v>
      </c>
      <c r="K852" s="665" t="s">
        <v>3852</v>
      </c>
      <c r="L852" s="666">
        <v>18.809999999999999</v>
      </c>
      <c r="M852" s="666">
        <v>37.619999999999997</v>
      </c>
      <c r="N852" s="665">
        <v>2</v>
      </c>
      <c r="O852" s="748">
        <v>1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31</v>
      </c>
      <c r="B853" s="665" t="s">
        <v>556</v>
      </c>
      <c r="C853" s="665" t="s">
        <v>3070</v>
      </c>
      <c r="D853" s="746" t="s">
        <v>4306</v>
      </c>
      <c r="E853" s="747" t="s">
        <v>3082</v>
      </c>
      <c r="F853" s="665" t="s">
        <v>3065</v>
      </c>
      <c r="G853" s="665" t="s">
        <v>3853</v>
      </c>
      <c r="H853" s="665" t="s">
        <v>557</v>
      </c>
      <c r="I853" s="665" t="s">
        <v>1198</v>
      </c>
      <c r="J853" s="665" t="s">
        <v>1199</v>
      </c>
      <c r="K853" s="665" t="s">
        <v>3854</v>
      </c>
      <c r="L853" s="666">
        <v>30.46</v>
      </c>
      <c r="M853" s="666">
        <v>91.38</v>
      </c>
      <c r="N853" s="665">
        <v>3</v>
      </c>
      <c r="O853" s="748">
        <v>1</v>
      </c>
      <c r="P853" s="666">
        <v>91.38</v>
      </c>
      <c r="Q853" s="681">
        <v>1</v>
      </c>
      <c r="R853" s="665">
        <v>3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31</v>
      </c>
      <c r="B854" s="665" t="s">
        <v>556</v>
      </c>
      <c r="C854" s="665" t="s">
        <v>3070</v>
      </c>
      <c r="D854" s="746" t="s">
        <v>4306</v>
      </c>
      <c r="E854" s="747" t="s">
        <v>3082</v>
      </c>
      <c r="F854" s="665" t="s">
        <v>3065</v>
      </c>
      <c r="G854" s="665" t="s">
        <v>3484</v>
      </c>
      <c r="H854" s="665" t="s">
        <v>557</v>
      </c>
      <c r="I854" s="665" t="s">
        <v>3855</v>
      </c>
      <c r="J854" s="665" t="s">
        <v>838</v>
      </c>
      <c r="K854" s="665" t="s">
        <v>3856</v>
      </c>
      <c r="L854" s="666">
        <v>0</v>
      </c>
      <c r="M854" s="666">
        <v>0</v>
      </c>
      <c r="N854" s="665">
        <v>2</v>
      </c>
      <c r="O854" s="748">
        <v>0.66666666666666663</v>
      </c>
      <c r="P854" s="666">
        <v>0</v>
      </c>
      <c r="Q854" s="681"/>
      <c r="R854" s="665">
        <v>2</v>
      </c>
      <c r="S854" s="681">
        <v>1</v>
      </c>
      <c r="T854" s="748">
        <v>0.66666666666666663</v>
      </c>
      <c r="U854" s="704">
        <v>1</v>
      </c>
    </row>
    <row r="855" spans="1:21" ht="14.4" customHeight="1" x14ac:dyDescent="0.3">
      <c r="A855" s="664">
        <v>31</v>
      </c>
      <c r="B855" s="665" t="s">
        <v>556</v>
      </c>
      <c r="C855" s="665" t="s">
        <v>3070</v>
      </c>
      <c r="D855" s="746" t="s">
        <v>4306</v>
      </c>
      <c r="E855" s="747" t="s">
        <v>3082</v>
      </c>
      <c r="F855" s="665" t="s">
        <v>3065</v>
      </c>
      <c r="G855" s="665" t="s">
        <v>3484</v>
      </c>
      <c r="H855" s="665" t="s">
        <v>557</v>
      </c>
      <c r="I855" s="665" t="s">
        <v>837</v>
      </c>
      <c r="J855" s="665" t="s">
        <v>838</v>
      </c>
      <c r="K855" s="665" t="s">
        <v>3561</v>
      </c>
      <c r="L855" s="666">
        <v>0</v>
      </c>
      <c r="M855" s="666">
        <v>0</v>
      </c>
      <c r="N855" s="665">
        <v>5</v>
      </c>
      <c r="O855" s="748">
        <v>2.5</v>
      </c>
      <c r="P855" s="666">
        <v>0</v>
      </c>
      <c r="Q855" s="681"/>
      <c r="R855" s="665">
        <v>5</v>
      </c>
      <c r="S855" s="681">
        <v>1</v>
      </c>
      <c r="T855" s="748">
        <v>2.5</v>
      </c>
      <c r="U855" s="704">
        <v>1</v>
      </c>
    </row>
    <row r="856" spans="1:21" ht="14.4" customHeight="1" x14ac:dyDescent="0.3">
      <c r="A856" s="664">
        <v>31</v>
      </c>
      <c r="B856" s="665" t="s">
        <v>556</v>
      </c>
      <c r="C856" s="665" t="s">
        <v>3070</v>
      </c>
      <c r="D856" s="746" t="s">
        <v>4306</v>
      </c>
      <c r="E856" s="747" t="s">
        <v>3082</v>
      </c>
      <c r="F856" s="665" t="s">
        <v>3065</v>
      </c>
      <c r="G856" s="665" t="s">
        <v>3484</v>
      </c>
      <c r="H856" s="665" t="s">
        <v>557</v>
      </c>
      <c r="I856" s="665" t="s">
        <v>833</v>
      </c>
      <c r="J856" s="665" t="s">
        <v>838</v>
      </c>
      <c r="K856" s="665" t="s">
        <v>3857</v>
      </c>
      <c r="L856" s="666">
        <v>0</v>
      </c>
      <c r="M856" s="666">
        <v>0</v>
      </c>
      <c r="N856" s="665">
        <v>6</v>
      </c>
      <c r="O856" s="748">
        <v>6</v>
      </c>
      <c r="P856" s="666">
        <v>0</v>
      </c>
      <c r="Q856" s="681"/>
      <c r="R856" s="665">
        <v>5</v>
      </c>
      <c r="S856" s="681">
        <v>0.83333333333333337</v>
      </c>
      <c r="T856" s="748">
        <v>5</v>
      </c>
      <c r="U856" s="704">
        <v>0.83333333333333337</v>
      </c>
    </row>
    <row r="857" spans="1:21" ht="14.4" customHeight="1" x14ac:dyDescent="0.3">
      <c r="A857" s="664">
        <v>31</v>
      </c>
      <c r="B857" s="665" t="s">
        <v>556</v>
      </c>
      <c r="C857" s="665" t="s">
        <v>3070</v>
      </c>
      <c r="D857" s="746" t="s">
        <v>4306</v>
      </c>
      <c r="E857" s="747" t="s">
        <v>3082</v>
      </c>
      <c r="F857" s="665" t="s">
        <v>3065</v>
      </c>
      <c r="G857" s="665" t="s">
        <v>3484</v>
      </c>
      <c r="H857" s="665" t="s">
        <v>557</v>
      </c>
      <c r="I857" s="665" t="s">
        <v>3485</v>
      </c>
      <c r="J857" s="665" t="s">
        <v>838</v>
      </c>
      <c r="K857" s="665" t="s">
        <v>3486</v>
      </c>
      <c r="L857" s="666">
        <v>0</v>
      </c>
      <c r="M857" s="666">
        <v>0</v>
      </c>
      <c r="N857" s="665">
        <v>1</v>
      </c>
      <c r="O857" s="748">
        <v>1</v>
      </c>
      <c r="P857" s="666">
        <v>0</v>
      </c>
      <c r="Q857" s="681"/>
      <c r="R857" s="665">
        <v>1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31</v>
      </c>
      <c r="B858" s="665" t="s">
        <v>556</v>
      </c>
      <c r="C858" s="665" t="s">
        <v>3070</v>
      </c>
      <c r="D858" s="746" t="s">
        <v>4306</v>
      </c>
      <c r="E858" s="747" t="s">
        <v>3082</v>
      </c>
      <c r="F858" s="665" t="s">
        <v>3065</v>
      </c>
      <c r="G858" s="665" t="s">
        <v>3108</v>
      </c>
      <c r="H858" s="665" t="s">
        <v>557</v>
      </c>
      <c r="I858" s="665" t="s">
        <v>1825</v>
      </c>
      <c r="J858" s="665" t="s">
        <v>3109</v>
      </c>
      <c r="K858" s="665" t="s">
        <v>3110</v>
      </c>
      <c r="L858" s="666">
        <v>132.97999999999999</v>
      </c>
      <c r="M858" s="666">
        <v>398.93999999999994</v>
      </c>
      <c r="N858" s="665">
        <v>3</v>
      </c>
      <c r="O858" s="748">
        <v>0.5</v>
      </c>
      <c r="P858" s="666">
        <v>398.93999999999994</v>
      </c>
      <c r="Q858" s="681">
        <v>1</v>
      </c>
      <c r="R858" s="665">
        <v>3</v>
      </c>
      <c r="S858" s="681">
        <v>1</v>
      </c>
      <c r="T858" s="748">
        <v>0.5</v>
      </c>
      <c r="U858" s="704">
        <v>1</v>
      </c>
    </row>
    <row r="859" spans="1:21" ht="14.4" customHeight="1" x14ac:dyDescent="0.3">
      <c r="A859" s="664">
        <v>31</v>
      </c>
      <c r="B859" s="665" t="s">
        <v>556</v>
      </c>
      <c r="C859" s="665" t="s">
        <v>3070</v>
      </c>
      <c r="D859" s="746" t="s">
        <v>4306</v>
      </c>
      <c r="E859" s="747" t="s">
        <v>3082</v>
      </c>
      <c r="F859" s="665" t="s">
        <v>3065</v>
      </c>
      <c r="G859" s="665" t="s">
        <v>3108</v>
      </c>
      <c r="H859" s="665" t="s">
        <v>557</v>
      </c>
      <c r="I859" s="665" t="s">
        <v>3487</v>
      </c>
      <c r="J859" s="665" t="s">
        <v>3109</v>
      </c>
      <c r="K859" s="665" t="s">
        <v>3488</v>
      </c>
      <c r="L859" s="666">
        <v>77.52</v>
      </c>
      <c r="M859" s="666">
        <v>155.04</v>
      </c>
      <c r="N859" s="665">
        <v>2</v>
      </c>
      <c r="O859" s="748">
        <v>1</v>
      </c>
      <c r="P859" s="666">
        <v>155.04</v>
      </c>
      <c r="Q859" s="681">
        <v>1</v>
      </c>
      <c r="R859" s="665">
        <v>2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31</v>
      </c>
      <c r="B860" s="665" t="s">
        <v>556</v>
      </c>
      <c r="C860" s="665" t="s">
        <v>3070</v>
      </c>
      <c r="D860" s="746" t="s">
        <v>4306</v>
      </c>
      <c r="E860" s="747" t="s">
        <v>3082</v>
      </c>
      <c r="F860" s="665" t="s">
        <v>3065</v>
      </c>
      <c r="G860" s="665" t="s">
        <v>3108</v>
      </c>
      <c r="H860" s="665" t="s">
        <v>557</v>
      </c>
      <c r="I860" s="665" t="s">
        <v>3365</v>
      </c>
      <c r="J860" s="665" t="s">
        <v>3109</v>
      </c>
      <c r="K860" s="665" t="s">
        <v>3110</v>
      </c>
      <c r="L860" s="666">
        <v>132.97999999999999</v>
      </c>
      <c r="M860" s="666">
        <v>797.87999999999988</v>
      </c>
      <c r="N860" s="665">
        <v>6</v>
      </c>
      <c r="O860" s="748">
        <v>1.5</v>
      </c>
      <c r="P860" s="666">
        <v>797.87999999999988</v>
      </c>
      <c r="Q860" s="681">
        <v>1</v>
      </c>
      <c r="R860" s="665">
        <v>6</v>
      </c>
      <c r="S860" s="681">
        <v>1</v>
      </c>
      <c r="T860" s="748">
        <v>1.5</v>
      </c>
      <c r="U860" s="704">
        <v>1</v>
      </c>
    </row>
    <row r="861" spans="1:21" ht="14.4" customHeight="1" x14ac:dyDescent="0.3">
      <c r="A861" s="664">
        <v>31</v>
      </c>
      <c r="B861" s="665" t="s">
        <v>556</v>
      </c>
      <c r="C861" s="665" t="s">
        <v>3070</v>
      </c>
      <c r="D861" s="746" t="s">
        <v>4306</v>
      </c>
      <c r="E861" s="747" t="s">
        <v>3082</v>
      </c>
      <c r="F861" s="665" t="s">
        <v>3065</v>
      </c>
      <c r="G861" s="665" t="s">
        <v>3741</v>
      </c>
      <c r="H861" s="665" t="s">
        <v>557</v>
      </c>
      <c r="I861" s="665" t="s">
        <v>3858</v>
      </c>
      <c r="J861" s="665" t="s">
        <v>3742</v>
      </c>
      <c r="K861" s="665" t="s">
        <v>3743</v>
      </c>
      <c r="L861" s="666">
        <v>0</v>
      </c>
      <c r="M861" s="666">
        <v>0</v>
      </c>
      <c r="N861" s="665">
        <v>1</v>
      </c>
      <c r="O861" s="748">
        <v>0.5</v>
      </c>
      <c r="P861" s="666">
        <v>0</v>
      </c>
      <c r="Q861" s="681"/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31</v>
      </c>
      <c r="B862" s="665" t="s">
        <v>556</v>
      </c>
      <c r="C862" s="665" t="s">
        <v>3070</v>
      </c>
      <c r="D862" s="746" t="s">
        <v>4306</v>
      </c>
      <c r="E862" s="747" t="s">
        <v>3082</v>
      </c>
      <c r="F862" s="665" t="s">
        <v>3065</v>
      </c>
      <c r="G862" s="665" t="s">
        <v>3859</v>
      </c>
      <c r="H862" s="665" t="s">
        <v>557</v>
      </c>
      <c r="I862" s="665" t="s">
        <v>3860</v>
      </c>
      <c r="J862" s="665" t="s">
        <v>1992</v>
      </c>
      <c r="K862" s="665" t="s">
        <v>3861</v>
      </c>
      <c r="L862" s="666">
        <v>244.64</v>
      </c>
      <c r="M862" s="666">
        <v>244.64</v>
      </c>
      <c r="N862" s="665">
        <v>1</v>
      </c>
      <c r="O862" s="748">
        <v>1</v>
      </c>
      <c r="P862" s="666">
        <v>244.64</v>
      </c>
      <c r="Q862" s="681">
        <v>1</v>
      </c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31</v>
      </c>
      <c r="B863" s="665" t="s">
        <v>556</v>
      </c>
      <c r="C863" s="665" t="s">
        <v>3070</v>
      </c>
      <c r="D863" s="746" t="s">
        <v>4306</v>
      </c>
      <c r="E863" s="747" t="s">
        <v>3082</v>
      </c>
      <c r="F863" s="665" t="s">
        <v>3065</v>
      </c>
      <c r="G863" s="665" t="s">
        <v>3766</v>
      </c>
      <c r="H863" s="665" t="s">
        <v>557</v>
      </c>
      <c r="I863" s="665" t="s">
        <v>3862</v>
      </c>
      <c r="J863" s="665" t="s">
        <v>3863</v>
      </c>
      <c r="K863" s="665" t="s">
        <v>3864</v>
      </c>
      <c r="L863" s="666">
        <v>0</v>
      </c>
      <c r="M863" s="666">
        <v>0</v>
      </c>
      <c r="N863" s="665">
        <v>2</v>
      </c>
      <c r="O863" s="748">
        <v>1</v>
      </c>
      <c r="P863" s="666"/>
      <c r="Q863" s="681"/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31</v>
      </c>
      <c r="B864" s="665" t="s">
        <v>556</v>
      </c>
      <c r="C864" s="665" t="s">
        <v>3070</v>
      </c>
      <c r="D864" s="746" t="s">
        <v>4306</v>
      </c>
      <c r="E864" s="747" t="s">
        <v>3082</v>
      </c>
      <c r="F864" s="665" t="s">
        <v>3065</v>
      </c>
      <c r="G864" s="665" t="s">
        <v>3369</v>
      </c>
      <c r="H864" s="665" t="s">
        <v>557</v>
      </c>
      <c r="I864" s="665" t="s">
        <v>2104</v>
      </c>
      <c r="J864" s="665" t="s">
        <v>2105</v>
      </c>
      <c r="K864" s="665" t="s">
        <v>2818</v>
      </c>
      <c r="L864" s="666">
        <v>38.56</v>
      </c>
      <c r="M864" s="666">
        <v>38.56</v>
      </c>
      <c r="N864" s="665">
        <v>1</v>
      </c>
      <c r="O864" s="748">
        <v>0.5</v>
      </c>
      <c r="P864" s="666">
        <v>38.56</v>
      </c>
      <c r="Q864" s="681">
        <v>1</v>
      </c>
      <c r="R864" s="665">
        <v>1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31</v>
      </c>
      <c r="B865" s="665" t="s">
        <v>556</v>
      </c>
      <c r="C865" s="665" t="s">
        <v>3070</v>
      </c>
      <c r="D865" s="746" t="s">
        <v>4306</v>
      </c>
      <c r="E865" s="747" t="s">
        <v>3082</v>
      </c>
      <c r="F865" s="665" t="s">
        <v>3065</v>
      </c>
      <c r="G865" s="665" t="s">
        <v>3118</v>
      </c>
      <c r="H865" s="665" t="s">
        <v>1543</v>
      </c>
      <c r="I865" s="665" t="s">
        <v>3419</v>
      </c>
      <c r="J865" s="665" t="s">
        <v>1565</v>
      </c>
      <c r="K865" s="665" t="s">
        <v>3420</v>
      </c>
      <c r="L865" s="666">
        <v>368.16</v>
      </c>
      <c r="M865" s="666">
        <v>736.32</v>
      </c>
      <c r="N865" s="665">
        <v>2</v>
      </c>
      <c r="O865" s="748">
        <v>1</v>
      </c>
      <c r="P865" s="666">
        <v>736.32</v>
      </c>
      <c r="Q865" s="681">
        <v>1</v>
      </c>
      <c r="R865" s="665">
        <v>2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31</v>
      </c>
      <c r="B866" s="665" t="s">
        <v>556</v>
      </c>
      <c r="C866" s="665" t="s">
        <v>3070</v>
      </c>
      <c r="D866" s="746" t="s">
        <v>4306</v>
      </c>
      <c r="E866" s="747" t="s">
        <v>3082</v>
      </c>
      <c r="F866" s="665" t="s">
        <v>3065</v>
      </c>
      <c r="G866" s="665" t="s">
        <v>3118</v>
      </c>
      <c r="H866" s="665" t="s">
        <v>1543</v>
      </c>
      <c r="I866" s="665" t="s">
        <v>3119</v>
      </c>
      <c r="J866" s="665" t="s">
        <v>1565</v>
      </c>
      <c r="K866" s="665" t="s">
        <v>2809</v>
      </c>
      <c r="L866" s="666">
        <v>543.39</v>
      </c>
      <c r="M866" s="666">
        <v>14128.140000000001</v>
      </c>
      <c r="N866" s="665">
        <v>26</v>
      </c>
      <c r="O866" s="748">
        <v>15.5</v>
      </c>
      <c r="P866" s="666">
        <v>14128.140000000001</v>
      </c>
      <c r="Q866" s="681">
        <v>1</v>
      </c>
      <c r="R866" s="665">
        <v>26</v>
      </c>
      <c r="S866" s="681">
        <v>1</v>
      </c>
      <c r="T866" s="748">
        <v>15.5</v>
      </c>
      <c r="U866" s="704">
        <v>1</v>
      </c>
    </row>
    <row r="867" spans="1:21" ht="14.4" customHeight="1" x14ac:dyDescent="0.3">
      <c r="A867" s="664">
        <v>31</v>
      </c>
      <c r="B867" s="665" t="s">
        <v>556</v>
      </c>
      <c r="C867" s="665" t="s">
        <v>3070</v>
      </c>
      <c r="D867" s="746" t="s">
        <v>4306</v>
      </c>
      <c r="E867" s="747" t="s">
        <v>3082</v>
      </c>
      <c r="F867" s="665" t="s">
        <v>3065</v>
      </c>
      <c r="G867" s="665" t="s">
        <v>3118</v>
      </c>
      <c r="H867" s="665" t="s">
        <v>1543</v>
      </c>
      <c r="I867" s="665" t="s">
        <v>3119</v>
      </c>
      <c r="J867" s="665" t="s">
        <v>1565</v>
      </c>
      <c r="K867" s="665" t="s">
        <v>2809</v>
      </c>
      <c r="L867" s="666">
        <v>490.89</v>
      </c>
      <c r="M867" s="666">
        <v>13254.029999999997</v>
      </c>
      <c r="N867" s="665">
        <v>27</v>
      </c>
      <c r="O867" s="748">
        <v>13.833333333333332</v>
      </c>
      <c r="P867" s="666">
        <v>11781.359999999997</v>
      </c>
      <c r="Q867" s="681">
        <v>0.88888888888888884</v>
      </c>
      <c r="R867" s="665">
        <v>24</v>
      </c>
      <c r="S867" s="681">
        <v>0.88888888888888884</v>
      </c>
      <c r="T867" s="748">
        <v>12.333333333333332</v>
      </c>
      <c r="U867" s="704">
        <v>0.89156626506024095</v>
      </c>
    </row>
    <row r="868" spans="1:21" ht="14.4" customHeight="1" x14ac:dyDescent="0.3">
      <c r="A868" s="664">
        <v>31</v>
      </c>
      <c r="B868" s="665" t="s">
        <v>556</v>
      </c>
      <c r="C868" s="665" t="s">
        <v>3070</v>
      </c>
      <c r="D868" s="746" t="s">
        <v>4306</v>
      </c>
      <c r="E868" s="747" t="s">
        <v>3082</v>
      </c>
      <c r="F868" s="665" t="s">
        <v>3065</v>
      </c>
      <c r="G868" s="665" t="s">
        <v>3118</v>
      </c>
      <c r="H868" s="665" t="s">
        <v>1543</v>
      </c>
      <c r="I868" s="665" t="s">
        <v>3120</v>
      </c>
      <c r="J868" s="665" t="s">
        <v>1565</v>
      </c>
      <c r="K868" s="665" t="s">
        <v>2807</v>
      </c>
      <c r="L868" s="666">
        <v>815.1</v>
      </c>
      <c r="M868" s="666">
        <v>6520.8000000000011</v>
      </c>
      <c r="N868" s="665">
        <v>8</v>
      </c>
      <c r="O868" s="748">
        <v>4</v>
      </c>
      <c r="P868" s="666">
        <v>6520.8000000000011</v>
      </c>
      <c r="Q868" s="681">
        <v>1</v>
      </c>
      <c r="R868" s="665">
        <v>8</v>
      </c>
      <c r="S868" s="681">
        <v>1</v>
      </c>
      <c r="T868" s="748">
        <v>4</v>
      </c>
      <c r="U868" s="704">
        <v>1</v>
      </c>
    </row>
    <row r="869" spans="1:21" ht="14.4" customHeight="1" x14ac:dyDescent="0.3">
      <c r="A869" s="664">
        <v>31</v>
      </c>
      <c r="B869" s="665" t="s">
        <v>556</v>
      </c>
      <c r="C869" s="665" t="s">
        <v>3070</v>
      </c>
      <c r="D869" s="746" t="s">
        <v>4306</v>
      </c>
      <c r="E869" s="747" t="s">
        <v>3082</v>
      </c>
      <c r="F869" s="665" t="s">
        <v>3065</v>
      </c>
      <c r="G869" s="665" t="s">
        <v>3118</v>
      </c>
      <c r="H869" s="665" t="s">
        <v>1543</v>
      </c>
      <c r="I869" s="665" t="s">
        <v>3120</v>
      </c>
      <c r="J869" s="665" t="s">
        <v>1565</v>
      </c>
      <c r="K869" s="665" t="s">
        <v>2807</v>
      </c>
      <c r="L869" s="666">
        <v>736.33</v>
      </c>
      <c r="M869" s="666">
        <v>13990.27</v>
      </c>
      <c r="N869" s="665">
        <v>19</v>
      </c>
      <c r="O869" s="748">
        <v>7</v>
      </c>
      <c r="P869" s="666">
        <v>8835.9600000000009</v>
      </c>
      <c r="Q869" s="681">
        <v>0.63157894736842113</v>
      </c>
      <c r="R869" s="665">
        <v>12</v>
      </c>
      <c r="S869" s="681">
        <v>0.63157894736842102</v>
      </c>
      <c r="T869" s="748">
        <v>4</v>
      </c>
      <c r="U869" s="704">
        <v>0.5714285714285714</v>
      </c>
    </row>
    <row r="870" spans="1:21" ht="14.4" customHeight="1" x14ac:dyDescent="0.3">
      <c r="A870" s="664">
        <v>31</v>
      </c>
      <c r="B870" s="665" t="s">
        <v>556</v>
      </c>
      <c r="C870" s="665" t="s">
        <v>3070</v>
      </c>
      <c r="D870" s="746" t="s">
        <v>4306</v>
      </c>
      <c r="E870" s="747" t="s">
        <v>3082</v>
      </c>
      <c r="F870" s="665" t="s">
        <v>3065</v>
      </c>
      <c r="G870" s="665" t="s">
        <v>3118</v>
      </c>
      <c r="H870" s="665" t="s">
        <v>1543</v>
      </c>
      <c r="I870" s="665" t="s">
        <v>1564</v>
      </c>
      <c r="J870" s="665" t="s">
        <v>1565</v>
      </c>
      <c r="K870" s="665" t="s">
        <v>2810</v>
      </c>
      <c r="L870" s="666">
        <v>923.74</v>
      </c>
      <c r="M870" s="666">
        <v>7389.92</v>
      </c>
      <c r="N870" s="665">
        <v>8</v>
      </c>
      <c r="O870" s="748">
        <v>3.5</v>
      </c>
      <c r="P870" s="666">
        <v>5542.4400000000005</v>
      </c>
      <c r="Q870" s="681">
        <v>0.75000000000000011</v>
      </c>
      <c r="R870" s="665">
        <v>6</v>
      </c>
      <c r="S870" s="681">
        <v>0.75</v>
      </c>
      <c r="T870" s="748">
        <v>2.5</v>
      </c>
      <c r="U870" s="704">
        <v>0.7142857142857143</v>
      </c>
    </row>
    <row r="871" spans="1:21" ht="14.4" customHeight="1" x14ac:dyDescent="0.3">
      <c r="A871" s="664">
        <v>31</v>
      </c>
      <c r="B871" s="665" t="s">
        <v>556</v>
      </c>
      <c r="C871" s="665" t="s">
        <v>3070</v>
      </c>
      <c r="D871" s="746" t="s">
        <v>4306</v>
      </c>
      <c r="E871" s="747" t="s">
        <v>3082</v>
      </c>
      <c r="F871" s="665" t="s">
        <v>3065</v>
      </c>
      <c r="G871" s="665" t="s">
        <v>3217</v>
      </c>
      <c r="H871" s="665" t="s">
        <v>1543</v>
      </c>
      <c r="I871" s="665" t="s">
        <v>1649</v>
      </c>
      <c r="J871" s="665" t="s">
        <v>600</v>
      </c>
      <c r="K871" s="665" t="s">
        <v>2926</v>
      </c>
      <c r="L871" s="666">
        <v>24.22</v>
      </c>
      <c r="M871" s="666">
        <v>24.22</v>
      </c>
      <c r="N871" s="665">
        <v>1</v>
      </c>
      <c r="O871" s="748">
        <v>0.5</v>
      </c>
      <c r="P871" s="666">
        <v>24.22</v>
      </c>
      <c r="Q871" s="681">
        <v>1</v>
      </c>
      <c r="R871" s="665">
        <v>1</v>
      </c>
      <c r="S871" s="681">
        <v>1</v>
      </c>
      <c r="T871" s="748">
        <v>0.5</v>
      </c>
      <c r="U871" s="704">
        <v>1</v>
      </c>
    </row>
    <row r="872" spans="1:21" ht="14.4" customHeight="1" x14ac:dyDescent="0.3">
      <c r="A872" s="664">
        <v>31</v>
      </c>
      <c r="B872" s="665" t="s">
        <v>556</v>
      </c>
      <c r="C872" s="665" t="s">
        <v>3070</v>
      </c>
      <c r="D872" s="746" t="s">
        <v>4306</v>
      </c>
      <c r="E872" s="747" t="s">
        <v>3082</v>
      </c>
      <c r="F872" s="665" t="s">
        <v>3065</v>
      </c>
      <c r="G872" s="665" t="s">
        <v>3217</v>
      </c>
      <c r="H872" s="665" t="s">
        <v>1543</v>
      </c>
      <c r="I872" s="665" t="s">
        <v>1649</v>
      </c>
      <c r="J872" s="665" t="s">
        <v>600</v>
      </c>
      <c r="K872" s="665" t="s">
        <v>2926</v>
      </c>
      <c r="L872" s="666">
        <v>18.260000000000002</v>
      </c>
      <c r="M872" s="666">
        <v>73.040000000000006</v>
      </c>
      <c r="N872" s="665">
        <v>4</v>
      </c>
      <c r="O872" s="748">
        <v>3</v>
      </c>
      <c r="P872" s="666">
        <v>73.040000000000006</v>
      </c>
      <c r="Q872" s="681">
        <v>1</v>
      </c>
      <c r="R872" s="665">
        <v>4</v>
      </c>
      <c r="S872" s="681">
        <v>1</v>
      </c>
      <c r="T872" s="748">
        <v>3</v>
      </c>
      <c r="U872" s="704">
        <v>1</v>
      </c>
    </row>
    <row r="873" spans="1:21" ht="14.4" customHeight="1" x14ac:dyDescent="0.3">
      <c r="A873" s="664">
        <v>31</v>
      </c>
      <c r="B873" s="665" t="s">
        <v>556</v>
      </c>
      <c r="C873" s="665" t="s">
        <v>3070</v>
      </c>
      <c r="D873" s="746" t="s">
        <v>4306</v>
      </c>
      <c r="E873" s="747" t="s">
        <v>3082</v>
      </c>
      <c r="F873" s="665" t="s">
        <v>3065</v>
      </c>
      <c r="G873" s="665" t="s">
        <v>3217</v>
      </c>
      <c r="H873" s="665" t="s">
        <v>1543</v>
      </c>
      <c r="I873" s="665" t="s">
        <v>1555</v>
      </c>
      <c r="J873" s="665" t="s">
        <v>600</v>
      </c>
      <c r="K873" s="665" t="s">
        <v>2927</v>
      </c>
      <c r="L873" s="666">
        <v>36.54</v>
      </c>
      <c r="M873" s="666">
        <v>36.54</v>
      </c>
      <c r="N873" s="665">
        <v>1</v>
      </c>
      <c r="O873" s="748">
        <v>1</v>
      </c>
      <c r="P873" s="666">
        <v>36.54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31</v>
      </c>
      <c r="B874" s="665" t="s">
        <v>556</v>
      </c>
      <c r="C874" s="665" t="s">
        <v>3070</v>
      </c>
      <c r="D874" s="746" t="s">
        <v>4306</v>
      </c>
      <c r="E874" s="747" t="s">
        <v>3082</v>
      </c>
      <c r="F874" s="665" t="s">
        <v>3065</v>
      </c>
      <c r="G874" s="665" t="s">
        <v>3217</v>
      </c>
      <c r="H874" s="665" t="s">
        <v>557</v>
      </c>
      <c r="I874" s="665" t="s">
        <v>3218</v>
      </c>
      <c r="J874" s="665" t="s">
        <v>600</v>
      </c>
      <c r="K874" s="665" t="s">
        <v>3219</v>
      </c>
      <c r="L874" s="666">
        <v>36.54</v>
      </c>
      <c r="M874" s="666">
        <v>36.54</v>
      </c>
      <c r="N874" s="665">
        <v>1</v>
      </c>
      <c r="O874" s="748">
        <v>1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31</v>
      </c>
      <c r="B875" s="665" t="s">
        <v>556</v>
      </c>
      <c r="C875" s="665" t="s">
        <v>3070</v>
      </c>
      <c r="D875" s="746" t="s">
        <v>4306</v>
      </c>
      <c r="E875" s="747" t="s">
        <v>3082</v>
      </c>
      <c r="F875" s="665" t="s">
        <v>3065</v>
      </c>
      <c r="G875" s="665" t="s">
        <v>3217</v>
      </c>
      <c r="H875" s="665" t="s">
        <v>557</v>
      </c>
      <c r="I875" s="665" t="s">
        <v>3781</v>
      </c>
      <c r="J875" s="665" t="s">
        <v>3309</v>
      </c>
      <c r="K875" s="665" t="s">
        <v>3782</v>
      </c>
      <c r="L875" s="666">
        <v>36.54</v>
      </c>
      <c r="M875" s="666">
        <v>73.08</v>
      </c>
      <c r="N875" s="665">
        <v>2</v>
      </c>
      <c r="O875" s="748">
        <v>1.5</v>
      </c>
      <c r="P875" s="666">
        <v>73.08</v>
      </c>
      <c r="Q875" s="681">
        <v>1</v>
      </c>
      <c r="R875" s="665">
        <v>2</v>
      </c>
      <c r="S875" s="681">
        <v>1</v>
      </c>
      <c r="T875" s="748">
        <v>1.5</v>
      </c>
      <c r="U875" s="704">
        <v>1</v>
      </c>
    </row>
    <row r="876" spans="1:21" ht="14.4" customHeight="1" x14ac:dyDescent="0.3">
      <c r="A876" s="664">
        <v>31</v>
      </c>
      <c r="B876" s="665" t="s">
        <v>556</v>
      </c>
      <c r="C876" s="665" t="s">
        <v>3070</v>
      </c>
      <c r="D876" s="746" t="s">
        <v>4306</v>
      </c>
      <c r="E876" s="747" t="s">
        <v>3082</v>
      </c>
      <c r="F876" s="665" t="s">
        <v>3065</v>
      </c>
      <c r="G876" s="665" t="s">
        <v>3217</v>
      </c>
      <c r="H876" s="665" t="s">
        <v>557</v>
      </c>
      <c r="I876" s="665" t="s">
        <v>716</v>
      </c>
      <c r="J876" s="665" t="s">
        <v>600</v>
      </c>
      <c r="K876" s="665" t="s">
        <v>3307</v>
      </c>
      <c r="L876" s="666">
        <v>18.260000000000002</v>
      </c>
      <c r="M876" s="666">
        <v>36.520000000000003</v>
      </c>
      <c r="N876" s="665">
        <v>2</v>
      </c>
      <c r="O876" s="748">
        <v>2</v>
      </c>
      <c r="P876" s="666">
        <v>36.520000000000003</v>
      </c>
      <c r="Q876" s="681">
        <v>1</v>
      </c>
      <c r="R876" s="665">
        <v>2</v>
      </c>
      <c r="S876" s="681">
        <v>1</v>
      </c>
      <c r="T876" s="748">
        <v>2</v>
      </c>
      <c r="U876" s="704">
        <v>1</v>
      </c>
    </row>
    <row r="877" spans="1:21" ht="14.4" customHeight="1" x14ac:dyDescent="0.3">
      <c r="A877" s="664">
        <v>31</v>
      </c>
      <c r="B877" s="665" t="s">
        <v>556</v>
      </c>
      <c r="C877" s="665" t="s">
        <v>3070</v>
      </c>
      <c r="D877" s="746" t="s">
        <v>4306</v>
      </c>
      <c r="E877" s="747" t="s">
        <v>3082</v>
      </c>
      <c r="F877" s="665" t="s">
        <v>3065</v>
      </c>
      <c r="G877" s="665" t="s">
        <v>3217</v>
      </c>
      <c r="H877" s="665" t="s">
        <v>557</v>
      </c>
      <c r="I877" s="665" t="s">
        <v>3308</v>
      </c>
      <c r="J877" s="665" t="s">
        <v>3309</v>
      </c>
      <c r="K877" s="665" t="s">
        <v>3310</v>
      </c>
      <c r="L877" s="666">
        <v>0</v>
      </c>
      <c r="M877" s="666">
        <v>0</v>
      </c>
      <c r="N877" s="665">
        <v>1</v>
      </c>
      <c r="O877" s="748">
        <v>1</v>
      </c>
      <c r="P877" s="666"/>
      <c r="Q877" s="681"/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31</v>
      </c>
      <c r="B878" s="665" t="s">
        <v>556</v>
      </c>
      <c r="C878" s="665" t="s">
        <v>3070</v>
      </c>
      <c r="D878" s="746" t="s">
        <v>4306</v>
      </c>
      <c r="E878" s="747" t="s">
        <v>3082</v>
      </c>
      <c r="F878" s="665" t="s">
        <v>3065</v>
      </c>
      <c r="G878" s="665" t="s">
        <v>3784</v>
      </c>
      <c r="H878" s="665" t="s">
        <v>557</v>
      </c>
      <c r="I878" s="665" t="s">
        <v>984</v>
      </c>
      <c r="J878" s="665" t="s">
        <v>985</v>
      </c>
      <c r="K878" s="665" t="s">
        <v>3865</v>
      </c>
      <c r="L878" s="666">
        <v>0</v>
      </c>
      <c r="M878" s="666">
        <v>0</v>
      </c>
      <c r="N878" s="665">
        <v>1</v>
      </c>
      <c r="O878" s="748">
        <v>0.5</v>
      </c>
      <c r="P878" s="666">
        <v>0</v>
      </c>
      <c r="Q878" s="681"/>
      <c r="R878" s="665">
        <v>1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31</v>
      </c>
      <c r="B879" s="665" t="s">
        <v>556</v>
      </c>
      <c r="C879" s="665" t="s">
        <v>3070</v>
      </c>
      <c r="D879" s="746" t="s">
        <v>4306</v>
      </c>
      <c r="E879" s="747" t="s">
        <v>3082</v>
      </c>
      <c r="F879" s="665" t="s">
        <v>3065</v>
      </c>
      <c r="G879" s="665" t="s">
        <v>3677</v>
      </c>
      <c r="H879" s="665" t="s">
        <v>557</v>
      </c>
      <c r="I879" s="665" t="s">
        <v>3678</v>
      </c>
      <c r="J879" s="665" t="s">
        <v>3679</v>
      </c>
      <c r="K879" s="665" t="s">
        <v>3680</v>
      </c>
      <c r="L879" s="666">
        <v>54.55</v>
      </c>
      <c r="M879" s="666">
        <v>54.55</v>
      </c>
      <c r="N879" s="665">
        <v>1</v>
      </c>
      <c r="O879" s="748">
        <v>0.5</v>
      </c>
      <c r="P879" s="666">
        <v>54.55</v>
      </c>
      <c r="Q879" s="681">
        <v>1</v>
      </c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31</v>
      </c>
      <c r="B880" s="665" t="s">
        <v>556</v>
      </c>
      <c r="C880" s="665" t="s">
        <v>3070</v>
      </c>
      <c r="D880" s="746" t="s">
        <v>4306</v>
      </c>
      <c r="E880" s="747" t="s">
        <v>3082</v>
      </c>
      <c r="F880" s="665" t="s">
        <v>3065</v>
      </c>
      <c r="G880" s="665" t="s">
        <v>3125</v>
      </c>
      <c r="H880" s="665" t="s">
        <v>557</v>
      </c>
      <c r="I880" s="665" t="s">
        <v>796</v>
      </c>
      <c r="J880" s="665" t="s">
        <v>3126</v>
      </c>
      <c r="K880" s="665" t="s">
        <v>3127</v>
      </c>
      <c r="L880" s="666">
        <v>0</v>
      </c>
      <c r="M880" s="666">
        <v>0</v>
      </c>
      <c r="N880" s="665">
        <v>9</v>
      </c>
      <c r="O880" s="748">
        <v>7</v>
      </c>
      <c r="P880" s="666">
        <v>0</v>
      </c>
      <c r="Q880" s="681"/>
      <c r="R880" s="665">
        <v>6</v>
      </c>
      <c r="S880" s="681">
        <v>0.66666666666666663</v>
      </c>
      <c r="T880" s="748">
        <v>4</v>
      </c>
      <c r="U880" s="704">
        <v>0.5714285714285714</v>
      </c>
    </row>
    <row r="881" spans="1:21" ht="14.4" customHeight="1" x14ac:dyDescent="0.3">
      <c r="A881" s="664">
        <v>31</v>
      </c>
      <c r="B881" s="665" t="s">
        <v>556</v>
      </c>
      <c r="C881" s="665" t="s">
        <v>3070</v>
      </c>
      <c r="D881" s="746" t="s">
        <v>4306</v>
      </c>
      <c r="E881" s="747" t="s">
        <v>3082</v>
      </c>
      <c r="F881" s="665" t="s">
        <v>3065</v>
      </c>
      <c r="G881" s="665" t="s">
        <v>3281</v>
      </c>
      <c r="H881" s="665" t="s">
        <v>557</v>
      </c>
      <c r="I881" s="665" t="s">
        <v>912</v>
      </c>
      <c r="J881" s="665" t="s">
        <v>913</v>
      </c>
      <c r="K881" s="665" t="s">
        <v>3282</v>
      </c>
      <c r="L881" s="666">
        <v>657.67</v>
      </c>
      <c r="M881" s="666">
        <v>1315.34</v>
      </c>
      <c r="N881" s="665">
        <v>2</v>
      </c>
      <c r="O881" s="748">
        <v>1</v>
      </c>
      <c r="P881" s="666">
        <v>1315.34</v>
      </c>
      <c r="Q881" s="681">
        <v>1</v>
      </c>
      <c r="R881" s="665">
        <v>2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31</v>
      </c>
      <c r="B882" s="665" t="s">
        <v>556</v>
      </c>
      <c r="C882" s="665" t="s">
        <v>3070</v>
      </c>
      <c r="D882" s="746" t="s">
        <v>4306</v>
      </c>
      <c r="E882" s="747" t="s">
        <v>3082</v>
      </c>
      <c r="F882" s="665" t="s">
        <v>3065</v>
      </c>
      <c r="G882" s="665" t="s">
        <v>3281</v>
      </c>
      <c r="H882" s="665" t="s">
        <v>557</v>
      </c>
      <c r="I882" s="665" t="s">
        <v>3866</v>
      </c>
      <c r="J882" s="665" t="s">
        <v>913</v>
      </c>
      <c r="K882" s="665" t="s">
        <v>3867</v>
      </c>
      <c r="L882" s="666">
        <v>789.2</v>
      </c>
      <c r="M882" s="666">
        <v>789.2</v>
      </c>
      <c r="N882" s="665">
        <v>1</v>
      </c>
      <c r="O882" s="748">
        <v>1</v>
      </c>
      <c r="P882" s="666">
        <v>789.2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31</v>
      </c>
      <c r="B883" s="665" t="s">
        <v>556</v>
      </c>
      <c r="C883" s="665" t="s">
        <v>3070</v>
      </c>
      <c r="D883" s="746" t="s">
        <v>4306</v>
      </c>
      <c r="E883" s="747" t="s">
        <v>3082</v>
      </c>
      <c r="F883" s="665" t="s">
        <v>3065</v>
      </c>
      <c r="G883" s="665" t="s">
        <v>3132</v>
      </c>
      <c r="H883" s="665" t="s">
        <v>557</v>
      </c>
      <c r="I883" s="665" t="s">
        <v>3496</v>
      </c>
      <c r="J883" s="665" t="s">
        <v>3497</v>
      </c>
      <c r="K883" s="665" t="s">
        <v>3498</v>
      </c>
      <c r="L883" s="666">
        <v>187.92</v>
      </c>
      <c r="M883" s="666">
        <v>563.76</v>
      </c>
      <c r="N883" s="665">
        <v>3</v>
      </c>
      <c r="O883" s="748">
        <v>2</v>
      </c>
      <c r="P883" s="666">
        <v>187.92</v>
      </c>
      <c r="Q883" s="681">
        <v>0.33333333333333331</v>
      </c>
      <c r="R883" s="665">
        <v>1</v>
      </c>
      <c r="S883" s="681">
        <v>0.33333333333333331</v>
      </c>
      <c r="T883" s="748">
        <v>1</v>
      </c>
      <c r="U883" s="704">
        <v>0.5</v>
      </c>
    </row>
    <row r="884" spans="1:21" ht="14.4" customHeight="1" x14ac:dyDescent="0.3">
      <c r="A884" s="664">
        <v>31</v>
      </c>
      <c r="B884" s="665" t="s">
        <v>556</v>
      </c>
      <c r="C884" s="665" t="s">
        <v>3070</v>
      </c>
      <c r="D884" s="746" t="s">
        <v>4306</v>
      </c>
      <c r="E884" s="747" t="s">
        <v>3082</v>
      </c>
      <c r="F884" s="665" t="s">
        <v>3065</v>
      </c>
      <c r="G884" s="665" t="s">
        <v>3132</v>
      </c>
      <c r="H884" s="665" t="s">
        <v>557</v>
      </c>
      <c r="I884" s="665" t="s">
        <v>3868</v>
      </c>
      <c r="J884" s="665" t="s">
        <v>3687</v>
      </c>
      <c r="K884" s="665" t="s">
        <v>3239</v>
      </c>
      <c r="L884" s="666">
        <v>15.66</v>
      </c>
      <c r="M884" s="666">
        <v>15.66</v>
      </c>
      <c r="N884" s="665">
        <v>1</v>
      </c>
      <c r="O884" s="748">
        <v>1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31</v>
      </c>
      <c r="B885" s="665" t="s">
        <v>556</v>
      </c>
      <c r="C885" s="665" t="s">
        <v>3070</v>
      </c>
      <c r="D885" s="746" t="s">
        <v>4306</v>
      </c>
      <c r="E885" s="747" t="s">
        <v>3082</v>
      </c>
      <c r="F885" s="665" t="s">
        <v>3065</v>
      </c>
      <c r="G885" s="665" t="s">
        <v>3240</v>
      </c>
      <c r="H885" s="665" t="s">
        <v>557</v>
      </c>
      <c r="I885" s="665" t="s">
        <v>3375</v>
      </c>
      <c r="J885" s="665" t="s">
        <v>3242</v>
      </c>
      <c r="K885" s="665" t="s">
        <v>3376</v>
      </c>
      <c r="L885" s="666">
        <v>16.77</v>
      </c>
      <c r="M885" s="666">
        <v>16.77</v>
      </c>
      <c r="N885" s="665">
        <v>1</v>
      </c>
      <c r="O885" s="748">
        <v>1</v>
      </c>
      <c r="P885" s="666">
        <v>16.77</v>
      </c>
      <c r="Q885" s="681">
        <v>1</v>
      </c>
      <c r="R885" s="665">
        <v>1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31</v>
      </c>
      <c r="B886" s="665" t="s">
        <v>556</v>
      </c>
      <c r="C886" s="665" t="s">
        <v>3070</v>
      </c>
      <c r="D886" s="746" t="s">
        <v>4306</v>
      </c>
      <c r="E886" s="747" t="s">
        <v>3082</v>
      </c>
      <c r="F886" s="665" t="s">
        <v>3065</v>
      </c>
      <c r="G886" s="665" t="s">
        <v>3240</v>
      </c>
      <c r="H886" s="665" t="s">
        <v>557</v>
      </c>
      <c r="I886" s="665" t="s">
        <v>3241</v>
      </c>
      <c r="J886" s="665" t="s">
        <v>3242</v>
      </c>
      <c r="K886" s="665" t="s">
        <v>3243</v>
      </c>
      <c r="L886" s="666">
        <v>33.549999999999997</v>
      </c>
      <c r="M886" s="666">
        <v>33.549999999999997</v>
      </c>
      <c r="N886" s="665">
        <v>1</v>
      </c>
      <c r="O886" s="748">
        <v>0.5</v>
      </c>
      <c r="P886" s="666">
        <v>33.549999999999997</v>
      </c>
      <c r="Q886" s="681">
        <v>1</v>
      </c>
      <c r="R886" s="665">
        <v>1</v>
      </c>
      <c r="S886" s="681">
        <v>1</v>
      </c>
      <c r="T886" s="748">
        <v>0.5</v>
      </c>
      <c r="U886" s="704">
        <v>1</v>
      </c>
    </row>
    <row r="887" spans="1:21" ht="14.4" customHeight="1" x14ac:dyDescent="0.3">
      <c r="A887" s="664">
        <v>31</v>
      </c>
      <c r="B887" s="665" t="s">
        <v>556</v>
      </c>
      <c r="C887" s="665" t="s">
        <v>3070</v>
      </c>
      <c r="D887" s="746" t="s">
        <v>4306</v>
      </c>
      <c r="E887" s="747" t="s">
        <v>3082</v>
      </c>
      <c r="F887" s="665" t="s">
        <v>3065</v>
      </c>
      <c r="G887" s="665" t="s">
        <v>3240</v>
      </c>
      <c r="H887" s="665" t="s">
        <v>557</v>
      </c>
      <c r="I887" s="665" t="s">
        <v>1126</v>
      </c>
      <c r="J887" s="665" t="s">
        <v>3242</v>
      </c>
      <c r="K887" s="665" t="s">
        <v>3244</v>
      </c>
      <c r="L887" s="666">
        <v>50.32</v>
      </c>
      <c r="M887" s="666">
        <v>50.32</v>
      </c>
      <c r="N887" s="665">
        <v>1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31</v>
      </c>
      <c r="B888" s="665" t="s">
        <v>556</v>
      </c>
      <c r="C888" s="665" t="s">
        <v>3070</v>
      </c>
      <c r="D888" s="746" t="s">
        <v>4306</v>
      </c>
      <c r="E888" s="747" t="s">
        <v>3082</v>
      </c>
      <c r="F888" s="665" t="s">
        <v>3065</v>
      </c>
      <c r="G888" s="665" t="s">
        <v>3240</v>
      </c>
      <c r="H888" s="665" t="s">
        <v>557</v>
      </c>
      <c r="I888" s="665" t="s">
        <v>3869</v>
      </c>
      <c r="J888" s="665" t="s">
        <v>3242</v>
      </c>
      <c r="K888" s="665" t="s">
        <v>3870</v>
      </c>
      <c r="L888" s="666">
        <v>0</v>
      </c>
      <c r="M888" s="666">
        <v>0</v>
      </c>
      <c r="N888" s="665">
        <v>2</v>
      </c>
      <c r="O888" s="748">
        <v>1</v>
      </c>
      <c r="P888" s="666">
        <v>0</v>
      </c>
      <c r="Q888" s="681"/>
      <c r="R888" s="665">
        <v>2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31</v>
      </c>
      <c r="B889" s="665" t="s">
        <v>556</v>
      </c>
      <c r="C889" s="665" t="s">
        <v>3070</v>
      </c>
      <c r="D889" s="746" t="s">
        <v>4306</v>
      </c>
      <c r="E889" s="747" t="s">
        <v>3082</v>
      </c>
      <c r="F889" s="665" t="s">
        <v>3065</v>
      </c>
      <c r="G889" s="665" t="s">
        <v>3592</v>
      </c>
      <c r="H889" s="665" t="s">
        <v>557</v>
      </c>
      <c r="I889" s="665" t="s">
        <v>3871</v>
      </c>
      <c r="J889" s="665" t="s">
        <v>996</v>
      </c>
      <c r="K889" s="665" t="s">
        <v>3872</v>
      </c>
      <c r="L889" s="666">
        <v>0</v>
      </c>
      <c r="M889" s="666">
        <v>0</v>
      </c>
      <c r="N889" s="665">
        <v>2</v>
      </c>
      <c r="O889" s="748">
        <v>1.5</v>
      </c>
      <c r="P889" s="666">
        <v>0</v>
      </c>
      <c r="Q889" s="681"/>
      <c r="R889" s="665">
        <v>1</v>
      </c>
      <c r="S889" s="681">
        <v>0.5</v>
      </c>
      <c r="T889" s="748">
        <v>0.5</v>
      </c>
      <c r="U889" s="704">
        <v>0.33333333333333331</v>
      </c>
    </row>
    <row r="890" spans="1:21" ht="14.4" customHeight="1" x14ac:dyDescent="0.3">
      <c r="A890" s="664">
        <v>31</v>
      </c>
      <c r="B890" s="665" t="s">
        <v>556</v>
      </c>
      <c r="C890" s="665" t="s">
        <v>3070</v>
      </c>
      <c r="D890" s="746" t="s">
        <v>4306</v>
      </c>
      <c r="E890" s="747" t="s">
        <v>3082</v>
      </c>
      <c r="F890" s="665" t="s">
        <v>3065</v>
      </c>
      <c r="G890" s="665" t="s">
        <v>3317</v>
      </c>
      <c r="H890" s="665" t="s">
        <v>557</v>
      </c>
      <c r="I890" s="665" t="s">
        <v>1318</v>
      </c>
      <c r="J890" s="665" t="s">
        <v>1319</v>
      </c>
      <c r="K890" s="665" t="s">
        <v>3383</v>
      </c>
      <c r="L890" s="666">
        <v>0</v>
      </c>
      <c r="M890" s="666">
        <v>0</v>
      </c>
      <c r="N890" s="665">
        <v>2</v>
      </c>
      <c r="O890" s="748">
        <v>1.5</v>
      </c>
      <c r="P890" s="666">
        <v>0</v>
      </c>
      <c r="Q890" s="681"/>
      <c r="R890" s="665">
        <v>2</v>
      </c>
      <c r="S890" s="681">
        <v>1</v>
      </c>
      <c r="T890" s="748">
        <v>1.5</v>
      </c>
      <c r="U890" s="704">
        <v>1</v>
      </c>
    </row>
    <row r="891" spans="1:21" ht="14.4" customHeight="1" x14ac:dyDescent="0.3">
      <c r="A891" s="664">
        <v>31</v>
      </c>
      <c r="B891" s="665" t="s">
        <v>556</v>
      </c>
      <c r="C891" s="665" t="s">
        <v>3070</v>
      </c>
      <c r="D891" s="746" t="s">
        <v>4306</v>
      </c>
      <c r="E891" s="747" t="s">
        <v>3082</v>
      </c>
      <c r="F891" s="665" t="s">
        <v>3067</v>
      </c>
      <c r="G891" s="665" t="s">
        <v>3135</v>
      </c>
      <c r="H891" s="665" t="s">
        <v>557</v>
      </c>
      <c r="I891" s="665" t="s">
        <v>3136</v>
      </c>
      <c r="J891" s="665" t="s">
        <v>3137</v>
      </c>
      <c r="K891" s="665" t="s">
        <v>3138</v>
      </c>
      <c r="L891" s="666">
        <v>35.130000000000003</v>
      </c>
      <c r="M891" s="666">
        <v>105.39000000000001</v>
      </c>
      <c r="N891" s="665">
        <v>3</v>
      </c>
      <c r="O891" s="748">
        <v>2</v>
      </c>
      <c r="P891" s="666">
        <v>105.39000000000001</v>
      </c>
      <c r="Q891" s="681">
        <v>1</v>
      </c>
      <c r="R891" s="665">
        <v>3</v>
      </c>
      <c r="S891" s="681">
        <v>1</v>
      </c>
      <c r="T891" s="748">
        <v>2</v>
      </c>
      <c r="U891" s="704">
        <v>1</v>
      </c>
    </row>
    <row r="892" spans="1:21" ht="14.4" customHeight="1" x14ac:dyDescent="0.3">
      <c r="A892" s="664">
        <v>31</v>
      </c>
      <c r="B892" s="665" t="s">
        <v>556</v>
      </c>
      <c r="C892" s="665" t="s">
        <v>3070</v>
      </c>
      <c r="D892" s="746" t="s">
        <v>4306</v>
      </c>
      <c r="E892" s="747" t="s">
        <v>3082</v>
      </c>
      <c r="F892" s="665" t="s">
        <v>3067</v>
      </c>
      <c r="G892" s="665" t="s">
        <v>3135</v>
      </c>
      <c r="H892" s="665" t="s">
        <v>557</v>
      </c>
      <c r="I892" s="665" t="s">
        <v>3873</v>
      </c>
      <c r="J892" s="665" t="s">
        <v>3874</v>
      </c>
      <c r="K892" s="665" t="s">
        <v>3875</v>
      </c>
      <c r="L892" s="666">
        <v>100</v>
      </c>
      <c r="M892" s="666">
        <v>500</v>
      </c>
      <c r="N892" s="665">
        <v>5</v>
      </c>
      <c r="O892" s="748">
        <v>1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31</v>
      </c>
      <c r="B893" s="665" t="s">
        <v>556</v>
      </c>
      <c r="C893" s="665" t="s">
        <v>3070</v>
      </c>
      <c r="D893" s="746" t="s">
        <v>4306</v>
      </c>
      <c r="E893" s="747" t="s">
        <v>3082</v>
      </c>
      <c r="F893" s="665" t="s">
        <v>3067</v>
      </c>
      <c r="G893" s="665" t="s">
        <v>3135</v>
      </c>
      <c r="H893" s="665" t="s">
        <v>557</v>
      </c>
      <c r="I893" s="665" t="s">
        <v>3605</v>
      </c>
      <c r="J893" s="665" t="s">
        <v>3137</v>
      </c>
      <c r="K893" s="665" t="s">
        <v>3606</v>
      </c>
      <c r="L893" s="666">
        <v>30.99</v>
      </c>
      <c r="M893" s="666">
        <v>309.90000000000003</v>
      </c>
      <c r="N893" s="665">
        <v>10</v>
      </c>
      <c r="O893" s="748">
        <v>7</v>
      </c>
      <c r="P893" s="666">
        <v>309.90000000000003</v>
      </c>
      <c r="Q893" s="681">
        <v>1</v>
      </c>
      <c r="R893" s="665">
        <v>10</v>
      </c>
      <c r="S893" s="681">
        <v>1</v>
      </c>
      <c r="T893" s="748">
        <v>7</v>
      </c>
      <c r="U893" s="704">
        <v>1</v>
      </c>
    </row>
    <row r="894" spans="1:21" ht="14.4" customHeight="1" x14ac:dyDescent="0.3">
      <c r="A894" s="664">
        <v>31</v>
      </c>
      <c r="B894" s="665" t="s">
        <v>556</v>
      </c>
      <c r="C894" s="665" t="s">
        <v>3070</v>
      </c>
      <c r="D894" s="746" t="s">
        <v>4306</v>
      </c>
      <c r="E894" s="747" t="s">
        <v>3082</v>
      </c>
      <c r="F894" s="665" t="s">
        <v>3067</v>
      </c>
      <c r="G894" s="665" t="s">
        <v>3135</v>
      </c>
      <c r="H894" s="665" t="s">
        <v>557</v>
      </c>
      <c r="I894" s="665" t="s">
        <v>3509</v>
      </c>
      <c r="J894" s="665" t="s">
        <v>3137</v>
      </c>
      <c r="K894" s="665" t="s">
        <v>3510</v>
      </c>
      <c r="L894" s="666">
        <v>38.24</v>
      </c>
      <c r="M894" s="666">
        <v>229.44000000000003</v>
      </c>
      <c r="N894" s="665">
        <v>6</v>
      </c>
      <c r="O894" s="748">
        <v>6</v>
      </c>
      <c r="P894" s="666">
        <v>229.44000000000003</v>
      </c>
      <c r="Q894" s="681">
        <v>1</v>
      </c>
      <c r="R894" s="665">
        <v>6</v>
      </c>
      <c r="S894" s="681">
        <v>1</v>
      </c>
      <c r="T894" s="748">
        <v>6</v>
      </c>
      <c r="U894" s="704">
        <v>1</v>
      </c>
    </row>
    <row r="895" spans="1:21" ht="14.4" customHeight="1" x14ac:dyDescent="0.3">
      <c r="A895" s="664">
        <v>31</v>
      </c>
      <c r="B895" s="665" t="s">
        <v>556</v>
      </c>
      <c r="C895" s="665" t="s">
        <v>3070</v>
      </c>
      <c r="D895" s="746" t="s">
        <v>4306</v>
      </c>
      <c r="E895" s="747" t="s">
        <v>3082</v>
      </c>
      <c r="F895" s="665" t="s">
        <v>3067</v>
      </c>
      <c r="G895" s="665" t="s">
        <v>3143</v>
      </c>
      <c r="H895" s="665" t="s">
        <v>557</v>
      </c>
      <c r="I895" s="665" t="s">
        <v>3285</v>
      </c>
      <c r="J895" s="665" t="s">
        <v>3286</v>
      </c>
      <c r="K895" s="665" t="s">
        <v>3287</v>
      </c>
      <c r="L895" s="666">
        <v>3000</v>
      </c>
      <c r="M895" s="666">
        <v>12000</v>
      </c>
      <c r="N895" s="665">
        <v>4</v>
      </c>
      <c r="O895" s="748">
        <v>4</v>
      </c>
      <c r="P895" s="666">
        <v>12000</v>
      </c>
      <c r="Q895" s="681">
        <v>1</v>
      </c>
      <c r="R895" s="665">
        <v>4</v>
      </c>
      <c r="S895" s="681">
        <v>1</v>
      </c>
      <c r="T895" s="748">
        <v>4</v>
      </c>
      <c r="U895" s="704">
        <v>1</v>
      </c>
    </row>
    <row r="896" spans="1:21" ht="14.4" customHeight="1" x14ac:dyDescent="0.3">
      <c r="A896" s="664">
        <v>31</v>
      </c>
      <c r="B896" s="665" t="s">
        <v>556</v>
      </c>
      <c r="C896" s="665" t="s">
        <v>3070</v>
      </c>
      <c r="D896" s="746" t="s">
        <v>4306</v>
      </c>
      <c r="E896" s="747" t="s">
        <v>3082</v>
      </c>
      <c r="F896" s="665" t="s">
        <v>3067</v>
      </c>
      <c r="G896" s="665" t="s">
        <v>3143</v>
      </c>
      <c r="H896" s="665" t="s">
        <v>557</v>
      </c>
      <c r="I896" s="665" t="s">
        <v>3147</v>
      </c>
      <c r="J896" s="665" t="s">
        <v>3148</v>
      </c>
      <c r="K896" s="665" t="s">
        <v>3149</v>
      </c>
      <c r="L896" s="666">
        <v>492.18</v>
      </c>
      <c r="M896" s="666">
        <v>984.36</v>
      </c>
      <c r="N896" s="665">
        <v>2</v>
      </c>
      <c r="O896" s="748">
        <v>2</v>
      </c>
      <c r="P896" s="666">
        <v>492.18</v>
      </c>
      <c r="Q896" s="681">
        <v>0.5</v>
      </c>
      <c r="R896" s="665">
        <v>1</v>
      </c>
      <c r="S896" s="681">
        <v>0.5</v>
      </c>
      <c r="T896" s="748">
        <v>1</v>
      </c>
      <c r="U896" s="704">
        <v>0.5</v>
      </c>
    </row>
    <row r="897" spans="1:21" ht="14.4" customHeight="1" x14ac:dyDescent="0.3">
      <c r="A897" s="664">
        <v>31</v>
      </c>
      <c r="B897" s="665" t="s">
        <v>556</v>
      </c>
      <c r="C897" s="665" t="s">
        <v>3070</v>
      </c>
      <c r="D897" s="746" t="s">
        <v>4306</v>
      </c>
      <c r="E897" s="747" t="s">
        <v>3082</v>
      </c>
      <c r="F897" s="665" t="s">
        <v>3067</v>
      </c>
      <c r="G897" s="665" t="s">
        <v>3143</v>
      </c>
      <c r="H897" s="665" t="s">
        <v>557</v>
      </c>
      <c r="I897" s="665" t="s">
        <v>3399</v>
      </c>
      <c r="J897" s="665" t="s">
        <v>3400</v>
      </c>
      <c r="K897" s="665" t="s">
        <v>3401</v>
      </c>
      <c r="L897" s="666">
        <v>2296.87</v>
      </c>
      <c r="M897" s="666">
        <v>13781.219999999998</v>
      </c>
      <c r="N897" s="665">
        <v>6</v>
      </c>
      <c r="O897" s="748">
        <v>6</v>
      </c>
      <c r="P897" s="666">
        <v>13781.219999999998</v>
      </c>
      <c r="Q897" s="681">
        <v>1</v>
      </c>
      <c r="R897" s="665">
        <v>6</v>
      </c>
      <c r="S897" s="681">
        <v>1</v>
      </c>
      <c r="T897" s="748">
        <v>6</v>
      </c>
      <c r="U897" s="704">
        <v>1</v>
      </c>
    </row>
    <row r="898" spans="1:21" ht="14.4" customHeight="1" x14ac:dyDescent="0.3">
      <c r="A898" s="664">
        <v>31</v>
      </c>
      <c r="B898" s="665" t="s">
        <v>556</v>
      </c>
      <c r="C898" s="665" t="s">
        <v>3070</v>
      </c>
      <c r="D898" s="746" t="s">
        <v>4306</v>
      </c>
      <c r="E898" s="747" t="s">
        <v>3082</v>
      </c>
      <c r="F898" s="665" t="s">
        <v>3067</v>
      </c>
      <c r="G898" s="665" t="s">
        <v>3143</v>
      </c>
      <c r="H898" s="665" t="s">
        <v>557</v>
      </c>
      <c r="I898" s="665" t="s">
        <v>3246</v>
      </c>
      <c r="J898" s="665" t="s">
        <v>3247</v>
      </c>
      <c r="K898" s="665" t="s">
        <v>3248</v>
      </c>
      <c r="L898" s="666">
        <v>320.25</v>
      </c>
      <c r="M898" s="666">
        <v>2562</v>
      </c>
      <c r="N898" s="665">
        <v>8</v>
      </c>
      <c r="O898" s="748">
        <v>8</v>
      </c>
      <c r="P898" s="666">
        <v>2241.75</v>
      </c>
      <c r="Q898" s="681">
        <v>0.875</v>
      </c>
      <c r="R898" s="665">
        <v>7</v>
      </c>
      <c r="S898" s="681">
        <v>0.875</v>
      </c>
      <c r="T898" s="748">
        <v>7</v>
      </c>
      <c r="U898" s="704">
        <v>0.875</v>
      </c>
    </row>
    <row r="899" spans="1:21" ht="14.4" customHeight="1" x14ac:dyDescent="0.3">
      <c r="A899" s="664">
        <v>31</v>
      </c>
      <c r="B899" s="665" t="s">
        <v>556</v>
      </c>
      <c r="C899" s="665" t="s">
        <v>3070</v>
      </c>
      <c r="D899" s="746" t="s">
        <v>4306</v>
      </c>
      <c r="E899" s="747" t="s">
        <v>3082</v>
      </c>
      <c r="F899" s="665" t="s">
        <v>3067</v>
      </c>
      <c r="G899" s="665" t="s">
        <v>3143</v>
      </c>
      <c r="H899" s="665" t="s">
        <v>557</v>
      </c>
      <c r="I899" s="665" t="s">
        <v>3249</v>
      </c>
      <c r="J899" s="665" t="s">
        <v>3250</v>
      </c>
      <c r="K899" s="665" t="s">
        <v>3251</v>
      </c>
      <c r="L899" s="666">
        <v>245.43</v>
      </c>
      <c r="M899" s="666">
        <v>981.72</v>
      </c>
      <c r="N899" s="665">
        <v>4</v>
      </c>
      <c r="O899" s="748">
        <v>3</v>
      </c>
      <c r="P899" s="666">
        <v>490.86</v>
      </c>
      <c r="Q899" s="681">
        <v>0.5</v>
      </c>
      <c r="R899" s="665">
        <v>2</v>
      </c>
      <c r="S899" s="681">
        <v>0.5</v>
      </c>
      <c r="T899" s="748">
        <v>1.5</v>
      </c>
      <c r="U899" s="704">
        <v>0.5</v>
      </c>
    </row>
    <row r="900" spans="1:21" ht="14.4" customHeight="1" x14ac:dyDescent="0.3">
      <c r="A900" s="664">
        <v>31</v>
      </c>
      <c r="B900" s="665" t="s">
        <v>556</v>
      </c>
      <c r="C900" s="665" t="s">
        <v>3070</v>
      </c>
      <c r="D900" s="746" t="s">
        <v>4306</v>
      </c>
      <c r="E900" s="747" t="s">
        <v>3082</v>
      </c>
      <c r="F900" s="665" t="s">
        <v>3067</v>
      </c>
      <c r="G900" s="665" t="s">
        <v>3143</v>
      </c>
      <c r="H900" s="665" t="s">
        <v>557</v>
      </c>
      <c r="I900" s="665" t="s">
        <v>3150</v>
      </c>
      <c r="J900" s="665" t="s">
        <v>3151</v>
      </c>
      <c r="K900" s="665" t="s">
        <v>3152</v>
      </c>
      <c r="L900" s="666">
        <v>2202.1999999999998</v>
      </c>
      <c r="M900" s="666">
        <v>2202.1999999999998</v>
      </c>
      <c r="N900" s="665">
        <v>1</v>
      </c>
      <c r="O900" s="748">
        <v>1</v>
      </c>
      <c r="P900" s="666">
        <v>2202.1999999999998</v>
      </c>
      <c r="Q900" s="681">
        <v>1</v>
      </c>
      <c r="R900" s="665">
        <v>1</v>
      </c>
      <c r="S900" s="681">
        <v>1</v>
      </c>
      <c r="T900" s="748">
        <v>1</v>
      </c>
      <c r="U900" s="704">
        <v>1</v>
      </c>
    </row>
    <row r="901" spans="1:21" ht="14.4" customHeight="1" x14ac:dyDescent="0.3">
      <c r="A901" s="664">
        <v>31</v>
      </c>
      <c r="B901" s="665" t="s">
        <v>556</v>
      </c>
      <c r="C901" s="665" t="s">
        <v>3070</v>
      </c>
      <c r="D901" s="746" t="s">
        <v>4306</v>
      </c>
      <c r="E901" s="747" t="s">
        <v>3082</v>
      </c>
      <c r="F901" s="665" t="s">
        <v>3067</v>
      </c>
      <c r="G901" s="665" t="s">
        <v>3143</v>
      </c>
      <c r="H901" s="665" t="s">
        <v>557</v>
      </c>
      <c r="I901" s="665" t="s">
        <v>3613</v>
      </c>
      <c r="J901" s="665" t="s">
        <v>3154</v>
      </c>
      <c r="K901" s="665" t="s">
        <v>3614</v>
      </c>
      <c r="L901" s="666">
        <v>50.5</v>
      </c>
      <c r="M901" s="666">
        <v>50.5</v>
      </c>
      <c r="N901" s="665">
        <v>1</v>
      </c>
      <c r="O901" s="748">
        <v>1</v>
      </c>
      <c r="P901" s="666">
        <v>50.5</v>
      </c>
      <c r="Q901" s="681">
        <v>1</v>
      </c>
      <c r="R901" s="665">
        <v>1</v>
      </c>
      <c r="S901" s="681">
        <v>1</v>
      </c>
      <c r="T901" s="748">
        <v>1</v>
      </c>
      <c r="U901" s="704">
        <v>1</v>
      </c>
    </row>
    <row r="902" spans="1:21" ht="14.4" customHeight="1" x14ac:dyDescent="0.3">
      <c r="A902" s="664">
        <v>31</v>
      </c>
      <c r="B902" s="665" t="s">
        <v>556</v>
      </c>
      <c r="C902" s="665" t="s">
        <v>3070</v>
      </c>
      <c r="D902" s="746" t="s">
        <v>4306</v>
      </c>
      <c r="E902" s="747" t="s">
        <v>3082</v>
      </c>
      <c r="F902" s="665" t="s">
        <v>3067</v>
      </c>
      <c r="G902" s="665" t="s">
        <v>3143</v>
      </c>
      <c r="H902" s="665" t="s">
        <v>557</v>
      </c>
      <c r="I902" s="665" t="s">
        <v>3153</v>
      </c>
      <c r="J902" s="665" t="s">
        <v>3154</v>
      </c>
      <c r="K902" s="665" t="s">
        <v>3155</v>
      </c>
      <c r="L902" s="666">
        <v>58.5</v>
      </c>
      <c r="M902" s="666">
        <v>58.5</v>
      </c>
      <c r="N902" s="665">
        <v>1</v>
      </c>
      <c r="O902" s="748">
        <v>1</v>
      </c>
      <c r="P902" s="666">
        <v>58.5</v>
      </c>
      <c r="Q902" s="681">
        <v>1</v>
      </c>
      <c r="R902" s="665">
        <v>1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31</v>
      </c>
      <c r="B903" s="665" t="s">
        <v>556</v>
      </c>
      <c r="C903" s="665" t="s">
        <v>3070</v>
      </c>
      <c r="D903" s="746" t="s">
        <v>4306</v>
      </c>
      <c r="E903" s="747" t="s">
        <v>3082</v>
      </c>
      <c r="F903" s="665" t="s">
        <v>3067</v>
      </c>
      <c r="G903" s="665" t="s">
        <v>3143</v>
      </c>
      <c r="H903" s="665" t="s">
        <v>557</v>
      </c>
      <c r="I903" s="665" t="s">
        <v>3156</v>
      </c>
      <c r="J903" s="665" t="s">
        <v>3157</v>
      </c>
      <c r="K903" s="665" t="s">
        <v>3158</v>
      </c>
      <c r="L903" s="666">
        <v>971.25</v>
      </c>
      <c r="M903" s="666">
        <v>971.25</v>
      </c>
      <c r="N903" s="665">
        <v>1</v>
      </c>
      <c r="O903" s="748">
        <v>1</v>
      </c>
      <c r="P903" s="666">
        <v>971.25</v>
      </c>
      <c r="Q903" s="681">
        <v>1</v>
      </c>
      <c r="R903" s="665">
        <v>1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31</v>
      </c>
      <c r="B904" s="665" t="s">
        <v>556</v>
      </c>
      <c r="C904" s="665" t="s">
        <v>3070</v>
      </c>
      <c r="D904" s="746" t="s">
        <v>4306</v>
      </c>
      <c r="E904" s="747" t="s">
        <v>3082</v>
      </c>
      <c r="F904" s="665" t="s">
        <v>3067</v>
      </c>
      <c r="G904" s="665" t="s">
        <v>3143</v>
      </c>
      <c r="H904" s="665" t="s">
        <v>557</v>
      </c>
      <c r="I904" s="665" t="s">
        <v>3876</v>
      </c>
      <c r="J904" s="665" t="s">
        <v>3877</v>
      </c>
      <c r="K904" s="665"/>
      <c r="L904" s="666">
        <v>80.349999999999994</v>
      </c>
      <c r="M904" s="666">
        <v>80.349999999999994</v>
      </c>
      <c r="N904" s="665">
        <v>1</v>
      </c>
      <c r="O904" s="748">
        <v>1</v>
      </c>
      <c r="P904" s="666">
        <v>80.349999999999994</v>
      </c>
      <c r="Q904" s="681">
        <v>1</v>
      </c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31</v>
      </c>
      <c r="B905" s="665" t="s">
        <v>556</v>
      </c>
      <c r="C905" s="665" t="s">
        <v>3070</v>
      </c>
      <c r="D905" s="746" t="s">
        <v>4306</v>
      </c>
      <c r="E905" s="747" t="s">
        <v>3082</v>
      </c>
      <c r="F905" s="665" t="s">
        <v>3067</v>
      </c>
      <c r="G905" s="665" t="s">
        <v>3143</v>
      </c>
      <c r="H905" s="665" t="s">
        <v>557</v>
      </c>
      <c r="I905" s="665" t="s">
        <v>3511</v>
      </c>
      <c r="J905" s="665" t="s">
        <v>3512</v>
      </c>
      <c r="K905" s="665" t="s">
        <v>3513</v>
      </c>
      <c r="L905" s="666">
        <v>600</v>
      </c>
      <c r="M905" s="666">
        <v>600</v>
      </c>
      <c r="N905" s="665">
        <v>1</v>
      </c>
      <c r="O905" s="748">
        <v>1</v>
      </c>
      <c r="P905" s="666">
        <v>600</v>
      </c>
      <c r="Q905" s="681">
        <v>1</v>
      </c>
      <c r="R905" s="665">
        <v>1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31</v>
      </c>
      <c r="B906" s="665" t="s">
        <v>556</v>
      </c>
      <c r="C906" s="665" t="s">
        <v>3070</v>
      </c>
      <c r="D906" s="746" t="s">
        <v>4306</v>
      </c>
      <c r="E906" s="747" t="s">
        <v>3082</v>
      </c>
      <c r="F906" s="665" t="s">
        <v>3067</v>
      </c>
      <c r="G906" s="665" t="s">
        <v>3143</v>
      </c>
      <c r="H906" s="665" t="s">
        <v>557</v>
      </c>
      <c r="I906" s="665" t="s">
        <v>3162</v>
      </c>
      <c r="J906" s="665" t="s">
        <v>3163</v>
      </c>
      <c r="K906" s="665" t="s">
        <v>3164</v>
      </c>
      <c r="L906" s="666">
        <v>350</v>
      </c>
      <c r="M906" s="666">
        <v>2800</v>
      </c>
      <c r="N906" s="665">
        <v>8</v>
      </c>
      <c r="O906" s="748">
        <v>8</v>
      </c>
      <c r="P906" s="666">
        <v>2800</v>
      </c>
      <c r="Q906" s="681">
        <v>1</v>
      </c>
      <c r="R906" s="665">
        <v>8</v>
      </c>
      <c r="S906" s="681">
        <v>1</v>
      </c>
      <c r="T906" s="748">
        <v>8</v>
      </c>
      <c r="U906" s="704">
        <v>1</v>
      </c>
    </row>
    <row r="907" spans="1:21" ht="14.4" customHeight="1" x14ac:dyDescent="0.3">
      <c r="A907" s="664">
        <v>31</v>
      </c>
      <c r="B907" s="665" t="s">
        <v>556</v>
      </c>
      <c r="C907" s="665" t="s">
        <v>3070</v>
      </c>
      <c r="D907" s="746" t="s">
        <v>4306</v>
      </c>
      <c r="E907" s="747" t="s">
        <v>3082</v>
      </c>
      <c r="F907" s="665" t="s">
        <v>3067</v>
      </c>
      <c r="G907" s="665" t="s">
        <v>3143</v>
      </c>
      <c r="H907" s="665" t="s">
        <v>557</v>
      </c>
      <c r="I907" s="665" t="s">
        <v>3323</v>
      </c>
      <c r="J907" s="665" t="s">
        <v>3324</v>
      </c>
      <c r="K907" s="665" t="s">
        <v>3325</v>
      </c>
      <c r="L907" s="666">
        <v>1000</v>
      </c>
      <c r="M907" s="666">
        <v>2000</v>
      </c>
      <c r="N907" s="665">
        <v>2</v>
      </c>
      <c r="O907" s="748">
        <v>2</v>
      </c>
      <c r="P907" s="666">
        <v>1000</v>
      </c>
      <c r="Q907" s="681">
        <v>0.5</v>
      </c>
      <c r="R907" s="665">
        <v>1</v>
      </c>
      <c r="S907" s="681">
        <v>0.5</v>
      </c>
      <c r="T907" s="748">
        <v>1</v>
      </c>
      <c r="U907" s="704">
        <v>0.5</v>
      </c>
    </row>
    <row r="908" spans="1:21" ht="14.4" customHeight="1" x14ac:dyDescent="0.3">
      <c r="A908" s="664">
        <v>31</v>
      </c>
      <c r="B908" s="665" t="s">
        <v>556</v>
      </c>
      <c r="C908" s="665" t="s">
        <v>3070</v>
      </c>
      <c r="D908" s="746" t="s">
        <v>4306</v>
      </c>
      <c r="E908" s="747" t="s">
        <v>3082</v>
      </c>
      <c r="F908" s="665" t="s">
        <v>3067</v>
      </c>
      <c r="G908" s="665" t="s">
        <v>3143</v>
      </c>
      <c r="H908" s="665" t="s">
        <v>557</v>
      </c>
      <c r="I908" s="665" t="s">
        <v>3170</v>
      </c>
      <c r="J908" s="665" t="s">
        <v>3171</v>
      </c>
      <c r="K908" s="665" t="s">
        <v>3172</v>
      </c>
      <c r="L908" s="666">
        <v>1000</v>
      </c>
      <c r="M908" s="666">
        <v>4000</v>
      </c>
      <c r="N908" s="665">
        <v>4</v>
      </c>
      <c r="O908" s="748">
        <v>4</v>
      </c>
      <c r="P908" s="666">
        <v>4000</v>
      </c>
      <c r="Q908" s="681">
        <v>1</v>
      </c>
      <c r="R908" s="665">
        <v>4</v>
      </c>
      <c r="S908" s="681">
        <v>1</v>
      </c>
      <c r="T908" s="748">
        <v>4</v>
      </c>
      <c r="U908" s="704">
        <v>1</v>
      </c>
    </row>
    <row r="909" spans="1:21" ht="14.4" customHeight="1" x14ac:dyDescent="0.3">
      <c r="A909" s="664">
        <v>31</v>
      </c>
      <c r="B909" s="665" t="s">
        <v>556</v>
      </c>
      <c r="C909" s="665" t="s">
        <v>3070</v>
      </c>
      <c r="D909" s="746" t="s">
        <v>4306</v>
      </c>
      <c r="E909" s="747" t="s">
        <v>3082</v>
      </c>
      <c r="F909" s="665" t="s">
        <v>3067</v>
      </c>
      <c r="G909" s="665" t="s">
        <v>3143</v>
      </c>
      <c r="H909" s="665" t="s">
        <v>557</v>
      </c>
      <c r="I909" s="665" t="s">
        <v>3623</v>
      </c>
      <c r="J909" s="665" t="s">
        <v>3624</v>
      </c>
      <c r="K909" s="665" t="s">
        <v>3625</v>
      </c>
      <c r="L909" s="666">
        <v>250</v>
      </c>
      <c r="M909" s="666">
        <v>250</v>
      </c>
      <c r="N909" s="665">
        <v>1</v>
      </c>
      <c r="O909" s="748">
        <v>1</v>
      </c>
      <c r="P909" s="666">
        <v>250</v>
      </c>
      <c r="Q909" s="681">
        <v>1</v>
      </c>
      <c r="R909" s="665">
        <v>1</v>
      </c>
      <c r="S909" s="681">
        <v>1</v>
      </c>
      <c r="T909" s="748">
        <v>1</v>
      </c>
      <c r="U909" s="704">
        <v>1</v>
      </c>
    </row>
    <row r="910" spans="1:21" ht="14.4" customHeight="1" x14ac:dyDescent="0.3">
      <c r="A910" s="664">
        <v>31</v>
      </c>
      <c r="B910" s="665" t="s">
        <v>556</v>
      </c>
      <c r="C910" s="665" t="s">
        <v>3070</v>
      </c>
      <c r="D910" s="746" t="s">
        <v>4306</v>
      </c>
      <c r="E910" s="747" t="s">
        <v>3082</v>
      </c>
      <c r="F910" s="665" t="s">
        <v>3067</v>
      </c>
      <c r="G910" s="665" t="s">
        <v>3143</v>
      </c>
      <c r="H910" s="665" t="s">
        <v>557</v>
      </c>
      <c r="I910" s="665" t="s">
        <v>3878</v>
      </c>
      <c r="J910" s="665" t="s">
        <v>3641</v>
      </c>
      <c r="K910" s="665" t="s">
        <v>3879</v>
      </c>
      <c r="L910" s="666">
        <v>3200</v>
      </c>
      <c r="M910" s="666">
        <v>3200</v>
      </c>
      <c r="N910" s="665">
        <v>1</v>
      </c>
      <c r="O910" s="748">
        <v>1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31</v>
      </c>
      <c r="B911" s="665" t="s">
        <v>556</v>
      </c>
      <c r="C911" s="665" t="s">
        <v>3070</v>
      </c>
      <c r="D911" s="746" t="s">
        <v>4306</v>
      </c>
      <c r="E911" s="747" t="s">
        <v>3082</v>
      </c>
      <c r="F911" s="665" t="s">
        <v>3067</v>
      </c>
      <c r="G911" s="665" t="s">
        <v>3143</v>
      </c>
      <c r="H911" s="665" t="s">
        <v>557</v>
      </c>
      <c r="I911" s="665" t="s">
        <v>3634</v>
      </c>
      <c r="J911" s="665" t="s">
        <v>3635</v>
      </c>
      <c r="K911" s="665" t="s">
        <v>3636</v>
      </c>
      <c r="L911" s="666">
        <v>350</v>
      </c>
      <c r="M911" s="666">
        <v>700</v>
      </c>
      <c r="N911" s="665">
        <v>2</v>
      </c>
      <c r="O911" s="748">
        <v>2</v>
      </c>
      <c r="P911" s="666">
        <v>700</v>
      </c>
      <c r="Q911" s="681">
        <v>1</v>
      </c>
      <c r="R911" s="665">
        <v>2</v>
      </c>
      <c r="S911" s="681">
        <v>1</v>
      </c>
      <c r="T911" s="748">
        <v>2</v>
      </c>
      <c r="U911" s="704">
        <v>1</v>
      </c>
    </row>
    <row r="912" spans="1:21" ht="14.4" customHeight="1" x14ac:dyDescent="0.3">
      <c r="A912" s="664">
        <v>31</v>
      </c>
      <c r="B912" s="665" t="s">
        <v>556</v>
      </c>
      <c r="C912" s="665" t="s">
        <v>3070</v>
      </c>
      <c r="D912" s="746" t="s">
        <v>4306</v>
      </c>
      <c r="E912" s="747" t="s">
        <v>3082</v>
      </c>
      <c r="F912" s="665" t="s">
        <v>3067</v>
      </c>
      <c r="G912" s="665" t="s">
        <v>3143</v>
      </c>
      <c r="H912" s="665" t="s">
        <v>557</v>
      </c>
      <c r="I912" s="665" t="s">
        <v>3640</v>
      </c>
      <c r="J912" s="665" t="s">
        <v>3641</v>
      </c>
      <c r="K912" s="665" t="s">
        <v>3642</v>
      </c>
      <c r="L912" s="666">
        <v>600</v>
      </c>
      <c r="M912" s="666">
        <v>600</v>
      </c>
      <c r="N912" s="665">
        <v>1</v>
      </c>
      <c r="O912" s="748">
        <v>1</v>
      </c>
      <c r="P912" s="666">
        <v>600</v>
      </c>
      <c r="Q912" s="681">
        <v>1</v>
      </c>
      <c r="R912" s="665">
        <v>1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31</v>
      </c>
      <c r="B913" s="665" t="s">
        <v>556</v>
      </c>
      <c r="C913" s="665" t="s">
        <v>3070</v>
      </c>
      <c r="D913" s="746" t="s">
        <v>4306</v>
      </c>
      <c r="E913" s="747" t="s">
        <v>3082</v>
      </c>
      <c r="F913" s="665" t="s">
        <v>3067</v>
      </c>
      <c r="G913" s="665" t="s">
        <v>3143</v>
      </c>
      <c r="H913" s="665" t="s">
        <v>557</v>
      </c>
      <c r="I913" s="665" t="s">
        <v>3880</v>
      </c>
      <c r="J913" s="665" t="s">
        <v>3881</v>
      </c>
      <c r="K913" s="665" t="s">
        <v>3882</v>
      </c>
      <c r="L913" s="666">
        <v>1000</v>
      </c>
      <c r="M913" s="666">
        <v>1000</v>
      </c>
      <c r="N913" s="665">
        <v>1</v>
      </c>
      <c r="O913" s="748">
        <v>1</v>
      </c>
      <c r="P913" s="666">
        <v>1000</v>
      </c>
      <c r="Q913" s="681">
        <v>1</v>
      </c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31</v>
      </c>
      <c r="B914" s="665" t="s">
        <v>556</v>
      </c>
      <c r="C914" s="665" t="s">
        <v>3070</v>
      </c>
      <c r="D914" s="746" t="s">
        <v>4306</v>
      </c>
      <c r="E914" s="747" t="s">
        <v>3082</v>
      </c>
      <c r="F914" s="665" t="s">
        <v>3067</v>
      </c>
      <c r="G914" s="665" t="s">
        <v>3176</v>
      </c>
      <c r="H914" s="665" t="s">
        <v>557</v>
      </c>
      <c r="I914" s="665" t="s">
        <v>3180</v>
      </c>
      <c r="J914" s="665" t="s">
        <v>3181</v>
      </c>
      <c r="K914" s="665" t="s">
        <v>3182</v>
      </c>
      <c r="L914" s="666">
        <v>200</v>
      </c>
      <c r="M914" s="666">
        <v>3200</v>
      </c>
      <c r="N914" s="665">
        <v>16</v>
      </c>
      <c r="O914" s="748">
        <v>7</v>
      </c>
      <c r="P914" s="666">
        <v>2800</v>
      </c>
      <c r="Q914" s="681">
        <v>0.875</v>
      </c>
      <c r="R914" s="665">
        <v>14</v>
      </c>
      <c r="S914" s="681">
        <v>0.875</v>
      </c>
      <c r="T914" s="748">
        <v>6.5</v>
      </c>
      <c r="U914" s="704">
        <v>0.9285714285714286</v>
      </c>
    </row>
    <row r="915" spans="1:21" ht="14.4" customHeight="1" x14ac:dyDescent="0.3">
      <c r="A915" s="664">
        <v>31</v>
      </c>
      <c r="B915" s="665" t="s">
        <v>556</v>
      </c>
      <c r="C915" s="665" t="s">
        <v>3070</v>
      </c>
      <c r="D915" s="746" t="s">
        <v>4306</v>
      </c>
      <c r="E915" s="747" t="s">
        <v>3083</v>
      </c>
      <c r="F915" s="665" t="s">
        <v>3065</v>
      </c>
      <c r="G915" s="665" t="s">
        <v>3883</v>
      </c>
      <c r="H915" s="665" t="s">
        <v>1543</v>
      </c>
      <c r="I915" s="665" t="s">
        <v>1602</v>
      </c>
      <c r="J915" s="665" t="s">
        <v>1603</v>
      </c>
      <c r="K915" s="665" t="s">
        <v>2951</v>
      </c>
      <c r="L915" s="666">
        <v>4.7</v>
      </c>
      <c r="M915" s="666">
        <v>4.7</v>
      </c>
      <c r="N915" s="665">
        <v>1</v>
      </c>
      <c r="O915" s="748">
        <v>0.5</v>
      </c>
      <c r="P915" s="666">
        <v>4.7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31</v>
      </c>
      <c r="B916" s="665" t="s">
        <v>556</v>
      </c>
      <c r="C916" s="665" t="s">
        <v>3070</v>
      </c>
      <c r="D916" s="746" t="s">
        <v>4306</v>
      </c>
      <c r="E916" s="747" t="s">
        <v>3083</v>
      </c>
      <c r="F916" s="665" t="s">
        <v>3065</v>
      </c>
      <c r="G916" s="665" t="s">
        <v>3189</v>
      </c>
      <c r="H916" s="665" t="s">
        <v>557</v>
      </c>
      <c r="I916" s="665" t="s">
        <v>581</v>
      </c>
      <c r="J916" s="665" t="s">
        <v>582</v>
      </c>
      <c r="K916" s="665" t="s">
        <v>2970</v>
      </c>
      <c r="L916" s="666">
        <v>0</v>
      </c>
      <c r="M916" s="666">
        <v>0</v>
      </c>
      <c r="N916" s="665">
        <v>1</v>
      </c>
      <c r="O916" s="748">
        <v>1</v>
      </c>
      <c r="P916" s="666">
        <v>0</v>
      </c>
      <c r="Q916" s="681"/>
      <c r="R916" s="665">
        <v>1</v>
      </c>
      <c r="S916" s="681">
        <v>1</v>
      </c>
      <c r="T916" s="748">
        <v>1</v>
      </c>
      <c r="U916" s="704">
        <v>1</v>
      </c>
    </row>
    <row r="917" spans="1:21" ht="14.4" customHeight="1" x14ac:dyDescent="0.3">
      <c r="A917" s="664">
        <v>31</v>
      </c>
      <c r="B917" s="665" t="s">
        <v>556</v>
      </c>
      <c r="C917" s="665" t="s">
        <v>3070</v>
      </c>
      <c r="D917" s="746" t="s">
        <v>4306</v>
      </c>
      <c r="E917" s="747" t="s">
        <v>3083</v>
      </c>
      <c r="F917" s="665" t="s">
        <v>3065</v>
      </c>
      <c r="G917" s="665" t="s">
        <v>3096</v>
      </c>
      <c r="H917" s="665" t="s">
        <v>557</v>
      </c>
      <c r="I917" s="665" t="s">
        <v>3348</v>
      </c>
      <c r="J917" s="665" t="s">
        <v>3271</v>
      </c>
      <c r="K917" s="665" t="s">
        <v>3349</v>
      </c>
      <c r="L917" s="666">
        <v>154.36000000000001</v>
      </c>
      <c r="M917" s="666">
        <v>154.36000000000001</v>
      </c>
      <c r="N917" s="665">
        <v>1</v>
      </c>
      <c r="O917" s="748">
        <v>1</v>
      </c>
      <c r="P917" s="666">
        <v>154.36000000000001</v>
      </c>
      <c r="Q917" s="681">
        <v>1</v>
      </c>
      <c r="R917" s="665">
        <v>1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31</v>
      </c>
      <c r="B918" s="665" t="s">
        <v>556</v>
      </c>
      <c r="C918" s="665" t="s">
        <v>3070</v>
      </c>
      <c r="D918" s="746" t="s">
        <v>4306</v>
      </c>
      <c r="E918" s="747" t="s">
        <v>3083</v>
      </c>
      <c r="F918" s="665" t="s">
        <v>3065</v>
      </c>
      <c r="G918" s="665" t="s">
        <v>3096</v>
      </c>
      <c r="H918" s="665" t="s">
        <v>1543</v>
      </c>
      <c r="I918" s="665" t="s">
        <v>1906</v>
      </c>
      <c r="J918" s="665" t="s">
        <v>1735</v>
      </c>
      <c r="K918" s="665" t="s">
        <v>2878</v>
      </c>
      <c r="L918" s="666">
        <v>154.36000000000001</v>
      </c>
      <c r="M918" s="666">
        <v>154.36000000000001</v>
      </c>
      <c r="N918" s="665">
        <v>1</v>
      </c>
      <c r="O918" s="748">
        <v>1</v>
      </c>
      <c r="P918" s="666">
        <v>154.36000000000001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31</v>
      </c>
      <c r="B919" s="665" t="s">
        <v>556</v>
      </c>
      <c r="C919" s="665" t="s">
        <v>3070</v>
      </c>
      <c r="D919" s="746" t="s">
        <v>4306</v>
      </c>
      <c r="E919" s="747" t="s">
        <v>3083</v>
      </c>
      <c r="F919" s="665" t="s">
        <v>3065</v>
      </c>
      <c r="G919" s="665" t="s">
        <v>3096</v>
      </c>
      <c r="H919" s="665" t="s">
        <v>1543</v>
      </c>
      <c r="I919" s="665" t="s">
        <v>1910</v>
      </c>
      <c r="J919" s="665" t="s">
        <v>2881</v>
      </c>
      <c r="K919" s="665" t="s">
        <v>2882</v>
      </c>
      <c r="L919" s="666">
        <v>149.52000000000001</v>
      </c>
      <c r="M919" s="666">
        <v>149.52000000000001</v>
      </c>
      <c r="N919" s="665">
        <v>1</v>
      </c>
      <c r="O919" s="748">
        <v>1</v>
      </c>
      <c r="P919" s="666">
        <v>149.52000000000001</v>
      </c>
      <c r="Q919" s="681">
        <v>1</v>
      </c>
      <c r="R919" s="665">
        <v>1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31</v>
      </c>
      <c r="B920" s="665" t="s">
        <v>556</v>
      </c>
      <c r="C920" s="665" t="s">
        <v>3070</v>
      </c>
      <c r="D920" s="746" t="s">
        <v>4306</v>
      </c>
      <c r="E920" s="747" t="s">
        <v>3083</v>
      </c>
      <c r="F920" s="665" t="s">
        <v>3065</v>
      </c>
      <c r="G920" s="665" t="s">
        <v>3096</v>
      </c>
      <c r="H920" s="665" t="s">
        <v>557</v>
      </c>
      <c r="I920" s="665" t="s">
        <v>3434</v>
      </c>
      <c r="J920" s="665" t="s">
        <v>3268</v>
      </c>
      <c r="K920" s="665" t="s">
        <v>3435</v>
      </c>
      <c r="L920" s="666">
        <v>149.52000000000001</v>
      </c>
      <c r="M920" s="666">
        <v>149.52000000000001</v>
      </c>
      <c r="N920" s="665">
        <v>1</v>
      </c>
      <c r="O920" s="748">
        <v>1</v>
      </c>
      <c r="P920" s="666">
        <v>149.52000000000001</v>
      </c>
      <c r="Q920" s="681">
        <v>1</v>
      </c>
      <c r="R920" s="665">
        <v>1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31</v>
      </c>
      <c r="B921" s="665" t="s">
        <v>556</v>
      </c>
      <c r="C921" s="665" t="s">
        <v>3070</v>
      </c>
      <c r="D921" s="746" t="s">
        <v>4306</v>
      </c>
      <c r="E921" s="747" t="s">
        <v>3083</v>
      </c>
      <c r="F921" s="665" t="s">
        <v>3065</v>
      </c>
      <c r="G921" s="665" t="s">
        <v>3096</v>
      </c>
      <c r="H921" s="665" t="s">
        <v>557</v>
      </c>
      <c r="I921" s="665" t="s">
        <v>3884</v>
      </c>
      <c r="J921" s="665" t="s">
        <v>3271</v>
      </c>
      <c r="K921" s="665" t="s">
        <v>3885</v>
      </c>
      <c r="L921" s="666">
        <v>154.36000000000001</v>
      </c>
      <c r="M921" s="666">
        <v>154.36000000000001</v>
      </c>
      <c r="N921" s="665">
        <v>1</v>
      </c>
      <c r="O921" s="748">
        <v>0.5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31</v>
      </c>
      <c r="B922" s="665" t="s">
        <v>556</v>
      </c>
      <c r="C922" s="665" t="s">
        <v>3070</v>
      </c>
      <c r="D922" s="746" t="s">
        <v>4306</v>
      </c>
      <c r="E922" s="747" t="s">
        <v>3083</v>
      </c>
      <c r="F922" s="665" t="s">
        <v>3065</v>
      </c>
      <c r="G922" s="665" t="s">
        <v>3659</v>
      </c>
      <c r="H922" s="665" t="s">
        <v>557</v>
      </c>
      <c r="I922" s="665" t="s">
        <v>3886</v>
      </c>
      <c r="J922" s="665" t="s">
        <v>3887</v>
      </c>
      <c r="K922" s="665" t="s">
        <v>3888</v>
      </c>
      <c r="L922" s="666">
        <v>36.76</v>
      </c>
      <c r="M922" s="666">
        <v>36.76</v>
      </c>
      <c r="N922" s="665">
        <v>1</v>
      </c>
      <c r="O922" s="748">
        <v>1</v>
      </c>
      <c r="P922" s="666">
        <v>36.76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31</v>
      </c>
      <c r="B923" s="665" t="s">
        <v>556</v>
      </c>
      <c r="C923" s="665" t="s">
        <v>3070</v>
      </c>
      <c r="D923" s="746" t="s">
        <v>4306</v>
      </c>
      <c r="E923" s="747" t="s">
        <v>3083</v>
      </c>
      <c r="F923" s="665" t="s">
        <v>3065</v>
      </c>
      <c r="G923" s="665" t="s">
        <v>3197</v>
      </c>
      <c r="H923" s="665" t="s">
        <v>1543</v>
      </c>
      <c r="I923" s="665" t="s">
        <v>3889</v>
      </c>
      <c r="J923" s="665" t="s">
        <v>1573</v>
      </c>
      <c r="K923" s="665" t="s">
        <v>3890</v>
      </c>
      <c r="L923" s="666">
        <v>105.32</v>
      </c>
      <c r="M923" s="666">
        <v>105.32</v>
      </c>
      <c r="N923" s="665">
        <v>1</v>
      </c>
      <c r="O923" s="748">
        <v>1</v>
      </c>
      <c r="P923" s="666">
        <v>105.32</v>
      </c>
      <c r="Q923" s="681">
        <v>1</v>
      </c>
      <c r="R923" s="665">
        <v>1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31</v>
      </c>
      <c r="B924" s="665" t="s">
        <v>556</v>
      </c>
      <c r="C924" s="665" t="s">
        <v>3070</v>
      </c>
      <c r="D924" s="746" t="s">
        <v>4306</v>
      </c>
      <c r="E924" s="747" t="s">
        <v>3083</v>
      </c>
      <c r="F924" s="665" t="s">
        <v>3065</v>
      </c>
      <c r="G924" s="665" t="s">
        <v>3198</v>
      </c>
      <c r="H924" s="665" t="s">
        <v>557</v>
      </c>
      <c r="I924" s="665" t="s">
        <v>3454</v>
      </c>
      <c r="J924" s="665" t="s">
        <v>3200</v>
      </c>
      <c r="K924" s="665" t="s">
        <v>3098</v>
      </c>
      <c r="L924" s="666">
        <v>170.52</v>
      </c>
      <c r="M924" s="666">
        <v>170.52</v>
      </c>
      <c r="N924" s="665">
        <v>1</v>
      </c>
      <c r="O924" s="748">
        <v>1</v>
      </c>
      <c r="P924" s="666">
        <v>170.52</v>
      </c>
      <c r="Q924" s="681">
        <v>1</v>
      </c>
      <c r="R924" s="665">
        <v>1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31</v>
      </c>
      <c r="B925" s="665" t="s">
        <v>556</v>
      </c>
      <c r="C925" s="665" t="s">
        <v>3070</v>
      </c>
      <c r="D925" s="746" t="s">
        <v>4306</v>
      </c>
      <c r="E925" s="747" t="s">
        <v>3083</v>
      </c>
      <c r="F925" s="665" t="s">
        <v>3065</v>
      </c>
      <c r="G925" s="665" t="s">
        <v>3198</v>
      </c>
      <c r="H925" s="665" t="s">
        <v>557</v>
      </c>
      <c r="I925" s="665" t="s">
        <v>3199</v>
      </c>
      <c r="J925" s="665" t="s">
        <v>3200</v>
      </c>
      <c r="K925" s="665" t="s">
        <v>2896</v>
      </c>
      <c r="L925" s="666">
        <v>0</v>
      </c>
      <c r="M925" s="666">
        <v>0</v>
      </c>
      <c r="N925" s="665">
        <v>2</v>
      </c>
      <c r="O925" s="748">
        <v>1</v>
      </c>
      <c r="P925" s="666">
        <v>0</v>
      </c>
      <c r="Q925" s="681"/>
      <c r="R925" s="665">
        <v>2</v>
      </c>
      <c r="S925" s="681">
        <v>1</v>
      </c>
      <c r="T925" s="748">
        <v>1</v>
      </c>
      <c r="U925" s="704">
        <v>1</v>
      </c>
    </row>
    <row r="926" spans="1:21" ht="14.4" customHeight="1" x14ac:dyDescent="0.3">
      <c r="A926" s="664">
        <v>31</v>
      </c>
      <c r="B926" s="665" t="s">
        <v>556</v>
      </c>
      <c r="C926" s="665" t="s">
        <v>3070</v>
      </c>
      <c r="D926" s="746" t="s">
        <v>4306</v>
      </c>
      <c r="E926" s="747" t="s">
        <v>3083</v>
      </c>
      <c r="F926" s="665" t="s">
        <v>3065</v>
      </c>
      <c r="G926" s="665" t="s">
        <v>3097</v>
      </c>
      <c r="H926" s="665" t="s">
        <v>557</v>
      </c>
      <c r="I926" s="665" t="s">
        <v>1895</v>
      </c>
      <c r="J926" s="665" t="s">
        <v>1896</v>
      </c>
      <c r="K926" s="665" t="s">
        <v>3098</v>
      </c>
      <c r="L926" s="666">
        <v>78.33</v>
      </c>
      <c r="M926" s="666">
        <v>78.33</v>
      </c>
      <c r="N926" s="665">
        <v>1</v>
      </c>
      <c r="O926" s="748">
        <v>1</v>
      </c>
      <c r="P926" s="666">
        <v>78.33</v>
      </c>
      <c r="Q926" s="681">
        <v>1</v>
      </c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31</v>
      </c>
      <c r="B927" s="665" t="s">
        <v>556</v>
      </c>
      <c r="C927" s="665" t="s">
        <v>3070</v>
      </c>
      <c r="D927" s="746" t="s">
        <v>4306</v>
      </c>
      <c r="E927" s="747" t="s">
        <v>3083</v>
      </c>
      <c r="F927" s="665" t="s">
        <v>3065</v>
      </c>
      <c r="G927" s="665" t="s">
        <v>3329</v>
      </c>
      <c r="H927" s="665" t="s">
        <v>1543</v>
      </c>
      <c r="I927" s="665" t="s">
        <v>1701</v>
      </c>
      <c r="J927" s="665" t="s">
        <v>1702</v>
      </c>
      <c r="K927" s="665" t="s">
        <v>2859</v>
      </c>
      <c r="L927" s="666">
        <v>85.16</v>
      </c>
      <c r="M927" s="666">
        <v>85.16</v>
      </c>
      <c r="N927" s="665">
        <v>1</v>
      </c>
      <c r="O927" s="748">
        <v>0.5</v>
      </c>
      <c r="P927" s="666">
        <v>85.16</v>
      </c>
      <c r="Q927" s="681">
        <v>1</v>
      </c>
      <c r="R927" s="665">
        <v>1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31</v>
      </c>
      <c r="B928" s="665" t="s">
        <v>556</v>
      </c>
      <c r="C928" s="665" t="s">
        <v>3070</v>
      </c>
      <c r="D928" s="746" t="s">
        <v>4306</v>
      </c>
      <c r="E928" s="747" t="s">
        <v>3083</v>
      </c>
      <c r="F928" s="665" t="s">
        <v>3065</v>
      </c>
      <c r="G928" s="665" t="s">
        <v>3201</v>
      </c>
      <c r="H928" s="665" t="s">
        <v>557</v>
      </c>
      <c r="I928" s="665" t="s">
        <v>1392</v>
      </c>
      <c r="J928" s="665" t="s">
        <v>1393</v>
      </c>
      <c r="K928" s="665" t="s">
        <v>3891</v>
      </c>
      <c r="L928" s="666">
        <v>73.069999999999993</v>
      </c>
      <c r="M928" s="666">
        <v>73.069999999999993</v>
      </c>
      <c r="N928" s="665">
        <v>1</v>
      </c>
      <c r="O928" s="748">
        <v>0.5</v>
      </c>
      <c r="P928" s="666">
        <v>73.069999999999993</v>
      </c>
      <c r="Q928" s="681">
        <v>1</v>
      </c>
      <c r="R928" s="665">
        <v>1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31</v>
      </c>
      <c r="B929" s="665" t="s">
        <v>556</v>
      </c>
      <c r="C929" s="665" t="s">
        <v>3070</v>
      </c>
      <c r="D929" s="746" t="s">
        <v>4306</v>
      </c>
      <c r="E929" s="747" t="s">
        <v>3083</v>
      </c>
      <c r="F929" s="665" t="s">
        <v>3065</v>
      </c>
      <c r="G929" s="665" t="s">
        <v>3201</v>
      </c>
      <c r="H929" s="665" t="s">
        <v>557</v>
      </c>
      <c r="I929" s="665" t="s">
        <v>3204</v>
      </c>
      <c r="J929" s="665" t="s">
        <v>3202</v>
      </c>
      <c r="K929" s="665" t="s">
        <v>3205</v>
      </c>
      <c r="L929" s="666">
        <v>0</v>
      </c>
      <c r="M929" s="666">
        <v>0</v>
      </c>
      <c r="N929" s="665">
        <v>1</v>
      </c>
      <c r="O929" s="748">
        <v>1</v>
      </c>
      <c r="P929" s="666"/>
      <c r="Q929" s="681"/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31</v>
      </c>
      <c r="B930" s="665" t="s">
        <v>556</v>
      </c>
      <c r="C930" s="665" t="s">
        <v>3070</v>
      </c>
      <c r="D930" s="746" t="s">
        <v>4306</v>
      </c>
      <c r="E930" s="747" t="s">
        <v>3083</v>
      </c>
      <c r="F930" s="665" t="s">
        <v>3065</v>
      </c>
      <c r="G930" s="665" t="s">
        <v>3537</v>
      </c>
      <c r="H930" s="665" t="s">
        <v>557</v>
      </c>
      <c r="I930" s="665" t="s">
        <v>3711</v>
      </c>
      <c r="J930" s="665" t="s">
        <v>720</v>
      </c>
      <c r="K930" s="665" t="s">
        <v>3712</v>
      </c>
      <c r="L930" s="666">
        <v>182.22</v>
      </c>
      <c r="M930" s="666">
        <v>182.22</v>
      </c>
      <c r="N930" s="665">
        <v>1</v>
      </c>
      <c r="O930" s="748">
        <v>0.5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31</v>
      </c>
      <c r="B931" s="665" t="s">
        <v>556</v>
      </c>
      <c r="C931" s="665" t="s">
        <v>3070</v>
      </c>
      <c r="D931" s="746" t="s">
        <v>4306</v>
      </c>
      <c r="E931" s="747" t="s">
        <v>3083</v>
      </c>
      <c r="F931" s="665" t="s">
        <v>3065</v>
      </c>
      <c r="G931" s="665" t="s">
        <v>3302</v>
      </c>
      <c r="H931" s="665" t="s">
        <v>1543</v>
      </c>
      <c r="I931" s="665" t="s">
        <v>1598</v>
      </c>
      <c r="J931" s="665" t="s">
        <v>2943</v>
      </c>
      <c r="K931" s="665" t="s">
        <v>2946</v>
      </c>
      <c r="L931" s="666">
        <v>424.24</v>
      </c>
      <c r="M931" s="666">
        <v>848.48</v>
      </c>
      <c r="N931" s="665">
        <v>2</v>
      </c>
      <c r="O931" s="748">
        <v>1.5</v>
      </c>
      <c r="P931" s="666">
        <v>848.48</v>
      </c>
      <c r="Q931" s="681">
        <v>1</v>
      </c>
      <c r="R931" s="665">
        <v>2</v>
      </c>
      <c r="S931" s="681">
        <v>1</v>
      </c>
      <c r="T931" s="748">
        <v>1.5</v>
      </c>
      <c r="U931" s="704">
        <v>1</v>
      </c>
    </row>
    <row r="932" spans="1:21" ht="14.4" customHeight="1" x14ac:dyDescent="0.3">
      <c r="A932" s="664">
        <v>31</v>
      </c>
      <c r="B932" s="665" t="s">
        <v>556</v>
      </c>
      <c r="C932" s="665" t="s">
        <v>3070</v>
      </c>
      <c r="D932" s="746" t="s">
        <v>4306</v>
      </c>
      <c r="E932" s="747" t="s">
        <v>3083</v>
      </c>
      <c r="F932" s="665" t="s">
        <v>3065</v>
      </c>
      <c r="G932" s="665" t="s">
        <v>3478</v>
      </c>
      <c r="H932" s="665" t="s">
        <v>557</v>
      </c>
      <c r="I932" s="665" t="s">
        <v>3730</v>
      </c>
      <c r="J932" s="665" t="s">
        <v>842</v>
      </c>
      <c r="K932" s="665" t="s">
        <v>3479</v>
      </c>
      <c r="L932" s="666">
        <v>107.27</v>
      </c>
      <c r="M932" s="666">
        <v>107.27</v>
      </c>
      <c r="N932" s="665">
        <v>1</v>
      </c>
      <c r="O932" s="748">
        <v>1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31</v>
      </c>
      <c r="B933" s="665" t="s">
        <v>556</v>
      </c>
      <c r="C933" s="665" t="s">
        <v>3070</v>
      </c>
      <c r="D933" s="746" t="s">
        <v>4306</v>
      </c>
      <c r="E933" s="747" t="s">
        <v>3083</v>
      </c>
      <c r="F933" s="665" t="s">
        <v>3065</v>
      </c>
      <c r="G933" s="665" t="s">
        <v>3101</v>
      </c>
      <c r="H933" s="665" t="s">
        <v>557</v>
      </c>
      <c r="I933" s="665" t="s">
        <v>1266</v>
      </c>
      <c r="J933" s="665" t="s">
        <v>3102</v>
      </c>
      <c r="K933" s="665" t="s">
        <v>3103</v>
      </c>
      <c r="L933" s="666">
        <v>0</v>
      </c>
      <c r="M933" s="666">
        <v>0</v>
      </c>
      <c r="N933" s="665">
        <v>7</v>
      </c>
      <c r="O933" s="748">
        <v>3.5</v>
      </c>
      <c r="P933" s="666">
        <v>0</v>
      </c>
      <c r="Q933" s="681"/>
      <c r="R933" s="665">
        <v>6</v>
      </c>
      <c r="S933" s="681">
        <v>0.8571428571428571</v>
      </c>
      <c r="T933" s="748">
        <v>3</v>
      </c>
      <c r="U933" s="704">
        <v>0.8571428571428571</v>
      </c>
    </row>
    <row r="934" spans="1:21" ht="14.4" customHeight="1" x14ac:dyDescent="0.3">
      <c r="A934" s="664">
        <v>31</v>
      </c>
      <c r="B934" s="665" t="s">
        <v>556</v>
      </c>
      <c r="C934" s="665" t="s">
        <v>3070</v>
      </c>
      <c r="D934" s="746" t="s">
        <v>4306</v>
      </c>
      <c r="E934" s="747" t="s">
        <v>3083</v>
      </c>
      <c r="F934" s="665" t="s">
        <v>3065</v>
      </c>
      <c r="G934" s="665" t="s">
        <v>3892</v>
      </c>
      <c r="H934" s="665" t="s">
        <v>557</v>
      </c>
      <c r="I934" s="665" t="s">
        <v>3893</v>
      </c>
      <c r="J934" s="665" t="s">
        <v>3894</v>
      </c>
      <c r="K934" s="665" t="s">
        <v>3895</v>
      </c>
      <c r="L934" s="666">
        <v>0</v>
      </c>
      <c r="M934" s="666">
        <v>0</v>
      </c>
      <c r="N934" s="665">
        <v>1</v>
      </c>
      <c r="O934" s="748">
        <v>1</v>
      </c>
      <c r="P934" s="666">
        <v>0</v>
      </c>
      <c r="Q934" s="681"/>
      <c r="R934" s="665">
        <v>1</v>
      </c>
      <c r="S934" s="681">
        <v>1</v>
      </c>
      <c r="T934" s="748">
        <v>1</v>
      </c>
      <c r="U934" s="704">
        <v>1</v>
      </c>
    </row>
    <row r="935" spans="1:21" ht="14.4" customHeight="1" x14ac:dyDescent="0.3">
      <c r="A935" s="664">
        <v>31</v>
      </c>
      <c r="B935" s="665" t="s">
        <v>556</v>
      </c>
      <c r="C935" s="665" t="s">
        <v>3070</v>
      </c>
      <c r="D935" s="746" t="s">
        <v>4306</v>
      </c>
      <c r="E935" s="747" t="s">
        <v>3083</v>
      </c>
      <c r="F935" s="665" t="s">
        <v>3065</v>
      </c>
      <c r="G935" s="665" t="s">
        <v>3106</v>
      </c>
      <c r="H935" s="665" t="s">
        <v>557</v>
      </c>
      <c r="I935" s="665" t="s">
        <v>954</v>
      </c>
      <c r="J935" s="665" t="s">
        <v>955</v>
      </c>
      <c r="K935" s="665" t="s">
        <v>3107</v>
      </c>
      <c r="L935" s="666">
        <v>0</v>
      </c>
      <c r="M935" s="666">
        <v>0</v>
      </c>
      <c r="N935" s="665">
        <v>4</v>
      </c>
      <c r="O935" s="748">
        <v>2.5</v>
      </c>
      <c r="P935" s="666">
        <v>0</v>
      </c>
      <c r="Q935" s="681"/>
      <c r="R935" s="665">
        <v>3</v>
      </c>
      <c r="S935" s="681">
        <v>0.75</v>
      </c>
      <c r="T935" s="748">
        <v>1.5</v>
      </c>
      <c r="U935" s="704">
        <v>0.6</v>
      </c>
    </row>
    <row r="936" spans="1:21" ht="14.4" customHeight="1" x14ac:dyDescent="0.3">
      <c r="A936" s="664">
        <v>31</v>
      </c>
      <c r="B936" s="665" t="s">
        <v>556</v>
      </c>
      <c r="C936" s="665" t="s">
        <v>3070</v>
      </c>
      <c r="D936" s="746" t="s">
        <v>4306</v>
      </c>
      <c r="E936" s="747" t="s">
        <v>3083</v>
      </c>
      <c r="F936" s="665" t="s">
        <v>3065</v>
      </c>
      <c r="G936" s="665" t="s">
        <v>3106</v>
      </c>
      <c r="H936" s="665" t="s">
        <v>557</v>
      </c>
      <c r="I936" s="665" t="s">
        <v>3359</v>
      </c>
      <c r="J936" s="665" t="s">
        <v>955</v>
      </c>
      <c r="K936" s="665" t="s">
        <v>3360</v>
      </c>
      <c r="L936" s="666">
        <v>0</v>
      </c>
      <c r="M936" s="666">
        <v>0</v>
      </c>
      <c r="N936" s="665">
        <v>2</v>
      </c>
      <c r="O936" s="748">
        <v>1</v>
      </c>
      <c r="P936" s="666">
        <v>0</v>
      </c>
      <c r="Q936" s="681"/>
      <c r="R936" s="665">
        <v>2</v>
      </c>
      <c r="S936" s="681">
        <v>1</v>
      </c>
      <c r="T936" s="748">
        <v>1</v>
      </c>
      <c r="U936" s="704">
        <v>1</v>
      </c>
    </row>
    <row r="937" spans="1:21" ht="14.4" customHeight="1" x14ac:dyDescent="0.3">
      <c r="A937" s="664">
        <v>31</v>
      </c>
      <c r="B937" s="665" t="s">
        <v>556</v>
      </c>
      <c r="C937" s="665" t="s">
        <v>3070</v>
      </c>
      <c r="D937" s="746" t="s">
        <v>4306</v>
      </c>
      <c r="E937" s="747" t="s">
        <v>3083</v>
      </c>
      <c r="F937" s="665" t="s">
        <v>3065</v>
      </c>
      <c r="G937" s="665" t="s">
        <v>3484</v>
      </c>
      <c r="H937" s="665" t="s">
        <v>557</v>
      </c>
      <c r="I937" s="665" t="s">
        <v>837</v>
      </c>
      <c r="J937" s="665" t="s">
        <v>838</v>
      </c>
      <c r="K937" s="665" t="s">
        <v>3561</v>
      </c>
      <c r="L937" s="666">
        <v>0</v>
      </c>
      <c r="M937" s="666">
        <v>0</v>
      </c>
      <c r="N937" s="665">
        <v>1</v>
      </c>
      <c r="O937" s="748">
        <v>0.5</v>
      </c>
      <c r="P937" s="666">
        <v>0</v>
      </c>
      <c r="Q937" s="681"/>
      <c r="R937" s="665">
        <v>1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31</v>
      </c>
      <c r="B938" s="665" t="s">
        <v>556</v>
      </c>
      <c r="C938" s="665" t="s">
        <v>3070</v>
      </c>
      <c r="D938" s="746" t="s">
        <v>4306</v>
      </c>
      <c r="E938" s="747" t="s">
        <v>3083</v>
      </c>
      <c r="F938" s="665" t="s">
        <v>3065</v>
      </c>
      <c r="G938" s="665" t="s">
        <v>3108</v>
      </c>
      <c r="H938" s="665" t="s">
        <v>557</v>
      </c>
      <c r="I938" s="665" t="s">
        <v>1825</v>
      </c>
      <c r="J938" s="665" t="s">
        <v>3109</v>
      </c>
      <c r="K938" s="665" t="s">
        <v>3110</v>
      </c>
      <c r="L938" s="666">
        <v>132.97999999999999</v>
      </c>
      <c r="M938" s="666">
        <v>2659.6</v>
      </c>
      <c r="N938" s="665">
        <v>20</v>
      </c>
      <c r="O938" s="748">
        <v>11</v>
      </c>
      <c r="P938" s="666">
        <v>2393.64</v>
      </c>
      <c r="Q938" s="681">
        <v>0.9</v>
      </c>
      <c r="R938" s="665">
        <v>18</v>
      </c>
      <c r="S938" s="681">
        <v>0.9</v>
      </c>
      <c r="T938" s="748">
        <v>9</v>
      </c>
      <c r="U938" s="704">
        <v>0.81818181818181823</v>
      </c>
    </row>
    <row r="939" spans="1:21" ht="14.4" customHeight="1" x14ac:dyDescent="0.3">
      <c r="A939" s="664">
        <v>31</v>
      </c>
      <c r="B939" s="665" t="s">
        <v>556</v>
      </c>
      <c r="C939" s="665" t="s">
        <v>3070</v>
      </c>
      <c r="D939" s="746" t="s">
        <v>4306</v>
      </c>
      <c r="E939" s="747" t="s">
        <v>3083</v>
      </c>
      <c r="F939" s="665" t="s">
        <v>3065</v>
      </c>
      <c r="G939" s="665" t="s">
        <v>3108</v>
      </c>
      <c r="H939" s="665" t="s">
        <v>557</v>
      </c>
      <c r="I939" s="665" t="s">
        <v>3487</v>
      </c>
      <c r="J939" s="665" t="s">
        <v>3109</v>
      </c>
      <c r="K939" s="665" t="s">
        <v>3488</v>
      </c>
      <c r="L939" s="666">
        <v>77.52</v>
      </c>
      <c r="M939" s="666">
        <v>155.04</v>
      </c>
      <c r="N939" s="665">
        <v>2</v>
      </c>
      <c r="O939" s="748">
        <v>1</v>
      </c>
      <c r="P939" s="666">
        <v>155.04</v>
      </c>
      <c r="Q939" s="681">
        <v>1</v>
      </c>
      <c r="R939" s="665">
        <v>2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31</v>
      </c>
      <c r="B940" s="665" t="s">
        <v>556</v>
      </c>
      <c r="C940" s="665" t="s">
        <v>3070</v>
      </c>
      <c r="D940" s="746" t="s">
        <v>4306</v>
      </c>
      <c r="E940" s="747" t="s">
        <v>3083</v>
      </c>
      <c r="F940" s="665" t="s">
        <v>3065</v>
      </c>
      <c r="G940" s="665" t="s">
        <v>3108</v>
      </c>
      <c r="H940" s="665" t="s">
        <v>557</v>
      </c>
      <c r="I940" s="665" t="s">
        <v>3365</v>
      </c>
      <c r="J940" s="665" t="s">
        <v>3109</v>
      </c>
      <c r="K940" s="665" t="s">
        <v>3110</v>
      </c>
      <c r="L940" s="666">
        <v>132.97999999999999</v>
      </c>
      <c r="M940" s="666">
        <v>265.95999999999998</v>
      </c>
      <c r="N940" s="665">
        <v>2</v>
      </c>
      <c r="O940" s="748">
        <v>1</v>
      </c>
      <c r="P940" s="666">
        <v>265.95999999999998</v>
      </c>
      <c r="Q940" s="681">
        <v>1</v>
      </c>
      <c r="R940" s="665">
        <v>2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31</v>
      </c>
      <c r="B941" s="665" t="s">
        <v>556</v>
      </c>
      <c r="C941" s="665" t="s">
        <v>3070</v>
      </c>
      <c r="D941" s="746" t="s">
        <v>4306</v>
      </c>
      <c r="E941" s="747" t="s">
        <v>3083</v>
      </c>
      <c r="F941" s="665" t="s">
        <v>3065</v>
      </c>
      <c r="G941" s="665" t="s">
        <v>3754</v>
      </c>
      <c r="H941" s="665" t="s">
        <v>557</v>
      </c>
      <c r="I941" s="665" t="s">
        <v>3896</v>
      </c>
      <c r="J941" s="665" t="s">
        <v>3756</v>
      </c>
      <c r="K941" s="665" t="s">
        <v>3897</v>
      </c>
      <c r="L941" s="666">
        <v>206.53</v>
      </c>
      <c r="M941" s="666">
        <v>206.53</v>
      </c>
      <c r="N941" s="665">
        <v>1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31</v>
      </c>
      <c r="B942" s="665" t="s">
        <v>556</v>
      </c>
      <c r="C942" s="665" t="s">
        <v>3070</v>
      </c>
      <c r="D942" s="746" t="s">
        <v>4306</v>
      </c>
      <c r="E942" s="747" t="s">
        <v>3083</v>
      </c>
      <c r="F942" s="665" t="s">
        <v>3065</v>
      </c>
      <c r="G942" s="665" t="s">
        <v>3768</v>
      </c>
      <c r="H942" s="665" t="s">
        <v>557</v>
      </c>
      <c r="I942" s="665" t="s">
        <v>3898</v>
      </c>
      <c r="J942" s="665" t="s">
        <v>3770</v>
      </c>
      <c r="K942" s="665" t="s">
        <v>3899</v>
      </c>
      <c r="L942" s="666">
        <v>0</v>
      </c>
      <c r="M942" s="666">
        <v>0</v>
      </c>
      <c r="N942" s="665">
        <v>1</v>
      </c>
      <c r="O942" s="748">
        <v>0.5</v>
      </c>
      <c r="P942" s="666">
        <v>0</v>
      </c>
      <c r="Q942" s="681"/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31</v>
      </c>
      <c r="B943" s="665" t="s">
        <v>556</v>
      </c>
      <c r="C943" s="665" t="s">
        <v>3070</v>
      </c>
      <c r="D943" s="746" t="s">
        <v>4306</v>
      </c>
      <c r="E943" s="747" t="s">
        <v>3083</v>
      </c>
      <c r="F943" s="665" t="s">
        <v>3065</v>
      </c>
      <c r="G943" s="665" t="s">
        <v>3118</v>
      </c>
      <c r="H943" s="665" t="s">
        <v>1543</v>
      </c>
      <c r="I943" s="665" t="s">
        <v>3419</v>
      </c>
      <c r="J943" s="665" t="s">
        <v>1565</v>
      </c>
      <c r="K943" s="665" t="s">
        <v>3420</v>
      </c>
      <c r="L943" s="666">
        <v>368.16</v>
      </c>
      <c r="M943" s="666">
        <v>368.16</v>
      </c>
      <c r="N943" s="665">
        <v>1</v>
      </c>
      <c r="O943" s="748">
        <v>1</v>
      </c>
      <c r="P943" s="666">
        <v>368.16</v>
      </c>
      <c r="Q943" s="681">
        <v>1</v>
      </c>
      <c r="R943" s="665">
        <v>1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31</v>
      </c>
      <c r="B944" s="665" t="s">
        <v>556</v>
      </c>
      <c r="C944" s="665" t="s">
        <v>3070</v>
      </c>
      <c r="D944" s="746" t="s">
        <v>4306</v>
      </c>
      <c r="E944" s="747" t="s">
        <v>3083</v>
      </c>
      <c r="F944" s="665" t="s">
        <v>3065</v>
      </c>
      <c r="G944" s="665" t="s">
        <v>3118</v>
      </c>
      <c r="H944" s="665" t="s">
        <v>1543</v>
      </c>
      <c r="I944" s="665" t="s">
        <v>3119</v>
      </c>
      <c r="J944" s="665" t="s">
        <v>1565</v>
      </c>
      <c r="K944" s="665" t="s">
        <v>2809</v>
      </c>
      <c r="L944" s="666">
        <v>543.39</v>
      </c>
      <c r="M944" s="666">
        <v>9781.0200000000023</v>
      </c>
      <c r="N944" s="665">
        <v>18</v>
      </c>
      <c r="O944" s="748">
        <v>12</v>
      </c>
      <c r="P944" s="666">
        <v>8694.2400000000016</v>
      </c>
      <c r="Q944" s="681">
        <v>0.88888888888888884</v>
      </c>
      <c r="R944" s="665">
        <v>16</v>
      </c>
      <c r="S944" s="681">
        <v>0.88888888888888884</v>
      </c>
      <c r="T944" s="748">
        <v>10</v>
      </c>
      <c r="U944" s="704">
        <v>0.83333333333333337</v>
      </c>
    </row>
    <row r="945" spans="1:21" ht="14.4" customHeight="1" x14ac:dyDescent="0.3">
      <c r="A945" s="664">
        <v>31</v>
      </c>
      <c r="B945" s="665" t="s">
        <v>556</v>
      </c>
      <c r="C945" s="665" t="s">
        <v>3070</v>
      </c>
      <c r="D945" s="746" t="s">
        <v>4306</v>
      </c>
      <c r="E945" s="747" t="s">
        <v>3083</v>
      </c>
      <c r="F945" s="665" t="s">
        <v>3065</v>
      </c>
      <c r="G945" s="665" t="s">
        <v>3118</v>
      </c>
      <c r="H945" s="665" t="s">
        <v>1543</v>
      </c>
      <c r="I945" s="665" t="s">
        <v>3119</v>
      </c>
      <c r="J945" s="665" t="s">
        <v>1565</v>
      </c>
      <c r="K945" s="665" t="s">
        <v>2809</v>
      </c>
      <c r="L945" s="666">
        <v>490.89</v>
      </c>
      <c r="M945" s="666">
        <v>5399.7900000000009</v>
      </c>
      <c r="N945" s="665">
        <v>11</v>
      </c>
      <c r="O945" s="748">
        <v>8.5</v>
      </c>
      <c r="P945" s="666">
        <v>4908.9000000000005</v>
      </c>
      <c r="Q945" s="681">
        <v>0.90909090909090906</v>
      </c>
      <c r="R945" s="665">
        <v>10</v>
      </c>
      <c r="S945" s="681">
        <v>0.90909090909090906</v>
      </c>
      <c r="T945" s="748">
        <v>7.5</v>
      </c>
      <c r="U945" s="704">
        <v>0.88235294117647056</v>
      </c>
    </row>
    <row r="946" spans="1:21" ht="14.4" customHeight="1" x14ac:dyDescent="0.3">
      <c r="A946" s="664">
        <v>31</v>
      </c>
      <c r="B946" s="665" t="s">
        <v>556</v>
      </c>
      <c r="C946" s="665" t="s">
        <v>3070</v>
      </c>
      <c r="D946" s="746" t="s">
        <v>4306</v>
      </c>
      <c r="E946" s="747" t="s">
        <v>3083</v>
      </c>
      <c r="F946" s="665" t="s">
        <v>3065</v>
      </c>
      <c r="G946" s="665" t="s">
        <v>3118</v>
      </c>
      <c r="H946" s="665" t="s">
        <v>1543</v>
      </c>
      <c r="I946" s="665" t="s">
        <v>3120</v>
      </c>
      <c r="J946" s="665" t="s">
        <v>1565</v>
      </c>
      <c r="K946" s="665" t="s">
        <v>2807</v>
      </c>
      <c r="L946" s="666">
        <v>815.1</v>
      </c>
      <c r="M946" s="666">
        <v>10596.300000000001</v>
      </c>
      <c r="N946" s="665">
        <v>13</v>
      </c>
      <c r="O946" s="748">
        <v>9.5</v>
      </c>
      <c r="P946" s="666">
        <v>10596.300000000001</v>
      </c>
      <c r="Q946" s="681">
        <v>1</v>
      </c>
      <c r="R946" s="665">
        <v>13</v>
      </c>
      <c r="S946" s="681">
        <v>1</v>
      </c>
      <c r="T946" s="748">
        <v>9.5</v>
      </c>
      <c r="U946" s="704">
        <v>1</v>
      </c>
    </row>
    <row r="947" spans="1:21" ht="14.4" customHeight="1" x14ac:dyDescent="0.3">
      <c r="A947" s="664">
        <v>31</v>
      </c>
      <c r="B947" s="665" t="s">
        <v>556</v>
      </c>
      <c r="C947" s="665" t="s">
        <v>3070</v>
      </c>
      <c r="D947" s="746" t="s">
        <v>4306</v>
      </c>
      <c r="E947" s="747" t="s">
        <v>3083</v>
      </c>
      <c r="F947" s="665" t="s">
        <v>3065</v>
      </c>
      <c r="G947" s="665" t="s">
        <v>3118</v>
      </c>
      <c r="H947" s="665" t="s">
        <v>1543</v>
      </c>
      <c r="I947" s="665" t="s">
        <v>3120</v>
      </c>
      <c r="J947" s="665" t="s">
        <v>1565</v>
      </c>
      <c r="K947" s="665" t="s">
        <v>2807</v>
      </c>
      <c r="L947" s="666">
        <v>736.33</v>
      </c>
      <c r="M947" s="666">
        <v>1472.66</v>
      </c>
      <c r="N947" s="665">
        <v>2</v>
      </c>
      <c r="O947" s="748">
        <v>1</v>
      </c>
      <c r="P947" s="666">
        <v>1472.66</v>
      </c>
      <c r="Q947" s="681">
        <v>1</v>
      </c>
      <c r="R947" s="665">
        <v>2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31</v>
      </c>
      <c r="B948" s="665" t="s">
        <v>556</v>
      </c>
      <c r="C948" s="665" t="s">
        <v>3070</v>
      </c>
      <c r="D948" s="746" t="s">
        <v>4306</v>
      </c>
      <c r="E948" s="747" t="s">
        <v>3083</v>
      </c>
      <c r="F948" s="665" t="s">
        <v>3065</v>
      </c>
      <c r="G948" s="665" t="s">
        <v>3118</v>
      </c>
      <c r="H948" s="665" t="s">
        <v>1543</v>
      </c>
      <c r="I948" s="665" t="s">
        <v>1564</v>
      </c>
      <c r="J948" s="665" t="s">
        <v>1565</v>
      </c>
      <c r="K948" s="665" t="s">
        <v>2810</v>
      </c>
      <c r="L948" s="666">
        <v>923.74</v>
      </c>
      <c r="M948" s="666">
        <v>4618.7</v>
      </c>
      <c r="N948" s="665">
        <v>5</v>
      </c>
      <c r="O948" s="748">
        <v>3</v>
      </c>
      <c r="P948" s="666">
        <v>4618.7</v>
      </c>
      <c r="Q948" s="681">
        <v>1</v>
      </c>
      <c r="R948" s="665">
        <v>5</v>
      </c>
      <c r="S948" s="681">
        <v>1</v>
      </c>
      <c r="T948" s="748">
        <v>3</v>
      </c>
      <c r="U948" s="704">
        <v>1</v>
      </c>
    </row>
    <row r="949" spans="1:21" ht="14.4" customHeight="1" x14ac:dyDescent="0.3">
      <c r="A949" s="664">
        <v>31</v>
      </c>
      <c r="B949" s="665" t="s">
        <v>556</v>
      </c>
      <c r="C949" s="665" t="s">
        <v>3070</v>
      </c>
      <c r="D949" s="746" t="s">
        <v>4306</v>
      </c>
      <c r="E949" s="747" t="s">
        <v>3083</v>
      </c>
      <c r="F949" s="665" t="s">
        <v>3065</v>
      </c>
      <c r="G949" s="665" t="s">
        <v>3217</v>
      </c>
      <c r="H949" s="665" t="s">
        <v>1543</v>
      </c>
      <c r="I949" s="665" t="s">
        <v>1555</v>
      </c>
      <c r="J949" s="665" t="s">
        <v>600</v>
      </c>
      <c r="K949" s="665" t="s">
        <v>2927</v>
      </c>
      <c r="L949" s="666">
        <v>48.42</v>
      </c>
      <c r="M949" s="666">
        <v>48.42</v>
      </c>
      <c r="N949" s="665">
        <v>1</v>
      </c>
      <c r="O949" s="748">
        <v>1</v>
      </c>
      <c r="P949" s="666">
        <v>48.42</v>
      </c>
      <c r="Q949" s="681">
        <v>1</v>
      </c>
      <c r="R949" s="665">
        <v>1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31</v>
      </c>
      <c r="B950" s="665" t="s">
        <v>556</v>
      </c>
      <c r="C950" s="665" t="s">
        <v>3070</v>
      </c>
      <c r="D950" s="746" t="s">
        <v>4306</v>
      </c>
      <c r="E950" s="747" t="s">
        <v>3083</v>
      </c>
      <c r="F950" s="665" t="s">
        <v>3065</v>
      </c>
      <c r="G950" s="665" t="s">
        <v>3217</v>
      </c>
      <c r="H950" s="665" t="s">
        <v>1543</v>
      </c>
      <c r="I950" s="665" t="s">
        <v>1555</v>
      </c>
      <c r="J950" s="665" t="s">
        <v>600</v>
      </c>
      <c r="K950" s="665" t="s">
        <v>2927</v>
      </c>
      <c r="L950" s="666">
        <v>36.54</v>
      </c>
      <c r="M950" s="666">
        <v>694.2600000000001</v>
      </c>
      <c r="N950" s="665">
        <v>19</v>
      </c>
      <c r="O950" s="748">
        <v>15.5</v>
      </c>
      <c r="P950" s="666">
        <v>475.0200000000001</v>
      </c>
      <c r="Q950" s="681">
        <v>0.68421052631578949</v>
      </c>
      <c r="R950" s="665">
        <v>13</v>
      </c>
      <c r="S950" s="681">
        <v>0.68421052631578949</v>
      </c>
      <c r="T950" s="748">
        <v>10.5</v>
      </c>
      <c r="U950" s="704">
        <v>0.67741935483870963</v>
      </c>
    </row>
    <row r="951" spans="1:21" ht="14.4" customHeight="1" x14ac:dyDescent="0.3">
      <c r="A951" s="664">
        <v>31</v>
      </c>
      <c r="B951" s="665" t="s">
        <v>556</v>
      </c>
      <c r="C951" s="665" t="s">
        <v>3070</v>
      </c>
      <c r="D951" s="746" t="s">
        <v>4306</v>
      </c>
      <c r="E951" s="747" t="s">
        <v>3083</v>
      </c>
      <c r="F951" s="665" t="s">
        <v>3065</v>
      </c>
      <c r="G951" s="665" t="s">
        <v>3217</v>
      </c>
      <c r="H951" s="665" t="s">
        <v>557</v>
      </c>
      <c r="I951" s="665" t="s">
        <v>3218</v>
      </c>
      <c r="J951" s="665" t="s">
        <v>600</v>
      </c>
      <c r="K951" s="665" t="s">
        <v>3219</v>
      </c>
      <c r="L951" s="666">
        <v>36.54</v>
      </c>
      <c r="M951" s="666">
        <v>146.16</v>
      </c>
      <c r="N951" s="665">
        <v>4</v>
      </c>
      <c r="O951" s="748">
        <v>3.5</v>
      </c>
      <c r="P951" s="666">
        <v>36.54</v>
      </c>
      <c r="Q951" s="681">
        <v>0.25</v>
      </c>
      <c r="R951" s="665">
        <v>1</v>
      </c>
      <c r="S951" s="681">
        <v>0.25</v>
      </c>
      <c r="T951" s="748">
        <v>1</v>
      </c>
      <c r="U951" s="704">
        <v>0.2857142857142857</v>
      </c>
    </row>
    <row r="952" spans="1:21" ht="14.4" customHeight="1" x14ac:dyDescent="0.3">
      <c r="A952" s="664">
        <v>31</v>
      </c>
      <c r="B952" s="665" t="s">
        <v>556</v>
      </c>
      <c r="C952" s="665" t="s">
        <v>3070</v>
      </c>
      <c r="D952" s="746" t="s">
        <v>4306</v>
      </c>
      <c r="E952" s="747" t="s">
        <v>3083</v>
      </c>
      <c r="F952" s="665" t="s">
        <v>3065</v>
      </c>
      <c r="G952" s="665" t="s">
        <v>3217</v>
      </c>
      <c r="H952" s="665" t="s">
        <v>557</v>
      </c>
      <c r="I952" s="665" t="s">
        <v>716</v>
      </c>
      <c r="J952" s="665" t="s">
        <v>600</v>
      </c>
      <c r="K952" s="665" t="s">
        <v>3307</v>
      </c>
      <c r="L952" s="666">
        <v>18.260000000000002</v>
      </c>
      <c r="M952" s="666">
        <v>18.260000000000002</v>
      </c>
      <c r="N952" s="665">
        <v>1</v>
      </c>
      <c r="O952" s="748">
        <v>1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31</v>
      </c>
      <c r="B953" s="665" t="s">
        <v>556</v>
      </c>
      <c r="C953" s="665" t="s">
        <v>3070</v>
      </c>
      <c r="D953" s="746" t="s">
        <v>4306</v>
      </c>
      <c r="E953" s="747" t="s">
        <v>3083</v>
      </c>
      <c r="F953" s="665" t="s">
        <v>3065</v>
      </c>
      <c r="G953" s="665" t="s">
        <v>3121</v>
      </c>
      <c r="H953" s="665" t="s">
        <v>557</v>
      </c>
      <c r="I953" s="665" t="s">
        <v>3590</v>
      </c>
      <c r="J953" s="665" t="s">
        <v>3123</v>
      </c>
      <c r="K953" s="665" t="s">
        <v>3591</v>
      </c>
      <c r="L953" s="666">
        <v>0</v>
      </c>
      <c r="M953" s="666">
        <v>0</v>
      </c>
      <c r="N953" s="665">
        <v>1</v>
      </c>
      <c r="O953" s="748">
        <v>0.5</v>
      </c>
      <c r="P953" s="666">
        <v>0</v>
      </c>
      <c r="Q953" s="681"/>
      <c r="R953" s="665">
        <v>1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31</v>
      </c>
      <c r="B954" s="665" t="s">
        <v>556</v>
      </c>
      <c r="C954" s="665" t="s">
        <v>3070</v>
      </c>
      <c r="D954" s="746" t="s">
        <v>4306</v>
      </c>
      <c r="E954" s="747" t="s">
        <v>3083</v>
      </c>
      <c r="F954" s="665" t="s">
        <v>3065</v>
      </c>
      <c r="G954" s="665" t="s">
        <v>3372</v>
      </c>
      <c r="H954" s="665" t="s">
        <v>557</v>
      </c>
      <c r="I954" s="665" t="s">
        <v>3373</v>
      </c>
      <c r="J954" s="665" t="s">
        <v>1423</v>
      </c>
      <c r="K954" s="665" t="s">
        <v>3374</v>
      </c>
      <c r="L954" s="666">
        <v>54.23</v>
      </c>
      <c r="M954" s="666">
        <v>108.46</v>
      </c>
      <c r="N954" s="665">
        <v>2</v>
      </c>
      <c r="O954" s="748">
        <v>1.5</v>
      </c>
      <c r="P954" s="666">
        <v>108.46</v>
      </c>
      <c r="Q954" s="681">
        <v>1</v>
      </c>
      <c r="R954" s="665">
        <v>2</v>
      </c>
      <c r="S954" s="681">
        <v>1</v>
      </c>
      <c r="T954" s="748">
        <v>1.5</v>
      </c>
      <c r="U954" s="704">
        <v>1</v>
      </c>
    </row>
    <row r="955" spans="1:21" ht="14.4" customHeight="1" x14ac:dyDescent="0.3">
      <c r="A955" s="664">
        <v>31</v>
      </c>
      <c r="B955" s="665" t="s">
        <v>556</v>
      </c>
      <c r="C955" s="665" t="s">
        <v>3070</v>
      </c>
      <c r="D955" s="746" t="s">
        <v>4306</v>
      </c>
      <c r="E955" s="747" t="s">
        <v>3083</v>
      </c>
      <c r="F955" s="665" t="s">
        <v>3065</v>
      </c>
      <c r="G955" s="665" t="s">
        <v>3677</v>
      </c>
      <c r="H955" s="665" t="s">
        <v>557</v>
      </c>
      <c r="I955" s="665" t="s">
        <v>3678</v>
      </c>
      <c r="J955" s="665" t="s">
        <v>3679</v>
      </c>
      <c r="K955" s="665" t="s">
        <v>3680</v>
      </c>
      <c r="L955" s="666">
        <v>54.55</v>
      </c>
      <c r="M955" s="666">
        <v>272.75</v>
      </c>
      <c r="N955" s="665">
        <v>5</v>
      </c>
      <c r="O955" s="748">
        <v>3</v>
      </c>
      <c r="P955" s="666">
        <v>218.2</v>
      </c>
      <c r="Q955" s="681">
        <v>0.79999999999999993</v>
      </c>
      <c r="R955" s="665">
        <v>4</v>
      </c>
      <c r="S955" s="681">
        <v>0.8</v>
      </c>
      <c r="T955" s="748">
        <v>2</v>
      </c>
      <c r="U955" s="704">
        <v>0.66666666666666663</v>
      </c>
    </row>
    <row r="956" spans="1:21" ht="14.4" customHeight="1" x14ac:dyDescent="0.3">
      <c r="A956" s="664">
        <v>31</v>
      </c>
      <c r="B956" s="665" t="s">
        <v>556</v>
      </c>
      <c r="C956" s="665" t="s">
        <v>3070</v>
      </c>
      <c r="D956" s="746" t="s">
        <v>4306</v>
      </c>
      <c r="E956" s="747" t="s">
        <v>3083</v>
      </c>
      <c r="F956" s="665" t="s">
        <v>3065</v>
      </c>
      <c r="G956" s="665" t="s">
        <v>3233</v>
      </c>
      <c r="H956" s="665" t="s">
        <v>557</v>
      </c>
      <c r="I956" s="665" t="s">
        <v>3900</v>
      </c>
      <c r="J956" s="665" t="s">
        <v>3901</v>
      </c>
      <c r="K956" s="665" t="s">
        <v>3902</v>
      </c>
      <c r="L956" s="666">
        <v>34.96</v>
      </c>
      <c r="M956" s="666">
        <v>34.96</v>
      </c>
      <c r="N956" s="665">
        <v>1</v>
      </c>
      <c r="O956" s="748">
        <v>1</v>
      </c>
      <c r="P956" s="666">
        <v>34.96</v>
      </c>
      <c r="Q956" s="681">
        <v>1</v>
      </c>
      <c r="R956" s="665">
        <v>1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31</v>
      </c>
      <c r="B957" s="665" t="s">
        <v>556</v>
      </c>
      <c r="C957" s="665" t="s">
        <v>3070</v>
      </c>
      <c r="D957" s="746" t="s">
        <v>4306</v>
      </c>
      <c r="E957" s="747" t="s">
        <v>3083</v>
      </c>
      <c r="F957" s="665" t="s">
        <v>3065</v>
      </c>
      <c r="G957" s="665" t="s">
        <v>3125</v>
      </c>
      <c r="H957" s="665" t="s">
        <v>557</v>
      </c>
      <c r="I957" s="665" t="s">
        <v>796</v>
      </c>
      <c r="J957" s="665" t="s">
        <v>3126</v>
      </c>
      <c r="K957" s="665" t="s">
        <v>3127</v>
      </c>
      <c r="L957" s="666">
        <v>0</v>
      </c>
      <c r="M957" s="666">
        <v>0</v>
      </c>
      <c r="N957" s="665">
        <v>13</v>
      </c>
      <c r="O957" s="748">
        <v>10.5</v>
      </c>
      <c r="P957" s="666">
        <v>0</v>
      </c>
      <c r="Q957" s="681"/>
      <c r="R957" s="665">
        <v>8</v>
      </c>
      <c r="S957" s="681">
        <v>0.61538461538461542</v>
      </c>
      <c r="T957" s="748">
        <v>6</v>
      </c>
      <c r="U957" s="704">
        <v>0.5714285714285714</v>
      </c>
    </row>
    <row r="958" spans="1:21" ht="14.4" customHeight="1" x14ac:dyDescent="0.3">
      <c r="A958" s="664">
        <v>31</v>
      </c>
      <c r="B958" s="665" t="s">
        <v>556</v>
      </c>
      <c r="C958" s="665" t="s">
        <v>3070</v>
      </c>
      <c r="D958" s="746" t="s">
        <v>4306</v>
      </c>
      <c r="E958" s="747" t="s">
        <v>3083</v>
      </c>
      <c r="F958" s="665" t="s">
        <v>3065</v>
      </c>
      <c r="G958" s="665" t="s">
        <v>3281</v>
      </c>
      <c r="H958" s="665" t="s">
        <v>557</v>
      </c>
      <c r="I958" s="665" t="s">
        <v>912</v>
      </c>
      <c r="J958" s="665" t="s">
        <v>913</v>
      </c>
      <c r="K958" s="665" t="s">
        <v>3282</v>
      </c>
      <c r="L958" s="666">
        <v>657.67</v>
      </c>
      <c r="M958" s="666">
        <v>1315.34</v>
      </c>
      <c r="N958" s="665">
        <v>2</v>
      </c>
      <c r="O958" s="748">
        <v>2</v>
      </c>
      <c r="P958" s="666">
        <v>1315.34</v>
      </c>
      <c r="Q958" s="681">
        <v>1</v>
      </c>
      <c r="R958" s="665">
        <v>2</v>
      </c>
      <c r="S958" s="681">
        <v>1</v>
      </c>
      <c r="T958" s="748">
        <v>2</v>
      </c>
      <c r="U958" s="704">
        <v>1</v>
      </c>
    </row>
    <row r="959" spans="1:21" ht="14.4" customHeight="1" x14ac:dyDescent="0.3">
      <c r="A959" s="664">
        <v>31</v>
      </c>
      <c r="B959" s="665" t="s">
        <v>556</v>
      </c>
      <c r="C959" s="665" t="s">
        <v>3070</v>
      </c>
      <c r="D959" s="746" t="s">
        <v>4306</v>
      </c>
      <c r="E959" s="747" t="s">
        <v>3083</v>
      </c>
      <c r="F959" s="665" t="s">
        <v>3065</v>
      </c>
      <c r="G959" s="665" t="s">
        <v>3130</v>
      </c>
      <c r="H959" s="665" t="s">
        <v>557</v>
      </c>
      <c r="I959" s="665" t="s">
        <v>1802</v>
      </c>
      <c r="J959" s="665" t="s">
        <v>1799</v>
      </c>
      <c r="K959" s="665" t="s">
        <v>3131</v>
      </c>
      <c r="L959" s="666">
        <v>186.27</v>
      </c>
      <c r="M959" s="666">
        <v>558.81000000000006</v>
      </c>
      <c r="N959" s="665">
        <v>3</v>
      </c>
      <c r="O959" s="748">
        <v>2</v>
      </c>
      <c r="P959" s="666">
        <v>558.81000000000006</v>
      </c>
      <c r="Q959" s="681">
        <v>1</v>
      </c>
      <c r="R959" s="665">
        <v>3</v>
      </c>
      <c r="S959" s="681">
        <v>1</v>
      </c>
      <c r="T959" s="748">
        <v>2</v>
      </c>
      <c r="U959" s="704">
        <v>1</v>
      </c>
    </row>
    <row r="960" spans="1:21" ht="14.4" customHeight="1" x14ac:dyDescent="0.3">
      <c r="A960" s="664">
        <v>31</v>
      </c>
      <c r="B960" s="665" t="s">
        <v>556</v>
      </c>
      <c r="C960" s="665" t="s">
        <v>3070</v>
      </c>
      <c r="D960" s="746" t="s">
        <v>4306</v>
      </c>
      <c r="E960" s="747" t="s">
        <v>3083</v>
      </c>
      <c r="F960" s="665" t="s">
        <v>3065</v>
      </c>
      <c r="G960" s="665" t="s">
        <v>3903</v>
      </c>
      <c r="H960" s="665" t="s">
        <v>557</v>
      </c>
      <c r="I960" s="665" t="s">
        <v>3904</v>
      </c>
      <c r="J960" s="665" t="s">
        <v>3905</v>
      </c>
      <c r="K960" s="665" t="s">
        <v>3906</v>
      </c>
      <c r="L960" s="666">
        <v>152.63999999999999</v>
      </c>
      <c r="M960" s="666">
        <v>152.63999999999999</v>
      </c>
      <c r="N960" s="665">
        <v>1</v>
      </c>
      <c r="O960" s="748">
        <v>1</v>
      </c>
      <c r="P960" s="666">
        <v>152.63999999999999</v>
      </c>
      <c r="Q960" s="681">
        <v>1</v>
      </c>
      <c r="R960" s="665">
        <v>1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31</v>
      </c>
      <c r="B961" s="665" t="s">
        <v>556</v>
      </c>
      <c r="C961" s="665" t="s">
        <v>3070</v>
      </c>
      <c r="D961" s="746" t="s">
        <v>4306</v>
      </c>
      <c r="E961" s="747" t="s">
        <v>3083</v>
      </c>
      <c r="F961" s="665" t="s">
        <v>3065</v>
      </c>
      <c r="G961" s="665" t="s">
        <v>3132</v>
      </c>
      <c r="H961" s="665" t="s">
        <v>557</v>
      </c>
      <c r="I961" s="665" t="s">
        <v>3907</v>
      </c>
      <c r="J961" s="665" t="s">
        <v>3315</v>
      </c>
      <c r="K961" s="665" t="s">
        <v>3908</v>
      </c>
      <c r="L961" s="666">
        <v>140.94999999999999</v>
      </c>
      <c r="M961" s="666">
        <v>140.94999999999999</v>
      </c>
      <c r="N961" s="665">
        <v>1</v>
      </c>
      <c r="O961" s="748">
        <v>1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31</v>
      </c>
      <c r="B962" s="665" t="s">
        <v>556</v>
      </c>
      <c r="C962" s="665" t="s">
        <v>3070</v>
      </c>
      <c r="D962" s="746" t="s">
        <v>4306</v>
      </c>
      <c r="E962" s="747" t="s">
        <v>3083</v>
      </c>
      <c r="F962" s="665" t="s">
        <v>3065</v>
      </c>
      <c r="G962" s="665" t="s">
        <v>3132</v>
      </c>
      <c r="H962" s="665" t="s">
        <v>557</v>
      </c>
      <c r="I962" s="665" t="s">
        <v>823</v>
      </c>
      <c r="J962" s="665" t="s">
        <v>820</v>
      </c>
      <c r="K962" s="665" t="s">
        <v>3032</v>
      </c>
      <c r="L962" s="666">
        <v>93.96</v>
      </c>
      <c r="M962" s="666">
        <v>93.96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31</v>
      </c>
      <c r="B963" s="665" t="s">
        <v>556</v>
      </c>
      <c r="C963" s="665" t="s">
        <v>3070</v>
      </c>
      <c r="D963" s="746" t="s">
        <v>4306</v>
      </c>
      <c r="E963" s="747" t="s">
        <v>3083</v>
      </c>
      <c r="F963" s="665" t="s">
        <v>3065</v>
      </c>
      <c r="G963" s="665" t="s">
        <v>3240</v>
      </c>
      <c r="H963" s="665" t="s">
        <v>557</v>
      </c>
      <c r="I963" s="665" t="s">
        <v>3499</v>
      </c>
      <c r="J963" s="665" t="s">
        <v>3242</v>
      </c>
      <c r="K963" s="665" t="s">
        <v>3500</v>
      </c>
      <c r="L963" s="666">
        <v>0</v>
      </c>
      <c r="M963" s="666">
        <v>0</v>
      </c>
      <c r="N963" s="665">
        <v>1</v>
      </c>
      <c r="O963" s="748">
        <v>0.5</v>
      </c>
      <c r="P963" s="666">
        <v>0</v>
      </c>
      <c r="Q963" s="681"/>
      <c r="R963" s="665">
        <v>1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31</v>
      </c>
      <c r="B964" s="665" t="s">
        <v>556</v>
      </c>
      <c r="C964" s="665" t="s">
        <v>3070</v>
      </c>
      <c r="D964" s="746" t="s">
        <v>4306</v>
      </c>
      <c r="E964" s="747" t="s">
        <v>3083</v>
      </c>
      <c r="F964" s="665" t="s">
        <v>3065</v>
      </c>
      <c r="G964" s="665" t="s">
        <v>3240</v>
      </c>
      <c r="H964" s="665" t="s">
        <v>557</v>
      </c>
      <c r="I964" s="665" t="s">
        <v>3283</v>
      </c>
      <c r="J964" s="665" t="s">
        <v>1383</v>
      </c>
      <c r="K964" s="665" t="s">
        <v>3284</v>
      </c>
      <c r="L964" s="666">
        <v>33.549999999999997</v>
      </c>
      <c r="M964" s="666">
        <v>335.5</v>
      </c>
      <c r="N964" s="665">
        <v>10</v>
      </c>
      <c r="O964" s="748">
        <v>9</v>
      </c>
      <c r="P964" s="666">
        <v>234.85000000000002</v>
      </c>
      <c r="Q964" s="681">
        <v>0.70000000000000007</v>
      </c>
      <c r="R964" s="665">
        <v>7</v>
      </c>
      <c r="S964" s="681">
        <v>0.7</v>
      </c>
      <c r="T964" s="748">
        <v>6.5</v>
      </c>
      <c r="U964" s="704">
        <v>0.72222222222222221</v>
      </c>
    </row>
    <row r="965" spans="1:21" ht="14.4" customHeight="1" x14ac:dyDescent="0.3">
      <c r="A965" s="664">
        <v>31</v>
      </c>
      <c r="B965" s="665" t="s">
        <v>556</v>
      </c>
      <c r="C965" s="665" t="s">
        <v>3070</v>
      </c>
      <c r="D965" s="746" t="s">
        <v>4306</v>
      </c>
      <c r="E965" s="747" t="s">
        <v>3083</v>
      </c>
      <c r="F965" s="665" t="s">
        <v>3065</v>
      </c>
      <c r="G965" s="665" t="s">
        <v>3240</v>
      </c>
      <c r="H965" s="665" t="s">
        <v>557</v>
      </c>
      <c r="I965" s="665" t="s">
        <v>1382</v>
      </c>
      <c r="J965" s="665" t="s">
        <v>1383</v>
      </c>
      <c r="K965" s="665" t="s">
        <v>3425</v>
      </c>
      <c r="L965" s="666">
        <v>50.32</v>
      </c>
      <c r="M965" s="666">
        <v>452.88</v>
      </c>
      <c r="N965" s="665">
        <v>9</v>
      </c>
      <c r="O965" s="748">
        <v>7</v>
      </c>
      <c r="P965" s="666">
        <v>402.56</v>
      </c>
      <c r="Q965" s="681">
        <v>0.88888888888888895</v>
      </c>
      <c r="R965" s="665">
        <v>8</v>
      </c>
      <c r="S965" s="681">
        <v>0.88888888888888884</v>
      </c>
      <c r="T965" s="748">
        <v>6</v>
      </c>
      <c r="U965" s="704">
        <v>0.8571428571428571</v>
      </c>
    </row>
    <row r="966" spans="1:21" ht="14.4" customHeight="1" x14ac:dyDescent="0.3">
      <c r="A966" s="664">
        <v>31</v>
      </c>
      <c r="B966" s="665" t="s">
        <v>556</v>
      </c>
      <c r="C966" s="665" t="s">
        <v>3070</v>
      </c>
      <c r="D966" s="746" t="s">
        <v>4306</v>
      </c>
      <c r="E966" s="747" t="s">
        <v>3083</v>
      </c>
      <c r="F966" s="665" t="s">
        <v>3065</v>
      </c>
      <c r="G966" s="665" t="s">
        <v>3240</v>
      </c>
      <c r="H966" s="665" t="s">
        <v>557</v>
      </c>
      <c r="I966" s="665" t="s">
        <v>3501</v>
      </c>
      <c r="J966" s="665" t="s">
        <v>1383</v>
      </c>
      <c r="K966" s="665" t="s">
        <v>3502</v>
      </c>
      <c r="L966" s="666">
        <v>100.62</v>
      </c>
      <c r="M966" s="666">
        <v>100.62</v>
      </c>
      <c r="N966" s="665">
        <v>1</v>
      </c>
      <c r="O966" s="748">
        <v>1</v>
      </c>
      <c r="P966" s="666">
        <v>100.62</v>
      </c>
      <c r="Q966" s="681">
        <v>1</v>
      </c>
      <c r="R966" s="665">
        <v>1</v>
      </c>
      <c r="S966" s="681">
        <v>1</v>
      </c>
      <c r="T966" s="748">
        <v>1</v>
      </c>
      <c r="U966" s="704">
        <v>1</v>
      </c>
    </row>
    <row r="967" spans="1:21" ht="14.4" customHeight="1" x14ac:dyDescent="0.3">
      <c r="A967" s="664">
        <v>31</v>
      </c>
      <c r="B967" s="665" t="s">
        <v>556</v>
      </c>
      <c r="C967" s="665" t="s">
        <v>3070</v>
      </c>
      <c r="D967" s="746" t="s">
        <v>4306</v>
      </c>
      <c r="E967" s="747" t="s">
        <v>3083</v>
      </c>
      <c r="F967" s="665" t="s">
        <v>3065</v>
      </c>
      <c r="G967" s="665" t="s">
        <v>3240</v>
      </c>
      <c r="H967" s="665" t="s">
        <v>557</v>
      </c>
      <c r="I967" s="665" t="s">
        <v>3444</v>
      </c>
      <c r="J967" s="665" t="s">
        <v>1383</v>
      </c>
      <c r="K967" s="665" t="s">
        <v>3445</v>
      </c>
      <c r="L967" s="666">
        <v>0</v>
      </c>
      <c r="M967" s="666">
        <v>0</v>
      </c>
      <c r="N967" s="665">
        <v>1</v>
      </c>
      <c r="O967" s="748">
        <v>1</v>
      </c>
      <c r="P967" s="666">
        <v>0</v>
      </c>
      <c r="Q967" s="681"/>
      <c r="R967" s="665">
        <v>1</v>
      </c>
      <c r="S967" s="681">
        <v>1</v>
      </c>
      <c r="T967" s="748">
        <v>1</v>
      </c>
      <c r="U967" s="704">
        <v>1</v>
      </c>
    </row>
    <row r="968" spans="1:21" ht="14.4" customHeight="1" x14ac:dyDescent="0.3">
      <c r="A968" s="664">
        <v>31</v>
      </c>
      <c r="B968" s="665" t="s">
        <v>556</v>
      </c>
      <c r="C968" s="665" t="s">
        <v>3070</v>
      </c>
      <c r="D968" s="746" t="s">
        <v>4306</v>
      </c>
      <c r="E968" s="747" t="s">
        <v>3083</v>
      </c>
      <c r="F968" s="665" t="s">
        <v>3065</v>
      </c>
      <c r="G968" s="665" t="s">
        <v>3909</v>
      </c>
      <c r="H968" s="665" t="s">
        <v>557</v>
      </c>
      <c r="I968" s="665" t="s">
        <v>3910</v>
      </c>
      <c r="J968" s="665" t="s">
        <v>3911</v>
      </c>
      <c r="K968" s="665" t="s">
        <v>3912</v>
      </c>
      <c r="L968" s="666">
        <v>75.349999999999994</v>
      </c>
      <c r="M968" s="666">
        <v>75.349999999999994</v>
      </c>
      <c r="N968" s="665">
        <v>1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31</v>
      </c>
      <c r="B969" s="665" t="s">
        <v>556</v>
      </c>
      <c r="C969" s="665" t="s">
        <v>3070</v>
      </c>
      <c r="D969" s="746" t="s">
        <v>4306</v>
      </c>
      <c r="E969" s="747" t="s">
        <v>3083</v>
      </c>
      <c r="F969" s="665" t="s">
        <v>3065</v>
      </c>
      <c r="G969" s="665" t="s">
        <v>3913</v>
      </c>
      <c r="H969" s="665" t="s">
        <v>557</v>
      </c>
      <c r="I969" s="665" t="s">
        <v>1216</v>
      </c>
      <c r="J969" s="665" t="s">
        <v>3914</v>
      </c>
      <c r="K969" s="665" t="s">
        <v>3915</v>
      </c>
      <c r="L969" s="666">
        <v>52.47</v>
      </c>
      <c r="M969" s="666">
        <v>52.47</v>
      </c>
      <c r="N969" s="665">
        <v>1</v>
      </c>
      <c r="O969" s="748">
        <v>1</v>
      </c>
      <c r="P969" s="666">
        <v>52.47</v>
      </c>
      <c r="Q969" s="681">
        <v>1</v>
      </c>
      <c r="R969" s="665">
        <v>1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31</v>
      </c>
      <c r="B970" s="665" t="s">
        <v>556</v>
      </c>
      <c r="C970" s="665" t="s">
        <v>3070</v>
      </c>
      <c r="D970" s="746" t="s">
        <v>4306</v>
      </c>
      <c r="E970" s="747" t="s">
        <v>3083</v>
      </c>
      <c r="F970" s="665" t="s">
        <v>3065</v>
      </c>
      <c r="G970" s="665" t="s">
        <v>3916</v>
      </c>
      <c r="H970" s="665" t="s">
        <v>1543</v>
      </c>
      <c r="I970" s="665" t="s">
        <v>2601</v>
      </c>
      <c r="J970" s="665" t="s">
        <v>2812</v>
      </c>
      <c r="K970" s="665" t="s">
        <v>2988</v>
      </c>
      <c r="L970" s="666">
        <v>2376.9299999999998</v>
      </c>
      <c r="M970" s="666">
        <v>2376.9299999999998</v>
      </c>
      <c r="N970" s="665">
        <v>1</v>
      </c>
      <c r="O970" s="748">
        <v>1</v>
      </c>
      <c r="P970" s="666">
        <v>2376.9299999999998</v>
      </c>
      <c r="Q970" s="681">
        <v>1</v>
      </c>
      <c r="R970" s="665">
        <v>1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31</v>
      </c>
      <c r="B971" s="665" t="s">
        <v>556</v>
      </c>
      <c r="C971" s="665" t="s">
        <v>3070</v>
      </c>
      <c r="D971" s="746" t="s">
        <v>4306</v>
      </c>
      <c r="E971" s="747" t="s">
        <v>3083</v>
      </c>
      <c r="F971" s="665" t="s">
        <v>3067</v>
      </c>
      <c r="G971" s="665" t="s">
        <v>3135</v>
      </c>
      <c r="H971" s="665" t="s">
        <v>557</v>
      </c>
      <c r="I971" s="665" t="s">
        <v>3136</v>
      </c>
      <c r="J971" s="665" t="s">
        <v>3137</v>
      </c>
      <c r="K971" s="665" t="s">
        <v>3138</v>
      </c>
      <c r="L971" s="666">
        <v>35.130000000000003</v>
      </c>
      <c r="M971" s="666">
        <v>105.39000000000001</v>
      </c>
      <c r="N971" s="665">
        <v>3</v>
      </c>
      <c r="O971" s="748">
        <v>3</v>
      </c>
      <c r="P971" s="666">
        <v>105.39000000000001</v>
      </c>
      <c r="Q971" s="681">
        <v>1</v>
      </c>
      <c r="R971" s="665">
        <v>3</v>
      </c>
      <c r="S971" s="681">
        <v>1</v>
      </c>
      <c r="T971" s="748">
        <v>3</v>
      </c>
      <c r="U971" s="704">
        <v>1</v>
      </c>
    </row>
    <row r="972" spans="1:21" ht="14.4" customHeight="1" x14ac:dyDescent="0.3">
      <c r="A972" s="664">
        <v>31</v>
      </c>
      <c r="B972" s="665" t="s">
        <v>556</v>
      </c>
      <c r="C972" s="665" t="s">
        <v>3070</v>
      </c>
      <c r="D972" s="746" t="s">
        <v>4306</v>
      </c>
      <c r="E972" s="747" t="s">
        <v>3083</v>
      </c>
      <c r="F972" s="665" t="s">
        <v>3067</v>
      </c>
      <c r="G972" s="665" t="s">
        <v>3135</v>
      </c>
      <c r="H972" s="665" t="s">
        <v>557</v>
      </c>
      <c r="I972" s="665" t="s">
        <v>3917</v>
      </c>
      <c r="J972" s="665" t="s">
        <v>3603</v>
      </c>
      <c r="K972" s="665" t="s">
        <v>3918</v>
      </c>
      <c r="L972" s="666">
        <v>30</v>
      </c>
      <c r="M972" s="666">
        <v>90</v>
      </c>
      <c r="N972" s="665">
        <v>3</v>
      </c>
      <c r="O972" s="748">
        <v>2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31</v>
      </c>
      <c r="B973" s="665" t="s">
        <v>556</v>
      </c>
      <c r="C973" s="665" t="s">
        <v>3070</v>
      </c>
      <c r="D973" s="746" t="s">
        <v>4306</v>
      </c>
      <c r="E973" s="747" t="s">
        <v>3083</v>
      </c>
      <c r="F973" s="665" t="s">
        <v>3067</v>
      </c>
      <c r="G973" s="665" t="s">
        <v>3135</v>
      </c>
      <c r="H973" s="665" t="s">
        <v>557</v>
      </c>
      <c r="I973" s="665" t="s">
        <v>3605</v>
      </c>
      <c r="J973" s="665" t="s">
        <v>3137</v>
      </c>
      <c r="K973" s="665" t="s">
        <v>3606</v>
      </c>
      <c r="L973" s="666">
        <v>30.99</v>
      </c>
      <c r="M973" s="666">
        <v>185.94</v>
      </c>
      <c r="N973" s="665">
        <v>6</v>
      </c>
      <c r="O973" s="748">
        <v>5</v>
      </c>
      <c r="P973" s="666">
        <v>185.94</v>
      </c>
      <c r="Q973" s="681">
        <v>1</v>
      </c>
      <c r="R973" s="665">
        <v>6</v>
      </c>
      <c r="S973" s="681">
        <v>1</v>
      </c>
      <c r="T973" s="748">
        <v>5</v>
      </c>
      <c r="U973" s="704">
        <v>1</v>
      </c>
    </row>
    <row r="974" spans="1:21" ht="14.4" customHeight="1" x14ac:dyDescent="0.3">
      <c r="A974" s="664">
        <v>31</v>
      </c>
      <c r="B974" s="665" t="s">
        <v>556</v>
      </c>
      <c r="C974" s="665" t="s">
        <v>3070</v>
      </c>
      <c r="D974" s="746" t="s">
        <v>4306</v>
      </c>
      <c r="E974" s="747" t="s">
        <v>3083</v>
      </c>
      <c r="F974" s="665" t="s">
        <v>3067</v>
      </c>
      <c r="G974" s="665" t="s">
        <v>3135</v>
      </c>
      <c r="H974" s="665" t="s">
        <v>557</v>
      </c>
      <c r="I974" s="665" t="s">
        <v>3507</v>
      </c>
      <c r="J974" s="665" t="s">
        <v>3137</v>
      </c>
      <c r="K974" s="665" t="s">
        <v>3508</v>
      </c>
      <c r="L974" s="666">
        <v>24.77</v>
      </c>
      <c r="M974" s="666">
        <v>123.85</v>
      </c>
      <c r="N974" s="665">
        <v>5</v>
      </c>
      <c r="O974" s="748">
        <v>5</v>
      </c>
      <c r="P974" s="666">
        <v>123.85</v>
      </c>
      <c r="Q974" s="681">
        <v>1</v>
      </c>
      <c r="R974" s="665">
        <v>5</v>
      </c>
      <c r="S974" s="681">
        <v>1</v>
      </c>
      <c r="T974" s="748">
        <v>5</v>
      </c>
      <c r="U974" s="704">
        <v>1</v>
      </c>
    </row>
    <row r="975" spans="1:21" ht="14.4" customHeight="1" x14ac:dyDescent="0.3">
      <c r="A975" s="664">
        <v>31</v>
      </c>
      <c r="B975" s="665" t="s">
        <v>556</v>
      </c>
      <c r="C975" s="665" t="s">
        <v>3070</v>
      </c>
      <c r="D975" s="746" t="s">
        <v>4306</v>
      </c>
      <c r="E975" s="747" t="s">
        <v>3083</v>
      </c>
      <c r="F975" s="665" t="s">
        <v>3067</v>
      </c>
      <c r="G975" s="665" t="s">
        <v>3135</v>
      </c>
      <c r="H975" s="665" t="s">
        <v>557</v>
      </c>
      <c r="I975" s="665" t="s">
        <v>3509</v>
      </c>
      <c r="J975" s="665" t="s">
        <v>3137</v>
      </c>
      <c r="K975" s="665" t="s">
        <v>3510</v>
      </c>
      <c r="L975" s="666">
        <v>38.24</v>
      </c>
      <c r="M975" s="666">
        <v>76.48</v>
      </c>
      <c r="N975" s="665">
        <v>2</v>
      </c>
      <c r="O975" s="748">
        <v>2</v>
      </c>
      <c r="P975" s="666">
        <v>76.48</v>
      </c>
      <c r="Q975" s="681">
        <v>1</v>
      </c>
      <c r="R975" s="665">
        <v>2</v>
      </c>
      <c r="S975" s="681">
        <v>1</v>
      </c>
      <c r="T975" s="748">
        <v>2</v>
      </c>
      <c r="U975" s="704">
        <v>1</v>
      </c>
    </row>
    <row r="976" spans="1:21" ht="14.4" customHeight="1" x14ac:dyDescent="0.3">
      <c r="A976" s="664">
        <v>31</v>
      </c>
      <c r="B976" s="665" t="s">
        <v>556</v>
      </c>
      <c r="C976" s="665" t="s">
        <v>3070</v>
      </c>
      <c r="D976" s="746" t="s">
        <v>4306</v>
      </c>
      <c r="E976" s="747" t="s">
        <v>3083</v>
      </c>
      <c r="F976" s="665" t="s">
        <v>3067</v>
      </c>
      <c r="G976" s="665" t="s">
        <v>3139</v>
      </c>
      <c r="H976" s="665" t="s">
        <v>557</v>
      </c>
      <c r="I976" s="665" t="s">
        <v>3140</v>
      </c>
      <c r="J976" s="665" t="s">
        <v>3141</v>
      </c>
      <c r="K976" s="665" t="s">
        <v>3142</v>
      </c>
      <c r="L976" s="666">
        <v>410</v>
      </c>
      <c r="M976" s="666">
        <v>1230</v>
      </c>
      <c r="N976" s="665">
        <v>3</v>
      </c>
      <c r="O976" s="748">
        <v>3</v>
      </c>
      <c r="P976" s="666">
        <v>820</v>
      </c>
      <c r="Q976" s="681">
        <v>0.66666666666666663</v>
      </c>
      <c r="R976" s="665">
        <v>2</v>
      </c>
      <c r="S976" s="681">
        <v>0.66666666666666663</v>
      </c>
      <c r="T976" s="748">
        <v>2</v>
      </c>
      <c r="U976" s="704">
        <v>0.66666666666666663</v>
      </c>
    </row>
    <row r="977" spans="1:21" ht="14.4" customHeight="1" x14ac:dyDescent="0.3">
      <c r="A977" s="664">
        <v>31</v>
      </c>
      <c r="B977" s="665" t="s">
        <v>556</v>
      </c>
      <c r="C977" s="665" t="s">
        <v>3070</v>
      </c>
      <c r="D977" s="746" t="s">
        <v>4306</v>
      </c>
      <c r="E977" s="747" t="s">
        <v>3083</v>
      </c>
      <c r="F977" s="665" t="s">
        <v>3067</v>
      </c>
      <c r="G977" s="665" t="s">
        <v>3143</v>
      </c>
      <c r="H977" s="665" t="s">
        <v>557</v>
      </c>
      <c r="I977" s="665" t="s">
        <v>3144</v>
      </c>
      <c r="J977" s="665" t="s">
        <v>3145</v>
      </c>
      <c r="K977" s="665" t="s">
        <v>3146</v>
      </c>
      <c r="L977" s="666">
        <v>199.5</v>
      </c>
      <c r="M977" s="666">
        <v>399</v>
      </c>
      <c r="N977" s="665">
        <v>2</v>
      </c>
      <c r="O977" s="748">
        <v>2</v>
      </c>
      <c r="P977" s="666">
        <v>399</v>
      </c>
      <c r="Q977" s="681">
        <v>1</v>
      </c>
      <c r="R977" s="665">
        <v>2</v>
      </c>
      <c r="S977" s="681">
        <v>1</v>
      </c>
      <c r="T977" s="748">
        <v>2</v>
      </c>
      <c r="U977" s="704">
        <v>1</v>
      </c>
    </row>
    <row r="978" spans="1:21" ht="14.4" customHeight="1" x14ac:dyDescent="0.3">
      <c r="A978" s="664">
        <v>31</v>
      </c>
      <c r="B978" s="665" t="s">
        <v>556</v>
      </c>
      <c r="C978" s="665" t="s">
        <v>3070</v>
      </c>
      <c r="D978" s="746" t="s">
        <v>4306</v>
      </c>
      <c r="E978" s="747" t="s">
        <v>3083</v>
      </c>
      <c r="F978" s="665" t="s">
        <v>3067</v>
      </c>
      <c r="G978" s="665" t="s">
        <v>3143</v>
      </c>
      <c r="H978" s="665" t="s">
        <v>557</v>
      </c>
      <c r="I978" s="665" t="s">
        <v>3147</v>
      </c>
      <c r="J978" s="665" t="s">
        <v>3148</v>
      </c>
      <c r="K978" s="665" t="s">
        <v>3149</v>
      </c>
      <c r="L978" s="666">
        <v>492.18</v>
      </c>
      <c r="M978" s="666">
        <v>492.18</v>
      </c>
      <c r="N978" s="665">
        <v>1</v>
      </c>
      <c r="O978" s="748">
        <v>1</v>
      </c>
      <c r="P978" s="666">
        <v>492.18</v>
      </c>
      <c r="Q978" s="681">
        <v>1</v>
      </c>
      <c r="R978" s="665">
        <v>1</v>
      </c>
      <c r="S978" s="681">
        <v>1</v>
      </c>
      <c r="T978" s="748">
        <v>1</v>
      </c>
      <c r="U978" s="704">
        <v>1</v>
      </c>
    </row>
    <row r="979" spans="1:21" ht="14.4" customHeight="1" x14ac:dyDescent="0.3">
      <c r="A979" s="664">
        <v>31</v>
      </c>
      <c r="B979" s="665" t="s">
        <v>556</v>
      </c>
      <c r="C979" s="665" t="s">
        <v>3070</v>
      </c>
      <c r="D979" s="746" t="s">
        <v>4306</v>
      </c>
      <c r="E979" s="747" t="s">
        <v>3083</v>
      </c>
      <c r="F979" s="665" t="s">
        <v>3067</v>
      </c>
      <c r="G979" s="665" t="s">
        <v>3143</v>
      </c>
      <c r="H979" s="665" t="s">
        <v>557</v>
      </c>
      <c r="I979" s="665" t="s">
        <v>3610</v>
      </c>
      <c r="J979" s="665" t="s">
        <v>3611</v>
      </c>
      <c r="K979" s="665" t="s">
        <v>3612</v>
      </c>
      <c r="L979" s="666">
        <v>1575</v>
      </c>
      <c r="M979" s="666">
        <v>1575</v>
      </c>
      <c r="N979" s="665">
        <v>1</v>
      </c>
      <c r="O979" s="748">
        <v>1</v>
      </c>
      <c r="P979" s="666">
        <v>1575</v>
      </c>
      <c r="Q979" s="681">
        <v>1</v>
      </c>
      <c r="R979" s="665">
        <v>1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31</v>
      </c>
      <c r="B980" s="665" t="s">
        <v>556</v>
      </c>
      <c r="C980" s="665" t="s">
        <v>3070</v>
      </c>
      <c r="D980" s="746" t="s">
        <v>4306</v>
      </c>
      <c r="E980" s="747" t="s">
        <v>3083</v>
      </c>
      <c r="F980" s="665" t="s">
        <v>3067</v>
      </c>
      <c r="G980" s="665" t="s">
        <v>3143</v>
      </c>
      <c r="H980" s="665" t="s">
        <v>557</v>
      </c>
      <c r="I980" s="665" t="s">
        <v>3919</v>
      </c>
      <c r="J980" s="665" t="s">
        <v>3920</v>
      </c>
      <c r="K980" s="665" t="s">
        <v>3921</v>
      </c>
      <c r="L980" s="666">
        <v>1600</v>
      </c>
      <c r="M980" s="666">
        <v>1600</v>
      </c>
      <c r="N980" s="665">
        <v>1</v>
      </c>
      <c r="O980" s="748">
        <v>1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31</v>
      </c>
      <c r="B981" s="665" t="s">
        <v>556</v>
      </c>
      <c r="C981" s="665" t="s">
        <v>3070</v>
      </c>
      <c r="D981" s="746" t="s">
        <v>4306</v>
      </c>
      <c r="E981" s="747" t="s">
        <v>3083</v>
      </c>
      <c r="F981" s="665" t="s">
        <v>3067</v>
      </c>
      <c r="G981" s="665" t="s">
        <v>3143</v>
      </c>
      <c r="H981" s="665" t="s">
        <v>557</v>
      </c>
      <c r="I981" s="665" t="s">
        <v>3150</v>
      </c>
      <c r="J981" s="665" t="s">
        <v>3151</v>
      </c>
      <c r="K981" s="665" t="s">
        <v>3152</v>
      </c>
      <c r="L981" s="666">
        <v>2202.1999999999998</v>
      </c>
      <c r="M981" s="666">
        <v>2202.1999999999998</v>
      </c>
      <c r="N981" s="665">
        <v>1</v>
      </c>
      <c r="O981" s="748">
        <v>1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31</v>
      </c>
      <c r="B982" s="665" t="s">
        <v>556</v>
      </c>
      <c r="C982" s="665" t="s">
        <v>3070</v>
      </c>
      <c r="D982" s="746" t="s">
        <v>4306</v>
      </c>
      <c r="E982" s="747" t="s">
        <v>3083</v>
      </c>
      <c r="F982" s="665" t="s">
        <v>3067</v>
      </c>
      <c r="G982" s="665" t="s">
        <v>3143</v>
      </c>
      <c r="H982" s="665" t="s">
        <v>557</v>
      </c>
      <c r="I982" s="665" t="s">
        <v>3613</v>
      </c>
      <c r="J982" s="665" t="s">
        <v>3154</v>
      </c>
      <c r="K982" s="665" t="s">
        <v>3614</v>
      </c>
      <c r="L982" s="666">
        <v>50.5</v>
      </c>
      <c r="M982" s="666">
        <v>101</v>
      </c>
      <c r="N982" s="665">
        <v>2</v>
      </c>
      <c r="O982" s="748">
        <v>1</v>
      </c>
      <c r="P982" s="666">
        <v>101</v>
      </c>
      <c r="Q982" s="681">
        <v>1</v>
      </c>
      <c r="R982" s="665">
        <v>2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31</v>
      </c>
      <c r="B983" s="665" t="s">
        <v>556</v>
      </c>
      <c r="C983" s="665" t="s">
        <v>3070</v>
      </c>
      <c r="D983" s="746" t="s">
        <v>4306</v>
      </c>
      <c r="E983" s="747" t="s">
        <v>3083</v>
      </c>
      <c r="F983" s="665" t="s">
        <v>3067</v>
      </c>
      <c r="G983" s="665" t="s">
        <v>3143</v>
      </c>
      <c r="H983" s="665" t="s">
        <v>557</v>
      </c>
      <c r="I983" s="665" t="s">
        <v>3153</v>
      </c>
      <c r="J983" s="665" t="s">
        <v>3154</v>
      </c>
      <c r="K983" s="665" t="s">
        <v>3155</v>
      </c>
      <c r="L983" s="666">
        <v>58.5</v>
      </c>
      <c r="M983" s="666">
        <v>234</v>
      </c>
      <c r="N983" s="665">
        <v>4</v>
      </c>
      <c r="O983" s="748">
        <v>4</v>
      </c>
      <c r="P983" s="666">
        <v>234</v>
      </c>
      <c r="Q983" s="681">
        <v>1</v>
      </c>
      <c r="R983" s="665">
        <v>4</v>
      </c>
      <c r="S983" s="681">
        <v>1</v>
      </c>
      <c r="T983" s="748">
        <v>4</v>
      </c>
      <c r="U983" s="704">
        <v>1</v>
      </c>
    </row>
    <row r="984" spans="1:21" ht="14.4" customHeight="1" x14ac:dyDescent="0.3">
      <c r="A984" s="664">
        <v>31</v>
      </c>
      <c r="B984" s="665" t="s">
        <v>556</v>
      </c>
      <c r="C984" s="665" t="s">
        <v>3070</v>
      </c>
      <c r="D984" s="746" t="s">
        <v>4306</v>
      </c>
      <c r="E984" s="747" t="s">
        <v>3083</v>
      </c>
      <c r="F984" s="665" t="s">
        <v>3067</v>
      </c>
      <c r="G984" s="665" t="s">
        <v>3143</v>
      </c>
      <c r="H984" s="665" t="s">
        <v>557</v>
      </c>
      <c r="I984" s="665" t="s">
        <v>3156</v>
      </c>
      <c r="J984" s="665" t="s">
        <v>3157</v>
      </c>
      <c r="K984" s="665" t="s">
        <v>3158</v>
      </c>
      <c r="L984" s="666">
        <v>971.25</v>
      </c>
      <c r="M984" s="666">
        <v>4856.25</v>
      </c>
      <c r="N984" s="665">
        <v>5</v>
      </c>
      <c r="O984" s="748">
        <v>5</v>
      </c>
      <c r="P984" s="666">
        <v>4856.25</v>
      </c>
      <c r="Q984" s="681">
        <v>1</v>
      </c>
      <c r="R984" s="665">
        <v>5</v>
      </c>
      <c r="S984" s="681">
        <v>1</v>
      </c>
      <c r="T984" s="748">
        <v>5</v>
      </c>
      <c r="U984" s="704">
        <v>1</v>
      </c>
    </row>
    <row r="985" spans="1:21" ht="14.4" customHeight="1" x14ac:dyDescent="0.3">
      <c r="A985" s="664">
        <v>31</v>
      </c>
      <c r="B985" s="665" t="s">
        <v>556</v>
      </c>
      <c r="C985" s="665" t="s">
        <v>3070</v>
      </c>
      <c r="D985" s="746" t="s">
        <v>4306</v>
      </c>
      <c r="E985" s="747" t="s">
        <v>3083</v>
      </c>
      <c r="F985" s="665" t="s">
        <v>3067</v>
      </c>
      <c r="G985" s="665" t="s">
        <v>3143</v>
      </c>
      <c r="H985" s="665" t="s">
        <v>557</v>
      </c>
      <c r="I985" s="665" t="s">
        <v>3922</v>
      </c>
      <c r="J985" s="665" t="s">
        <v>3923</v>
      </c>
      <c r="K985" s="665" t="s">
        <v>3257</v>
      </c>
      <c r="L985" s="666">
        <v>1000</v>
      </c>
      <c r="M985" s="666">
        <v>1000</v>
      </c>
      <c r="N985" s="665">
        <v>1</v>
      </c>
      <c r="O985" s="748">
        <v>1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31</v>
      </c>
      <c r="B986" s="665" t="s">
        <v>556</v>
      </c>
      <c r="C986" s="665" t="s">
        <v>3070</v>
      </c>
      <c r="D986" s="746" t="s">
        <v>4306</v>
      </c>
      <c r="E986" s="747" t="s">
        <v>3083</v>
      </c>
      <c r="F986" s="665" t="s">
        <v>3067</v>
      </c>
      <c r="G986" s="665" t="s">
        <v>3143</v>
      </c>
      <c r="H986" s="665" t="s">
        <v>557</v>
      </c>
      <c r="I986" s="665" t="s">
        <v>3924</v>
      </c>
      <c r="J986" s="665" t="s">
        <v>3518</v>
      </c>
      <c r="K986" s="665"/>
      <c r="L986" s="666">
        <v>600</v>
      </c>
      <c r="M986" s="666">
        <v>600</v>
      </c>
      <c r="N986" s="665">
        <v>1</v>
      </c>
      <c r="O986" s="748">
        <v>1</v>
      </c>
      <c r="P986" s="666">
        <v>600</v>
      </c>
      <c r="Q986" s="681">
        <v>1</v>
      </c>
      <c r="R986" s="665">
        <v>1</v>
      </c>
      <c r="S986" s="681">
        <v>1</v>
      </c>
      <c r="T986" s="748">
        <v>1</v>
      </c>
      <c r="U986" s="704">
        <v>1</v>
      </c>
    </row>
    <row r="987" spans="1:21" ht="14.4" customHeight="1" x14ac:dyDescent="0.3">
      <c r="A987" s="664">
        <v>31</v>
      </c>
      <c r="B987" s="665" t="s">
        <v>556</v>
      </c>
      <c r="C987" s="665" t="s">
        <v>3070</v>
      </c>
      <c r="D987" s="746" t="s">
        <v>4306</v>
      </c>
      <c r="E987" s="747" t="s">
        <v>3083</v>
      </c>
      <c r="F987" s="665" t="s">
        <v>3067</v>
      </c>
      <c r="G987" s="665" t="s">
        <v>3143</v>
      </c>
      <c r="H987" s="665" t="s">
        <v>557</v>
      </c>
      <c r="I987" s="665" t="s">
        <v>3617</v>
      </c>
      <c r="J987" s="665" t="s">
        <v>3618</v>
      </c>
      <c r="K987" s="665" t="s">
        <v>3619</v>
      </c>
      <c r="L987" s="666">
        <v>180</v>
      </c>
      <c r="M987" s="666">
        <v>180</v>
      </c>
      <c r="N987" s="665">
        <v>1</v>
      </c>
      <c r="O987" s="748">
        <v>1</v>
      </c>
      <c r="P987" s="666">
        <v>180</v>
      </c>
      <c r="Q987" s="681">
        <v>1</v>
      </c>
      <c r="R987" s="665">
        <v>1</v>
      </c>
      <c r="S987" s="681">
        <v>1</v>
      </c>
      <c r="T987" s="748">
        <v>1</v>
      </c>
      <c r="U987" s="704">
        <v>1</v>
      </c>
    </row>
    <row r="988" spans="1:21" ht="14.4" customHeight="1" x14ac:dyDescent="0.3">
      <c r="A988" s="664">
        <v>31</v>
      </c>
      <c r="B988" s="665" t="s">
        <v>556</v>
      </c>
      <c r="C988" s="665" t="s">
        <v>3070</v>
      </c>
      <c r="D988" s="746" t="s">
        <v>4306</v>
      </c>
      <c r="E988" s="747" t="s">
        <v>3083</v>
      </c>
      <c r="F988" s="665" t="s">
        <v>3067</v>
      </c>
      <c r="G988" s="665" t="s">
        <v>3143</v>
      </c>
      <c r="H988" s="665" t="s">
        <v>557</v>
      </c>
      <c r="I988" s="665" t="s">
        <v>3511</v>
      </c>
      <c r="J988" s="665" t="s">
        <v>3512</v>
      </c>
      <c r="K988" s="665" t="s">
        <v>3513</v>
      </c>
      <c r="L988" s="666">
        <v>600</v>
      </c>
      <c r="M988" s="666">
        <v>600</v>
      </c>
      <c r="N988" s="665">
        <v>1</v>
      </c>
      <c r="O988" s="748">
        <v>1</v>
      </c>
      <c r="P988" s="666">
        <v>600</v>
      </c>
      <c r="Q988" s="681">
        <v>1</v>
      </c>
      <c r="R988" s="665">
        <v>1</v>
      </c>
      <c r="S988" s="681">
        <v>1</v>
      </c>
      <c r="T988" s="748">
        <v>1</v>
      </c>
      <c r="U988" s="704">
        <v>1</v>
      </c>
    </row>
    <row r="989" spans="1:21" ht="14.4" customHeight="1" x14ac:dyDescent="0.3">
      <c r="A989" s="664">
        <v>31</v>
      </c>
      <c r="B989" s="665" t="s">
        <v>556</v>
      </c>
      <c r="C989" s="665" t="s">
        <v>3070</v>
      </c>
      <c r="D989" s="746" t="s">
        <v>4306</v>
      </c>
      <c r="E989" s="747" t="s">
        <v>3083</v>
      </c>
      <c r="F989" s="665" t="s">
        <v>3067</v>
      </c>
      <c r="G989" s="665" t="s">
        <v>3143</v>
      </c>
      <c r="H989" s="665" t="s">
        <v>557</v>
      </c>
      <c r="I989" s="665" t="s">
        <v>3288</v>
      </c>
      <c r="J989" s="665" t="s">
        <v>3289</v>
      </c>
      <c r="K989" s="665" t="s">
        <v>3290</v>
      </c>
      <c r="L989" s="666">
        <v>349.12</v>
      </c>
      <c r="M989" s="666">
        <v>349.12</v>
      </c>
      <c r="N989" s="665">
        <v>1</v>
      </c>
      <c r="O989" s="748">
        <v>1</v>
      </c>
      <c r="P989" s="666">
        <v>349.12</v>
      </c>
      <c r="Q989" s="681">
        <v>1</v>
      </c>
      <c r="R989" s="665">
        <v>1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31</v>
      </c>
      <c r="B990" s="665" t="s">
        <v>556</v>
      </c>
      <c r="C990" s="665" t="s">
        <v>3070</v>
      </c>
      <c r="D990" s="746" t="s">
        <v>4306</v>
      </c>
      <c r="E990" s="747" t="s">
        <v>3083</v>
      </c>
      <c r="F990" s="665" t="s">
        <v>3067</v>
      </c>
      <c r="G990" s="665" t="s">
        <v>3143</v>
      </c>
      <c r="H990" s="665" t="s">
        <v>557</v>
      </c>
      <c r="I990" s="665" t="s">
        <v>3162</v>
      </c>
      <c r="J990" s="665" t="s">
        <v>3163</v>
      </c>
      <c r="K990" s="665" t="s">
        <v>3164</v>
      </c>
      <c r="L990" s="666">
        <v>350</v>
      </c>
      <c r="M990" s="666">
        <v>3850</v>
      </c>
      <c r="N990" s="665">
        <v>11</v>
      </c>
      <c r="O990" s="748">
        <v>10</v>
      </c>
      <c r="P990" s="666">
        <v>3500</v>
      </c>
      <c r="Q990" s="681">
        <v>0.90909090909090906</v>
      </c>
      <c r="R990" s="665">
        <v>10</v>
      </c>
      <c r="S990" s="681">
        <v>0.90909090909090906</v>
      </c>
      <c r="T990" s="748">
        <v>9.5</v>
      </c>
      <c r="U990" s="704">
        <v>0.95</v>
      </c>
    </row>
    <row r="991" spans="1:21" ht="14.4" customHeight="1" x14ac:dyDescent="0.3">
      <c r="A991" s="664">
        <v>31</v>
      </c>
      <c r="B991" s="665" t="s">
        <v>556</v>
      </c>
      <c r="C991" s="665" t="s">
        <v>3070</v>
      </c>
      <c r="D991" s="746" t="s">
        <v>4306</v>
      </c>
      <c r="E991" s="747" t="s">
        <v>3083</v>
      </c>
      <c r="F991" s="665" t="s">
        <v>3067</v>
      </c>
      <c r="G991" s="665" t="s">
        <v>3143</v>
      </c>
      <c r="H991" s="665" t="s">
        <v>557</v>
      </c>
      <c r="I991" s="665" t="s">
        <v>3165</v>
      </c>
      <c r="J991" s="665" t="s">
        <v>3154</v>
      </c>
      <c r="K991" s="665" t="s">
        <v>3166</v>
      </c>
      <c r="L991" s="666">
        <v>58.5</v>
      </c>
      <c r="M991" s="666">
        <v>117</v>
      </c>
      <c r="N991" s="665">
        <v>2</v>
      </c>
      <c r="O991" s="748">
        <v>2</v>
      </c>
      <c r="P991" s="666">
        <v>117</v>
      </c>
      <c r="Q991" s="681">
        <v>1</v>
      </c>
      <c r="R991" s="665">
        <v>2</v>
      </c>
      <c r="S991" s="681">
        <v>1</v>
      </c>
      <c r="T991" s="748">
        <v>2</v>
      </c>
      <c r="U991" s="704">
        <v>1</v>
      </c>
    </row>
    <row r="992" spans="1:21" ht="14.4" customHeight="1" x14ac:dyDescent="0.3">
      <c r="A992" s="664">
        <v>31</v>
      </c>
      <c r="B992" s="665" t="s">
        <v>556</v>
      </c>
      <c r="C992" s="665" t="s">
        <v>3070</v>
      </c>
      <c r="D992" s="746" t="s">
        <v>4306</v>
      </c>
      <c r="E992" s="747" t="s">
        <v>3083</v>
      </c>
      <c r="F992" s="665" t="s">
        <v>3067</v>
      </c>
      <c r="G992" s="665" t="s">
        <v>3143</v>
      </c>
      <c r="H992" s="665" t="s">
        <v>557</v>
      </c>
      <c r="I992" s="665" t="s">
        <v>3323</v>
      </c>
      <c r="J992" s="665" t="s">
        <v>3324</v>
      </c>
      <c r="K992" s="665" t="s">
        <v>3325</v>
      </c>
      <c r="L992" s="666">
        <v>1000</v>
      </c>
      <c r="M992" s="666">
        <v>1000</v>
      </c>
      <c r="N992" s="665">
        <v>1</v>
      </c>
      <c r="O992" s="748">
        <v>1</v>
      </c>
      <c r="P992" s="666">
        <v>1000</v>
      </c>
      <c r="Q992" s="681">
        <v>1</v>
      </c>
      <c r="R992" s="665">
        <v>1</v>
      </c>
      <c r="S992" s="681">
        <v>1</v>
      </c>
      <c r="T992" s="748">
        <v>1</v>
      </c>
      <c r="U992" s="704">
        <v>1</v>
      </c>
    </row>
    <row r="993" spans="1:21" ht="14.4" customHeight="1" x14ac:dyDescent="0.3">
      <c r="A993" s="664">
        <v>31</v>
      </c>
      <c r="B993" s="665" t="s">
        <v>556</v>
      </c>
      <c r="C993" s="665" t="s">
        <v>3070</v>
      </c>
      <c r="D993" s="746" t="s">
        <v>4306</v>
      </c>
      <c r="E993" s="747" t="s">
        <v>3083</v>
      </c>
      <c r="F993" s="665" t="s">
        <v>3067</v>
      </c>
      <c r="G993" s="665" t="s">
        <v>3143</v>
      </c>
      <c r="H993" s="665" t="s">
        <v>557</v>
      </c>
      <c r="I993" s="665" t="s">
        <v>3170</v>
      </c>
      <c r="J993" s="665" t="s">
        <v>3171</v>
      </c>
      <c r="K993" s="665" t="s">
        <v>3172</v>
      </c>
      <c r="L993" s="666">
        <v>1000</v>
      </c>
      <c r="M993" s="666">
        <v>1000</v>
      </c>
      <c r="N993" s="665">
        <v>1</v>
      </c>
      <c r="O993" s="748">
        <v>1</v>
      </c>
      <c r="P993" s="666">
        <v>1000</v>
      </c>
      <c r="Q993" s="681">
        <v>1</v>
      </c>
      <c r="R993" s="665">
        <v>1</v>
      </c>
      <c r="S993" s="681">
        <v>1</v>
      </c>
      <c r="T993" s="748">
        <v>1</v>
      </c>
      <c r="U993" s="704">
        <v>1</v>
      </c>
    </row>
    <row r="994" spans="1:21" ht="14.4" customHeight="1" x14ac:dyDescent="0.3">
      <c r="A994" s="664">
        <v>31</v>
      </c>
      <c r="B994" s="665" t="s">
        <v>556</v>
      </c>
      <c r="C994" s="665" t="s">
        <v>3070</v>
      </c>
      <c r="D994" s="746" t="s">
        <v>4306</v>
      </c>
      <c r="E994" s="747" t="s">
        <v>3083</v>
      </c>
      <c r="F994" s="665" t="s">
        <v>3067</v>
      </c>
      <c r="G994" s="665" t="s">
        <v>3143</v>
      </c>
      <c r="H994" s="665" t="s">
        <v>557</v>
      </c>
      <c r="I994" s="665" t="s">
        <v>3514</v>
      </c>
      <c r="J994" s="665" t="s">
        <v>3515</v>
      </c>
      <c r="K994" s="665" t="s">
        <v>3516</v>
      </c>
      <c r="L994" s="666">
        <v>750</v>
      </c>
      <c r="M994" s="666">
        <v>1500</v>
      </c>
      <c r="N994" s="665">
        <v>2</v>
      </c>
      <c r="O994" s="748">
        <v>2</v>
      </c>
      <c r="P994" s="666">
        <v>1500</v>
      </c>
      <c r="Q994" s="681">
        <v>1</v>
      </c>
      <c r="R994" s="665">
        <v>2</v>
      </c>
      <c r="S994" s="681">
        <v>1</v>
      </c>
      <c r="T994" s="748">
        <v>2</v>
      </c>
      <c r="U994" s="704">
        <v>1</v>
      </c>
    </row>
    <row r="995" spans="1:21" ht="14.4" customHeight="1" x14ac:dyDescent="0.3">
      <c r="A995" s="664">
        <v>31</v>
      </c>
      <c r="B995" s="665" t="s">
        <v>556</v>
      </c>
      <c r="C995" s="665" t="s">
        <v>3070</v>
      </c>
      <c r="D995" s="746" t="s">
        <v>4306</v>
      </c>
      <c r="E995" s="747" t="s">
        <v>3083</v>
      </c>
      <c r="F995" s="665" t="s">
        <v>3067</v>
      </c>
      <c r="G995" s="665" t="s">
        <v>3143</v>
      </c>
      <c r="H995" s="665" t="s">
        <v>557</v>
      </c>
      <c r="I995" s="665" t="s">
        <v>3925</v>
      </c>
      <c r="J995" s="665" t="s">
        <v>3926</v>
      </c>
      <c r="K995" s="665" t="s">
        <v>3927</v>
      </c>
      <c r="L995" s="666">
        <v>250</v>
      </c>
      <c r="M995" s="666">
        <v>500</v>
      </c>
      <c r="N995" s="665">
        <v>2</v>
      </c>
      <c r="O995" s="748">
        <v>2</v>
      </c>
      <c r="P995" s="666">
        <v>500</v>
      </c>
      <c r="Q995" s="681">
        <v>1</v>
      </c>
      <c r="R995" s="665">
        <v>2</v>
      </c>
      <c r="S995" s="681">
        <v>1</v>
      </c>
      <c r="T995" s="748">
        <v>2</v>
      </c>
      <c r="U995" s="704">
        <v>1</v>
      </c>
    </row>
    <row r="996" spans="1:21" ht="14.4" customHeight="1" x14ac:dyDescent="0.3">
      <c r="A996" s="664">
        <v>31</v>
      </c>
      <c r="B996" s="665" t="s">
        <v>556</v>
      </c>
      <c r="C996" s="665" t="s">
        <v>3070</v>
      </c>
      <c r="D996" s="746" t="s">
        <v>4306</v>
      </c>
      <c r="E996" s="747" t="s">
        <v>3083</v>
      </c>
      <c r="F996" s="665" t="s">
        <v>3067</v>
      </c>
      <c r="G996" s="665" t="s">
        <v>3176</v>
      </c>
      <c r="H996" s="665" t="s">
        <v>557</v>
      </c>
      <c r="I996" s="665" t="s">
        <v>3177</v>
      </c>
      <c r="J996" s="665" t="s">
        <v>3258</v>
      </c>
      <c r="K996" s="665" t="s">
        <v>3259</v>
      </c>
      <c r="L996" s="666">
        <v>260</v>
      </c>
      <c r="M996" s="666">
        <v>780</v>
      </c>
      <c r="N996" s="665">
        <v>3</v>
      </c>
      <c r="O996" s="748">
        <v>2</v>
      </c>
      <c r="P996" s="666">
        <v>780</v>
      </c>
      <c r="Q996" s="681">
        <v>1</v>
      </c>
      <c r="R996" s="665">
        <v>3</v>
      </c>
      <c r="S996" s="681">
        <v>1</v>
      </c>
      <c r="T996" s="748">
        <v>2</v>
      </c>
      <c r="U996" s="704">
        <v>1</v>
      </c>
    </row>
    <row r="997" spans="1:21" ht="14.4" customHeight="1" x14ac:dyDescent="0.3">
      <c r="A997" s="664">
        <v>31</v>
      </c>
      <c r="B997" s="665" t="s">
        <v>556</v>
      </c>
      <c r="C997" s="665" t="s">
        <v>3070</v>
      </c>
      <c r="D997" s="746" t="s">
        <v>4306</v>
      </c>
      <c r="E997" s="747" t="s">
        <v>3083</v>
      </c>
      <c r="F997" s="665" t="s">
        <v>3067</v>
      </c>
      <c r="G997" s="665" t="s">
        <v>3176</v>
      </c>
      <c r="H997" s="665" t="s">
        <v>557</v>
      </c>
      <c r="I997" s="665" t="s">
        <v>3177</v>
      </c>
      <c r="J997" s="665" t="s">
        <v>3178</v>
      </c>
      <c r="K997" s="665" t="s">
        <v>3179</v>
      </c>
      <c r="L997" s="666">
        <v>260</v>
      </c>
      <c r="M997" s="666">
        <v>520</v>
      </c>
      <c r="N997" s="665">
        <v>2</v>
      </c>
      <c r="O997" s="748">
        <v>1</v>
      </c>
      <c r="P997" s="666">
        <v>520</v>
      </c>
      <c r="Q997" s="681">
        <v>1</v>
      </c>
      <c r="R997" s="665">
        <v>2</v>
      </c>
      <c r="S997" s="681">
        <v>1</v>
      </c>
      <c r="T997" s="748">
        <v>1</v>
      </c>
      <c r="U997" s="704">
        <v>1</v>
      </c>
    </row>
    <row r="998" spans="1:21" ht="14.4" customHeight="1" x14ac:dyDescent="0.3">
      <c r="A998" s="664">
        <v>31</v>
      </c>
      <c r="B998" s="665" t="s">
        <v>556</v>
      </c>
      <c r="C998" s="665" t="s">
        <v>3070</v>
      </c>
      <c r="D998" s="746" t="s">
        <v>4306</v>
      </c>
      <c r="E998" s="747" t="s">
        <v>3083</v>
      </c>
      <c r="F998" s="665" t="s">
        <v>3067</v>
      </c>
      <c r="G998" s="665" t="s">
        <v>3176</v>
      </c>
      <c r="H998" s="665" t="s">
        <v>557</v>
      </c>
      <c r="I998" s="665" t="s">
        <v>3180</v>
      </c>
      <c r="J998" s="665" t="s">
        <v>3181</v>
      </c>
      <c r="K998" s="665" t="s">
        <v>3182</v>
      </c>
      <c r="L998" s="666">
        <v>200</v>
      </c>
      <c r="M998" s="666">
        <v>2800</v>
      </c>
      <c r="N998" s="665">
        <v>14</v>
      </c>
      <c r="O998" s="748">
        <v>7</v>
      </c>
      <c r="P998" s="666">
        <v>2800</v>
      </c>
      <c r="Q998" s="681">
        <v>1</v>
      </c>
      <c r="R998" s="665">
        <v>14</v>
      </c>
      <c r="S998" s="681">
        <v>1</v>
      </c>
      <c r="T998" s="748">
        <v>7</v>
      </c>
      <c r="U998" s="704">
        <v>1</v>
      </c>
    </row>
    <row r="999" spans="1:21" ht="14.4" customHeight="1" x14ac:dyDescent="0.3">
      <c r="A999" s="664">
        <v>31</v>
      </c>
      <c r="B999" s="665" t="s">
        <v>556</v>
      </c>
      <c r="C999" s="665" t="s">
        <v>3070</v>
      </c>
      <c r="D999" s="746" t="s">
        <v>4306</v>
      </c>
      <c r="E999" s="747" t="s">
        <v>3083</v>
      </c>
      <c r="F999" s="665" t="s">
        <v>3067</v>
      </c>
      <c r="G999" s="665" t="s">
        <v>3405</v>
      </c>
      <c r="H999" s="665" t="s">
        <v>557</v>
      </c>
      <c r="I999" s="665" t="s">
        <v>1408</v>
      </c>
      <c r="J999" s="665" t="s">
        <v>1409</v>
      </c>
      <c r="K999" s="665" t="s">
        <v>3928</v>
      </c>
      <c r="L999" s="666">
        <v>3236.1</v>
      </c>
      <c r="M999" s="666">
        <v>3236.1</v>
      </c>
      <c r="N999" s="665">
        <v>1</v>
      </c>
      <c r="O999" s="748">
        <v>1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31</v>
      </c>
      <c r="B1000" s="665" t="s">
        <v>556</v>
      </c>
      <c r="C1000" s="665" t="s">
        <v>3070</v>
      </c>
      <c r="D1000" s="746" t="s">
        <v>4306</v>
      </c>
      <c r="E1000" s="747" t="s">
        <v>3084</v>
      </c>
      <c r="F1000" s="665" t="s">
        <v>3065</v>
      </c>
      <c r="G1000" s="665" t="s">
        <v>3096</v>
      </c>
      <c r="H1000" s="665" t="s">
        <v>1543</v>
      </c>
      <c r="I1000" s="665" t="s">
        <v>1734</v>
      </c>
      <c r="J1000" s="665" t="s">
        <v>1735</v>
      </c>
      <c r="K1000" s="665" t="s">
        <v>2877</v>
      </c>
      <c r="L1000" s="666">
        <v>225.06</v>
      </c>
      <c r="M1000" s="666">
        <v>225.06</v>
      </c>
      <c r="N1000" s="665">
        <v>1</v>
      </c>
      <c r="O1000" s="748">
        <v>1</v>
      </c>
      <c r="P1000" s="666">
        <v>225.06</v>
      </c>
      <c r="Q1000" s="681">
        <v>1</v>
      </c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31</v>
      </c>
      <c r="B1001" s="665" t="s">
        <v>556</v>
      </c>
      <c r="C1001" s="665" t="s">
        <v>3070</v>
      </c>
      <c r="D1001" s="746" t="s">
        <v>4306</v>
      </c>
      <c r="E1001" s="747" t="s">
        <v>3084</v>
      </c>
      <c r="F1001" s="665" t="s">
        <v>3065</v>
      </c>
      <c r="G1001" s="665" t="s">
        <v>3097</v>
      </c>
      <c r="H1001" s="665" t="s">
        <v>557</v>
      </c>
      <c r="I1001" s="665" t="s">
        <v>1895</v>
      </c>
      <c r="J1001" s="665" t="s">
        <v>1896</v>
      </c>
      <c r="K1001" s="665" t="s">
        <v>3098</v>
      </c>
      <c r="L1001" s="666">
        <v>78.33</v>
      </c>
      <c r="M1001" s="666">
        <v>156.66</v>
      </c>
      <c r="N1001" s="665">
        <v>2</v>
      </c>
      <c r="O1001" s="748">
        <v>1</v>
      </c>
      <c r="P1001" s="666">
        <v>156.66</v>
      </c>
      <c r="Q1001" s="681">
        <v>1</v>
      </c>
      <c r="R1001" s="665">
        <v>2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31</v>
      </c>
      <c r="B1002" s="665" t="s">
        <v>556</v>
      </c>
      <c r="C1002" s="665" t="s">
        <v>3070</v>
      </c>
      <c r="D1002" s="746" t="s">
        <v>4306</v>
      </c>
      <c r="E1002" s="747" t="s">
        <v>3084</v>
      </c>
      <c r="F1002" s="665" t="s">
        <v>3065</v>
      </c>
      <c r="G1002" s="665" t="s">
        <v>3201</v>
      </c>
      <c r="H1002" s="665" t="s">
        <v>557</v>
      </c>
      <c r="I1002" s="665" t="s">
        <v>3708</v>
      </c>
      <c r="J1002" s="665" t="s">
        <v>3709</v>
      </c>
      <c r="K1002" s="665" t="s">
        <v>3710</v>
      </c>
      <c r="L1002" s="666">
        <v>0</v>
      </c>
      <c r="M1002" s="666">
        <v>0</v>
      </c>
      <c r="N1002" s="665">
        <v>1</v>
      </c>
      <c r="O1002" s="748">
        <v>1</v>
      </c>
      <c r="P1002" s="666"/>
      <c r="Q1002" s="681"/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31</v>
      </c>
      <c r="B1003" s="665" t="s">
        <v>556</v>
      </c>
      <c r="C1003" s="665" t="s">
        <v>3070</v>
      </c>
      <c r="D1003" s="746" t="s">
        <v>4306</v>
      </c>
      <c r="E1003" s="747" t="s">
        <v>3084</v>
      </c>
      <c r="F1003" s="665" t="s">
        <v>3065</v>
      </c>
      <c r="G1003" s="665" t="s">
        <v>3929</v>
      </c>
      <c r="H1003" s="665" t="s">
        <v>557</v>
      </c>
      <c r="I1003" s="665" t="s">
        <v>3930</v>
      </c>
      <c r="J1003" s="665" t="s">
        <v>3931</v>
      </c>
      <c r="K1003" s="665" t="s">
        <v>3932</v>
      </c>
      <c r="L1003" s="666">
        <v>0</v>
      </c>
      <c r="M1003" s="666">
        <v>0</v>
      </c>
      <c r="N1003" s="665">
        <v>1</v>
      </c>
      <c r="O1003" s="748">
        <v>0.5</v>
      </c>
      <c r="P1003" s="666"/>
      <c r="Q1003" s="681"/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31</v>
      </c>
      <c r="B1004" s="665" t="s">
        <v>556</v>
      </c>
      <c r="C1004" s="665" t="s">
        <v>3070</v>
      </c>
      <c r="D1004" s="746" t="s">
        <v>4306</v>
      </c>
      <c r="E1004" s="747" t="s">
        <v>3084</v>
      </c>
      <c r="F1004" s="665" t="s">
        <v>3065</v>
      </c>
      <c r="G1004" s="665" t="s">
        <v>3101</v>
      </c>
      <c r="H1004" s="665" t="s">
        <v>557</v>
      </c>
      <c r="I1004" s="665" t="s">
        <v>1266</v>
      </c>
      <c r="J1004" s="665" t="s">
        <v>3102</v>
      </c>
      <c r="K1004" s="665" t="s">
        <v>3103</v>
      </c>
      <c r="L1004" s="666">
        <v>0</v>
      </c>
      <c r="M1004" s="666">
        <v>0</v>
      </c>
      <c r="N1004" s="665">
        <v>1</v>
      </c>
      <c r="O1004" s="748">
        <v>0.5</v>
      </c>
      <c r="P1004" s="666">
        <v>0</v>
      </c>
      <c r="Q1004" s="681"/>
      <c r="R1004" s="665">
        <v>1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31</v>
      </c>
      <c r="B1005" s="665" t="s">
        <v>556</v>
      </c>
      <c r="C1005" s="665" t="s">
        <v>3070</v>
      </c>
      <c r="D1005" s="746" t="s">
        <v>4306</v>
      </c>
      <c r="E1005" s="747" t="s">
        <v>3084</v>
      </c>
      <c r="F1005" s="665" t="s">
        <v>3065</v>
      </c>
      <c r="G1005" s="665" t="s">
        <v>3567</v>
      </c>
      <c r="H1005" s="665" t="s">
        <v>557</v>
      </c>
      <c r="I1005" s="665" t="s">
        <v>1437</v>
      </c>
      <c r="J1005" s="665" t="s">
        <v>3568</v>
      </c>
      <c r="K1005" s="665" t="s">
        <v>3569</v>
      </c>
      <c r="L1005" s="666">
        <v>76.180000000000007</v>
      </c>
      <c r="M1005" s="666">
        <v>152.36000000000001</v>
      </c>
      <c r="N1005" s="665">
        <v>2</v>
      </c>
      <c r="O1005" s="748">
        <v>2</v>
      </c>
      <c r="P1005" s="666">
        <v>76.180000000000007</v>
      </c>
      <c r="Q1005" s="681">
        <v>0.5</v>
      </c>
      <c r="R1005" s="665">
        <v>1</v>
      </c>
      <c r="S1005" s="681">
        <v>0.5</v>
      </c>
      <c r="T1005" s="748">
        <v>1</v>
      </c>
      <c r="U1005" s="704">
        <v>0.5</v>
      </c>
    </row>
    <row r="1006" spans="1:21" ht="14.4" customHeight="1" x14ac:dyDescent="0.3">
      <c r="A1006" s="664">
        <v>31</v>
      </c>
      <c r="B1006" s="665" t="s">
        <v>556</v>
      </c>
      <c r="C1006" s="665" t="s">
        <v>3070</v>
      </c>
      <c r="D1006" s="746" t="s">
        <v>4306</v>
      </c>
      <c r="E1006" s="747" t="s">
        <v>3084</v>
      </c>
      <c r="F1006" s="665" t="s">
        <v>3065</v>
      </c>
      <c r="G1006" s="665" t="s">
        <v>3567</v>
      </c>
      <c r="H1006" s="665" t="s">
        <v>557</v>
      </c>
      <c r="I1006" s="665" t="s">
        <v>3933</v>
      </c>
      <c r="J1006" s="665" t="s">
        <v>3568</v>
      </c>
      <c r="K1006" s="665" t="s">
        <v>3934</v>
      </c>
      <c r="L1006" s="666">
        <v>38.08</v>
      </c>
      <c r="M1006" s="666">
        <v>76.16</v>
      </c>
      <c r="N1006" s="665">
        <v>2</v>
      </c>
      <c r="O1006" s="748">
        <v>1.5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31</v>
      </c>
      <c r="B1007" s="665" t="s">
        <v>556</v>
      </c>
      <c r="C1007" s="665" t="s">
        <v>3070</v>
      </c>
      <c r="D1007" s="746" t="s">
        <v>4306</v>
      </c>
      <c r="E1007" s="747" t="s">
        <v>3084</v>
      </c>
      <c r="F1007" s="665" t="s">
        <v>3065</v>
      </c>
      <c r="G1007" s="665" t="s">
        <v>3108</v>
      </c>
      <c r="H1007" s="665" t="s">
        <v>557</v>
      </c>
      <c r="I1007" s="665" t="s">
        <v>1825</v>
      </c>
      <c r="J1007" s="665" t="s">
        <v>3109</v>
      </c>
      <c r="K1007" s="665" t="s">
        <v>3110</v>
      </c>
      <c r="L1007" s="666">
        <v>132.97999999999999</v>
      </c>
      <c r="M1007" s="666">
        <v>1994.7</v>
      </c>
      <c r="N1007" s="665">
        <v>15</v>
      </c>
      <c r="O1007" s="748">
        <v>7.5</v>
      </c>
      <c r="P1007" s="666">
        <v>1728.74</v>
      </c>
      <c r="Q1007" s="681">
        <v>0.8666666666666667</v>
      </c>
      <c r="R1007" s="665">
        <v>13</v>
      </c>
      <c r="S1007" s="681">
        <v>0.8666666666666667</v>
      </c>
      <c r="T1007" s="748">
        <v>6.5</v>
      </c>
      <c r="U1007" s="704">
        <v>0.8666666666666667</v>
      </c>
    </row>
    <row r="1008" spans="1:21" ht="14.4" customHeight="1" x14ac:dyDescent="0.3">
      <c r="A1008" s="664">
        <v>31</v>
      </c>
      <c r="B1008" s="665" t="s">
        <v>556</v>
      </c>
      <c r="C1008" s="665" t="s">
        <v>3070</v>
      </c>
      <c r="D1008" s="746" t="s">
        <v>4306</v>
      </c>
      <c r="E1008" s="747" t="s">
        <v>3084</v>
      </c>
      <c r="F1008" s="665" t="s">
        <v>3065</v>
      </c>
      <c r="G1008" s="665" t="s">
        <v>3108</v>
      </c>
      <c r="H1008" s="665" t="s">
        <v>557</v>
      </c>
      <c r="I1008" s="665" t="s">
        <v>3365</v>
      </c>
      <c r="J1008" s="665" t="s">
        <v>3109</v>
      </c>
      <c r="K1008" s="665" t="s">
        <v>3110</v>
      </c>
      <c r="L1008" s="666">
        <v>132.97999999999999</v>
      </c>
      <c r="M1008" s="666">
        <v>265.95999999999998</v>
      </c>
      <c r="N1008" s="665">
        <v>2</v>
      </c>
      <c r="O1008" s="748">
        <v>1</v>
      </c>
      <c r="P1008" s="666">
        <v>265.95999999999998</v>
      </c>
      <c r="Q1008" s="681">
        <v>1</v>
      </c>
      <c r="R1008" s="665">
        <v>2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31</v>
      </c>
      <c r="B1009" s="665" t="s">
        <v>556</v>
      </c>
      <c r="C1009" s="665" t="s">
        <v>3070</v>
      </c>
      <c r="D1009" s="746" t="s">
        <v>4306</v>
      </c>
      <c r="E1009" s="747" t="s">
        <v>3084</v>
      </c>
      <c r="F1009" s="665" t="s">
        <v>3065</v>
      </c>
      <c r="G1009" s="665" t="s">
        <v>3935</v>
      </c>
      <c r="H1009" s="665" t="s">
        <v>557</v>
      </c>
      <c r="I1009" s="665" t="s">
        <v>1846</v>
      </c>
      <c r="J1009" s="665" t="s">
        <v>1847</v>
      </c>
      <c r="K1009" s="665" t="s">
        <v>3936</v>
      </c>
      <c r="L1009" s="666">
        <v>69.59</v>
      </c>
      <c r="M1009" s="666">
        <v>69.59</v>
      </c>
      <c r="N1009" s="665">
        <v>1</v>
      </c>
      <c r="O1009" s="748">
        <v>1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31</v>
      </c>
      <c r="B1010" s="665" t="s">
        <v>556</v>
      </c>
      <c r="C1010" s="665" t="s">
        <v>3070</v>
      </c>
      <c r="D1010" s="746" t="s">
        <v>4306</v>
      </c>
      <c r="E1010" s="747" t="s">
        <v>3084</v>
      </c>
      <c r="F1010" s="665" t="s">
        <v>3065</v>
      </c>
      <c r="G1010" s="665" t="s">
        <v>3369</v>
      </c>
      <c r="H1010" s="665" t="s">
        <v>557</v>
      </c>
      <c r="I1010" s="665" t="s">
        <v>2104</v>
      </c>
      <c r="J1010" s="665" t="s">
        <v>2105</v>
      </c>
      <c r="K1010" s="665" t="s">
        <v>2818</v>
      </c>
      <c r="L1010" s="666">
        <v>38.56</v>
      </c>
      <c r="M1010" s="666">
        <v>77.12</v>
      </c>
      <c r="N1010" s="665">
        <v>2</v>
      </c>
      <c r="O1010" s="748">
        <v>0.5</v>
      </c>
      <c r="P1010" s="666">
        <v>77.12</v>
      </c>
      <c r="Q1010" s="681">
        <v>1</v>
      </c>
      <c r="R1010" s="665">
        <v>2</v>
      </c>
      <c r="S1010" s="681">
        <v>1</v>
      </c>
      <c r="T1010" s="748">
        <v>0.5</v>
      </c>
      <c r="U1010" s="704">
        <v>1</v>
      </c>
    </row>
    <row r="1011" spans="1:21" ht="14.4" customHeight="1" x14ac:dyDescent="0.3">
      <c r="A1011" s="664">
        <v>31</v>
      </c>
      <c r="B1011" s="665" t="s">
        <v>556</v>
      </c>
      <c r="C1011" s="665" t="s">
        <v>3070</v>
      </c>
      <c r="D1011" s="746" t="s">
        <v>4306</v>
      </c>
      <c r="E1011" s="747" t="s">
        <v>3084</v>
      </c>
      <c r="F1011" s="665" t="s">
        <v>3065</v>
      </c>
      <c r="G1011" s="665" t="s">
        <v>3118</v>
      </c>
      <c r="H1011" s="665" t="s">
        <v>1543</v>
      </c>
      <c r="I1011" s="665" t="s">
        <v>3419</v>
      </c>
      <c r="J1011" s="665" t="s">
        <v>1565</v>
      </c>
      <c r="K1011" s="665" t="s">
        <v>3420</v>
      </c>
      <c r="L1011" s="666">
        <v>407.55</v>
      </c>
      <c r="M1011" s="666">
        <v>407.55</v>
      </c>
      <c r="N1011" s="665">
        <v>1</v>
      </c>
      <c r="O1011" s="748">
        <v>1</v>
      </c>
      <c r="P1011" s="666">
        <v>407.55</v>
      </c>
      <c r="Q1011" s="681">
        <v>1</v>
      </c>
      <c r="R1011" s="665">
        <v>1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31</v>
      </c>
      <c r="B1012" s="665" t="s">
        <v>556</v>
      </c>
      <c r="C1012" s="665" t="s">
        <v>3070</v>
      </c>
      <c r="D1012" s="746" t="s">
        <v>4306</v>
      </c>
      <c r="E1012" s="747" t="s">
        <v>3084</v>
      </c>
      <c r="F1012" s="665" t="s">
        <v>3065</v>
      </c>
      <c r="G1012" s="665" t="s">
        <v>3118</v>
      </c>
      <c r="H1012" s="665" t="s">
        <v>1543</v>
      </c>
      <c r="I1012" s="665" t="s">
        <v>3119</v>
      </c>
      <c r="J1012" s="665" t="s">
        <v>1565</v>
      </c>
      <c r="K1012" s="665" t="s">
        <v>2809</v>
      </c>
      <c r="L1012" s="666">
        <v>543.39</v>
      </c>
      <c r="M1012" s="666">
        <v>7607.4599999999991</v>
      </c>
      <c r="N1012" s="665">
        <v>14</v>
      </c>
      <c r="O1012" s="748">
        <v>9.5</v>
      </c>
      <c r="P1012" s="666">
        <v>5433.9</v>
      </c>
      <c r="Q1012" s="681">
        <v>0.7142857142857143</v>
      </c>
      <c r="R1012" s="665">
        <v>10</v>
      </c>
      <c r="S1012" s="681">
        <v>0.7142857142857143</v>
      </c>
      <c r="T1012" s="748">
        <v>7.5</v>
      </c>
      <c r="U1012" s="704">
        <v>0.78947368421052633</v>
      </c>
    </row>
    <row r="1013" spans="1:21" ht="14.4" customHeight="1" x14ac:dyDescent="0.3">
      <c r="A1013" s="664">
        <v>31</v>
      </c>
      <c r="B1013" s="665" t="s">
        <v>556</v>
      </c>
      <c r="C1013" s="665" t="s">
        <v>3070</v>
      </c>
      <c r="D1013" s="746" t="s">
        <v>4306</v>
      </c>
      <c r="E1013" s="747" t="s">
        <v>3084</v>
      </c>
      <c r="F1013" s="665" t="s">
        <v>3065</v>
      </c>
      <c r="G1013" s="665" t="s">
        <v>3118</v>
      </c>
      <c r="H1013" s="665" t="s">
        <v>1543</v>
      </c>
      <c r="I1013" s="665" t="s">
        <v>3119</v>
      </c>
      <c r="J1013" s="665" t="s">
        <v>1565</v>
      </c>
      <c r="K1013" s="665" t="s">
        <v>2809</v>
      </c>
      <c r="L1013" s="666">
        <v>490.89</v>
      </c>
      <c r="M1013" s="666">
        <v>3436.2299999999996</v>
      </c>
      <c r="N1013" s="665">
        <v>7</v>
      </c>
      <c r="O1013" s="748">
        <v>6</v>
      </c>
      <c r="P1013" s="666">
        <v>2454.4499999999998</v>
      </c>
      <c r="Q1013" s="681">
        <v>0.7142857142857143</v>
      </c>
      <c r="R1013" s="665">
        <v>5</v>
      </c>
      <c r="S1013" s="681">
        <v>0.7142857142857143</v>
      </c>
      <c r="T1013" s="748">
        <v>4</v>
      </c>
      <c r="U1013" s="704">
        <v>0.66666666666666663</v>
      </c>
    </row>
    <row r="1014" spans="1:21" ht="14.4" customHeight="1" x14ac:dyDescent="0.3">
      <c r="A1014" s="664">
        <v>31</v>
      </c>
      <c r="B1014" s="665" t="s">
        <v>556</v>
      </c>
      <c r="C1014" s="665" t="s">
        <v>3070</v>
      </c>
      <c r="D1014" s="746" t="s">
        <v>4306</v>
      </c>
      <c r="E1014" s="747" t="s">
        <v>3084</v>
      </c>
      <c r="F1014" s="665" t="s">
        <v>3065</v>
      </c>
      <c r="G1014" s="665" t="s">
        <v>3118</v>
      </c>
      <c r="H1014" s="665" t="s">
        <v>1543</v>
      </c>
      <c r="I1014" s="665" t="s">
        <v>3120</v>
      </c>
      <c r="J1014" s="665" t="s">
        <v>1565</v>
      </c>
      <c r="K1014" s="665" t="s">
        <v>2807</v>
      </c>
      <c r="L1014" s="666">
        <v>815.1</v>
      </c>
      <c r="M1014" s="666">
        <v>8151.0000000000009</v>
      </c>
      <c r="N1014" s="665">
        <v>10</v>
      </c>
      <c r="O1014" s="748">
        <v>6</v>
      </c>
      <c r="P1014" s="666">
        <v>8151.0000000000009</v>
      </c>
      <c r="Q1014" s="681">
        <v>1</v>
      </c>
      <c r="R1014" s="665">
        <v>10</v>
      </c>
      <c r="S1014" s="681">
        <v>1</v>
      </c>
      <c r="T1014" s="748">
        <v>6</v>
      </c>
      <c r="U1014" s="704">
        <v>1</v>
      </c>
    </row>
    <row r="1015" spans="1:21" ht="14.4" customHeight="1" x14ac:dyDescent="0.3">
      <c r="A1015" s="664">
        <v>31</v>
      </c>
      <c r="B1015" s="665" t="s">
        <v>556</v>
      </c>
      <c r="C1015" s="665" t="s">
        <v>3070</v>
      </c>
      <c r="D1015" s="746" t="s">
        <v>4306</v>
      </c>
      <c r="E1015" s="747" t="s">
        <v>3084</v>
      </c>
      <c r="F1015" s="665" t="s">
        <v>3065</v>
      </c>
      <c r="G1015" s="665" t="s">
        <v>3118</v>
      </c>
      <c r="H1015" s="665" t="s">
        <v>1543</v>
      </c>
      <c r="I1015" s="665" t="s">
        <v>3120</v>
      </c>
      <c r="J1015" s="665" t="s">
        <v>1565</v>
      </c>
      <c r="K1015" s="665" t="s">
        <v>2807</v>
      </c>
      <c r="L1015" s="666">
        <v>736.33</v>
      </c>
      <c r="M1015" s="666">
        <v>2208.9900000000002</v>
      </c>
      <c r="N1015" s="665">
        <v>3</v>
      </c>
      <c r="O1015" s="748">
        <v>2</v>
      </c>
      <c r="P1015" s="666">
        <v>2208.9900000000002</v>
      </c>
      <c r="Q1015" s="681">
        <v>1</v>
      </c>
      <c r="R1015" s="665">
        <v>3</v>
      </c>
      <c r="S1015" s="681">
        <v>1</v>
      </c>
      <c r="T1015" s="748">
        <v>2</v>
      </c>
      <c r="U1015" s="704">
        <v>1</v>
      </c>
    </row>
    <row r="1016" spans="1:21" ht="14.4" customHeight="1" x14ac:dyDescent="0.3">
      <c r="A1016" s="664">
        <v>31</v>
      </c>
      <c r="B1016" s="665" t="s">
        <v>556</v>
      </c>
      <c r="C1016" s="665" t="s">
        <v>3070</v>
      </c>
      <c r="D1016" s="746" t="s">
        <v>4306</v>
      </c>
      <c r="E1016" s="747" t="s">
        <v>3084</v>
      </c>
      <c r="F1016" s="665" t="s">
        <v>3065</v>
      </c>
      <c r="G1016" s="665" t="s">
        <v>3217</v>
      </c>
      <c r="H1016" s="665" t="s">
        <v>1543</v>
      </c>
      <c r="I1016" s="665" t="s">
        <v>1555</v>
      </c>
      <c r="J1016" s="665" t="s">
        <v>600</v>
      </c>
      <c r="K1016" s="665" t="s">
        <v>2927</v>
      </c>
      <c r="L1016" s="666">
        <v>36.54</v>
      </c>
      <c r="M1016" s="666">
        <v>182.7</v>
      </c>
      <c r="N1016" s="665">
        <v>5</v>
      </c>
      <c r="O1016" s="748">
        <v>4</v>
      </c>
      <c r="P1016" s="666">
        <v>73.08</v>
      </c>
      <c r="Q1016" s="681">
        <v>0.4</v>
      </c>
      <c r="R1016" s="665">
        <v>2</v>
      </c>
      <c r="S1016" s="681">
        <v>0.4</v>
      </c>
      <c r="T1016" s="748">
        <v>1.5</v>
      </c>
      <c r="U1016" s="704">
        <v>0.375</v>
      </c>
    </row>
    <row r="1017" spans="1:21" ht="14.4" customHeight="1" x14ac:dyDescent="0.3">
      <c r="A1017" s="664">
        <v>31</v>
      </c>
      <c r="B1017" s="665" t="s">
        <v>556</v>
      </c>
      <c r="C1017" s="665" t="s">
        <v>3070</v>
      </c>
      <c r="D1017" s="746" t="s">
        <v>4306</v>
      </c>
      <c r="E1017" s="747" t="s">
        <v>3084</v>
      </c>
      <c r="F1017" s="665" t="s">
        <v>3065</v>
      </c>
      <c r="G1017" s="665" t="s">
        <v>3217</v>
      </c>
      <c r="H1017" s="665" t="s">
        <v>557</v>
      </c>
      <c r="I1017" s="665" t="s">
        <v>3218</v>
      </c>
      <c r="J1017" s="665" t="s">
        <v>600</v>
      </c>
      <c r="K1017" s="665" t="s">
        <v>3219</v>
      </c>
      <c r="L1017" s="666">
        <v>36.54</v>
      </c>
      <c r="M1017" s="666">
        <v>36.54</v>
      </c>
      <c r="N1017" s="665">
        <v>1</v>
      </c>
      <c r="O1017" s="748">
        <v>1</v>
      </c>
      <c r="P1017" s="666">
        <v>36.54</v>
      </c>
      <c r="Q1017" s="681">
        <v>1</v>
      </c>
      <c r="R1017" s="665">
        <v>1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31</v>
      </c>
      <c r="B1018" s="665" t="s">
        <v>556</v>
      </c>
      <c r="C1018" s="665" t="s">
        <v>3070</v>
      </c>
      <c r="D1018" s="746" t="s">
        <v>4306</v>
      </c>
      <c r="E1018" s="747" t="s">
        <v>3084</v>
      </c>
      <c r="F1018" s="665" t="s">
        <v>3065</v>
      </c>
      <c r="G1018" s="665" t="s">
        <v>3220</v>
      </c>
      <c r="H1018" s="665" t="s">
        <v>557</v>
      </c>
      <c r="I1018" s="665" t="s">
        <v>1288</v>
      </c>
      <c r="J1018" s="665" t="s">
        <v>751</v>
      </c>
      <c r="K1018" s="665" t="s">
        <v>3311</v>
      </c>
      <c r="L1018" s="666">
        <v>28.81</v>
      </c>
      <c r="M1018" s="666">
        <v>28.81</v>
      </c>
      <c r="N1018" s="665">
        <v>1</v>
      </c>
      <c r="O1018" s="748">
        <v>1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31</v>
      </c>
      <c r="B1019" s="665" t="s">
        <v>556</v>
      </c>
      <c r="C1019" s="665" t="s">
        <v>3070</v>
      </c>
      <c r="D1019" s="746" t="s">
        <v>4306</v>
      </c>
      <c r="E1019" s="747" t="s">
        <v>3084</v>
      </c>
      <c r="F1019" s="665" t="s">
        <v>3065</v>
      </c>
      <c r="G1019" s="665" t="s">
        <v>3372</v>
      </c>
      <c r="H1019" s="665" t="s">
        <v>557</v>
      </c>
      <c r="I1019" s="665" t="s">
        <v>3373</v>
      </c>
      <c r="J1019" s="665" t="s">
        <v>1423</v>
      </c>
      <c r="K1019" s="665" t="s">
        <v>3374</v>
      </c>
      <c r="L1019" s="666">
        <v>54.23</v>
      </c>
      <c r="M1019" s="666">
        <v>108.46</v>
      </c>
      <c r="N1019" s="665">
        <v>2</v>
      </c>
      <c r="O1019" s="748">
        <v>1</v>
      </c>
      <c r="P1019" s="666">
        <v>108.46</v>
      </c>
      <c r="Q1019" s="681">
        <v>1</v>
      </c>
      <c r="R1019" s="665">
        <v>2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31</v>
      </c>
      <c r="B1020" s="665" t="s">
        <v>556</v>
      </c>
      <c r="C1020" s="665" t="s">
        <v>3070</v>
      </c>
      <c r="D1020" s="746" t="s">
        <v>4306</v>
      </c>
      <c r="E1020" s="747" t="s">
        <v>3084</v>
      </c>
      <c r="F1020" s="665" t="s">
        <v>3065</v>
      </c>
      <c r="G1020" s="665" t="s">
        <v>3677</v>
      </c>
      <c r="H1020" s="665" t="s">
        <v>557</v>
      </c>
      <c r="I1020" s="665" t="s">
        <v>3678</v>
      </c>
      <c r="J1020" s="665" t="s">
        <v>3679</v>
      </c>
      <c r="K1020" s="665" t="s">
        <v>3680</v>
      </c>
      <c r="L1020" s="666">
        <v>54.55</v>
      </c>
      <c r="M1020" s="666">
        <v>109.1</v>
      </c>
      <c r="N1020" s="665">
        <v>2</v>
      </c>
      <c r="O1020" s="748">
        <v>0.5</v>
      </c>
      <c r="P1020" s="666">
        <v>109.1</v>
      </c>
      <c r="Q1020" s="681">
        <v>1</v>
      </c>
      <c r="R1020" s="665">
        <v>2</v>
      </c>
      <c r="S1020" s="681">
        <v>1</v>
      </c>
      <c r="T1020" s="748">
        <v>0.5</v>
      </c>
      <c r="U1020" s="704">
        <v>1</v>
      </c>
    </row>
    <row r="1021" spans="1:21" ht="14.4" customHeight="1" x14ac:dyDescent="0.3">
      <c r="A1021" s="664">
        <v>31</v>
      </c>
      <c r="B1021" s="665" t="s">
        <v>556</v>
      </c>
      <c r="C1021" s="665" t="s">
        <v>3070</v>
      </c>
      <c r="D1021" s="746" t="s">
        <v>4306</v>
      </c>
      <c r="E1021" s="747" t="s">
        <v>3084</v>
      </c>
      <c r="F1021" s="665" t="s">
        <v>3065</v>
      </c>
      <c r="G1021" s="665" t="s">
        <v>3398</v>
      </c>
      <c r="H1021" s="665" t="s">
        <v>1543</v>
      </c>
      <c r="I1021" s="665" t="s">
        <v>3794</v>
      </c>
      <c r="J1021" s="665" t="s">
        <v>2842</v>
      </c>
      <c r="K1021" s="665" t="s">
        <v>3054</v>
      </c>
      <c r="L1021" s="666">
        <v>0</v>
      </c>
      <c r="M1021" s="666">
        <v>0</v>
      </c>
      <c r="N1021" s="665">
        <v>3</v>
      </c>
      <c r="O1021" s="748">
        <v>0.5</v>
      </c>
      <c r="P1021" s="666"/>
      <c r="Q1021" s="681"/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31</v>
      </c>
      <c r="B1022" s="665" t="s">
        <v>556</v>
      </c>
      <c r="C1022" s="665" t="s">
        <v>3070</v>
      </c>
      <c r="D1022" s="746" t="s">
        <v>4306</v>
      </c>
      <c r="E1022" s="747" t="s">
        <v>3084</v>
      </c>
      <c r="F1022" s="665" t="s">
        <v>3065</v>
      </c>
      <c r="G1022" s="665" t="s">
        <v>3125</v>
      </c>
      <c r="H1022" s="665" t="s">
        <v>557</v>
      </c>
      <c r="I1022" s="665" t="s">
        <v>796</v>
      </c>
      <c r="J1022" s="665" t="s">
        <v>3126</v>
      </c>
      <c r="K1022" s="665" t="s">
        <v>3127</v>
      </c>
      <c r="L1022" s="666">
        <v>0</v>
      </c>
      <c r="M1022" s="666">
        <v>0</v>
      </c>
      <c r="N1022" s="665">
        <v>23</v>
      </c>
      <c r="O1022" s="748">
        <v>11</v>
      </c>
      <c r="P1022" s="666">
        <v>0</v>
      </c>
      <c r="Q1022" s="681"/>
      <c r="R1022" s="665">
        <v>23</v>
      </c>
      <c r="S1022" s="681">
        <v>1</v>
      </c>
      <c r="T1022" s="748">
        <v>11</v>
      </c>
      <c r="U1022" s="704">
        <v>1</v>
      </c>
    </row>
    <row r="1023" spans="1:21" ht="14.4" customHeight="1" x14ac:dyDescent="0.3">
      <c r="A1023" s="664">
        <v>31</v>
      </c>
      <c r="B1023" s="665" t="s">
        <v>556</v>
      </c>
      <c r="C1023" s="665" t="s">
        <v>3070</v>
      </c>
      <c r="D1023" s="746" t="s">
        <v>4306</v>
      </c>
      <c r="E1023" s="747" t="s">
        <v>3084</v>
      </c>
      <c r="F1023" s="665" t="s">
        <v>3067</v>
      </c>
      <c r="G1023" s="665" t="s">
        <v>3135</v>
      </c>
      <c r="H1023" s="665" t="s">
        <v>557</v>
      </c>
      <c r="I1023" s="665" t="s">
        <v>3136</v>
      </c>
      <c r="J1023" s="665" t="s">
        <v>3137</v>
      </c>
      <c r="K1023" s="665" t="s">
        <v>3138</v>
      </c>
      <c r="L1023" s="666">
        <v>35.130000000000003</v>
      </c>
      <c r="M1023" s="666">
        <v>210.78</v>
      </c>
      <c r="N1023" s="665">
        <v>6</v>
      </c>
      <c r="O1023" s="748">
        <v>6</v>
      </c>
      <c r="P1023" s="666">
        <v>210.78</v>
      </c>
      <c r="Q1023" s="681">
        <v>1</v>
      </c>
      <c r="R1023" s="665">
        <v>6</v>
      </c>
      <c r="S1023" s="681">
        <v>1</v>
      </c>
      <c r="T1023" s="748">
        <v>6</v>
      </c>
      <c r="U1023" s="704">
        <v>1</v>
      </c>
    </row>
    <row r="1024" spans="1:21" ht="14.4" customHeight="1" x14ac:dyDescent="0.3">
      <c r="A1024" s="664">
        <v>31</v>
      </c>
      <c r="B1024" s="665" t="s">
        <v>556</v>
      </c>
      <c r="C1024" s="665" t="s">
        <v>3070</v>
      </c>
      <c r="D1024" s="746" t="s">
        <v>4306</v>
      </c>
      <c r="E1024" s="747" t="s">
        <v>3084</v>
      </c>
      <c r="F1024" s="665" t="s">
        <v>3067</v>
      </c>
      <c r="G1024" s="665" t="s">
        <v>3135</v>
      </c>
      <c r="H1024" s="665" t="s">
        <v>557</v>
      </c>
      <c r="I1024" s="665" t="s">
        <v>3509</v>
      </c>
      <c r="J1024" s="665" t="s">
        <v>3137</v>
      </c>
      <c r="K1024" s="665" t="s">
        <v>3510</v>
      </c>
      <c r="L1024" s="666">
        <v>38.24</v>
      </c>
      <c r="M1024" s="666">
        <v>38.24</v>
      </c>
      <c r="N1024" s="665">
        <v>1</v>
      </c>
      <c r="O1024" s="748">
        <v>1</v>
      </c>
      <c r="P1024" s="666">
        <v>38.24</v>
      </c>
      <c r="Q1024" s="681">
        <v>1</v>
      </c>
      <c r="R1024" s="665">
        <v>1</v>
      </c>
      <c r="S1024" s="681">
        <v>1</v>
      </c>
      <c r="T1024" s="748">
        <v>1</v>
      </c>
      <c r="U1024" s="704">
        <v>1</v>
      </c>
    </row>
    <row r="1025" spans="1:21" ht="14.4" customHeight="1" x14ac:dyDescent="0.3">
      <c r="A1025" s="664">
        <v>31</v>
      </c>
      <c r="B1025" s="665" t="s">
        <v>556</v>
      </c>
      <c r="C1025" s="665" t="s">
        <v>3070</v>
      </c>
      <c r="D1025" s="746" t="s">
        <v>4306</v>
      </c>
      <c r="E1025" s="747" t="s">
        <v>3084</v>
      </c>
      <c r="F1025" s="665" t="s">
        <v>3067</v>
      </c>
      <c r="G1025" s="665" t="s">
        <v>3143</v>
      </c>
      <c r="H1025" s="665" t="s">
        <v>557</v>
      </c>
      <c r="I1025" s="665" t="s">
        <v>3147</v>
      </c>
      <c r="J1025" s="665" t="s">
        <v>3148</v>
      </c>
      <c r="K1025" s="665" t="s">
        <v>3149</v>
      </c>
      <c r="L1025" s="666">
        <v>492.18</v>
      </c>
      <c r="M1025" s="666">
        <v>492.18</v>
      </c>
      <c r="N1025" s="665">
        <v>1</v>
      </c>
      <c r="O1025" s="748">
        <v>1</v>
      </c>
      <c r="P1025" s="666">
        <v>492.18</v>
      </c>
      <c r="Q1025" s="681">
        <v>1</v>
      </c>
      <c r="R1025" s="665">
        <v>1</v>
      </c>
      <c r="S1025" s="681">
        <v>1</v>
      </c>
      <c r="T1025" s="748">
        <v>1</v>
      </c>
      <c r="U1025" s="704">
        <v>1</v>
      </c>
    </row>
    <row r="1026" spans="1:21" ht="14.4" customHeight="1" x14ac:dyDescent="0.3">
      <c r="A1026" s="664">
        <v>31</v>
      </c>
      <c r="B1026" s="665" t="s">
        <v>556</v>
      </c>
      <c r="C1026" s="665" t="s">
        <v>3070</v>
      </c>
      <c r="D1026" s="746" t="s">
        <v>4306</v>
      </c>
      <c r="E1026" s="747" t="s">
        <v>3084</v>
      </c>
      <c r="F1026" s="665" t="s">
        <v>3067</v>
      </c>
      <c r="G1026" s="665" t="s">
        <v>3143</v>
      </c>
      <c r="H1026" s="665" t="s">
        <v>557</v>
      </c>
      <c r="I1026" s="665" t="s">
        <v>3294</v>
      </c>
      <c r="J1026" s="665" t="s">
        <v>3295</v>
      </c>
      <c r="K1026" s="665" t="s">
        <v>3296</v>
      </c>
      <c r="L1026" s="666">
        <v>347.81</v>
      </c>
      <c r="M1026" s="666">
        <v>347.81</v>
      </c>
      <c r="N1026" s="665">
        <v>1</v>
      </c>
      <c r="O1026" s="748">
        <v>1</v>
      </c>
      <c r="P1026" s="666">
        <v>347.81</v>
      </c>
      <c r="Q1026" s="681">
        <v>1</v>
      </c>
      <c r="R1026" s="665">
        <v>1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31</v>
      </c>
      <c r="B1027" s="665" t="s">
        <v>556</v>
      </c>
      <c r="C1027" s="665" t="s">
        <v>3070</v>
      </c>
      <c r="D1027" s="746" t="s">
        <v>4306</v>
      </c>
      <c r="E1027" s="747" t="s">
        <v>3084</v>
      </c>
      <c r="F1027" s="665" t="s">
        <v>3067</v>
      </c>
      <c r="G1027" s="665" t="s">
        <v>3143</v>
      </c>
      <c r="H1027" s="665" t="s">
        <v>557</v>
      </c>
      <c r="I1027" s="665" t="s">
        <v>3399</v>
      </c>
      <c r="J1027" s="665" t="s">
        <v>3400</v>
      </c>
      <c r="K1027" s="665" t="s">
        <v>3401</v>
      </c>
      <c r="L1027" s="666">
        <v>2296.87</v>
      </c>
      <c r="M1027" s="666">
        <v>2296.87</v>
      </c>
      <c r="N1027" s="665">
        <v>1</v>
      </c>
      <c r="O1027" s="748">
        <v>1</v>
      </c>
      <c r="P1027" s="666">
        <v>2296.87</v>
      </c>
      <c r="Q1027" s="681">
        <v>1</v>
      </c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31</v>
      </c>
      <c r="B1028" s="665" t="s">
        <v>556</v>
      </c>
      <c r="C1028" s="665" t="s">
        <v>3070</v>
      </c>
      <c r="D1028" s="746" t="s">
        <v>4306</v>
      </c>
      <c r="E1028" s="747" t="s">
        <v>3084</v>
      </c>
      <c r="F1028" s="665" t="s">
        <v>3067</v>
      </c>
      <c r="G1028" s="665" t="s">
        <v>3143</v>
      </c>
      <c r="H1028" s="665" t="s">
        <v>557</v>
      </c>
      <c r="I1028" s="665" t="s">
        <v>3246</v>
      </c>
      <c r="J1028" s="665" t="s">
        <v>3247</v>
      </c>
      <c r="K1028" s="665" t="s">
        <v>3248</v>
      </c>
      <c r="L1028" s="666">
        <v>320.25</v>
      </c>
      <c r="M1028" s="666">
        <v>640.5</v>
      </c>
      <c r="N1028" s="665">
        <v>2</v>
      </c>
      <c r="O1028" s="748">
        <v>2</v>
      </c>
      <c r="P1028" s="666">
        <v>640.5</v>
      </c>
      <c r="Q1028" s="681">
        <v>1</v>
      </c>
      <c r="R1028" s="665">
        <v>2</v>
      </c>
      <c r="S1028" s="681">
        <v>1</v>
      </c>
      <c r="T1028" s="748">
        <v>2</v>
      </c>
      <c r="U1028" s="704">
        <v>1</v>
      </c>
    </row>
    <row r="1029" spans="1:21" ht="14.4" customHeight="1" x14ac:dyDescent="0.3">
      <c r="A1029" s="664">
        <v>31</v>
      </c>
      <c r="B1029" s="665" t="s">
        <v>556</v>
      </c>
      <c r="C1029" s="665" t="s">
        <v>3070</v>
      </c>
      <c r="D1029" s="746" t="s">
        <v>4306</v>
      </c>
      <c r="E1029" s="747" t="s">
        <v>3084</v>
      </c>
      <c r="F1029" s="665" t="s">
        <v>3067</v>
      </c>
      <c r="G1029" s="665" t="s">
        <v>3143</v>
      </c>
      <c r="H1029" s="665" t="s">
        <v>557</v>
      </c>
      <c r="I1029" s="665" t="s">
        <v>3249</v>
      </c>
      <c r="J1029" s="665" t="s">
        <v>3250</v>
      </c>
      <c r="K1029" s="665" t="s">
        <v>3251</v>
      </c>
      <c r="L1029" s="666">
        <v>245.43</v>
      </c>
      <c r="M1029" s="666">
        <v>1718.0100000000002</v>
      </c>
      <c r="N1029" s="665">
        <v>7</v>
      </c>
      <c r="O1029" s="748">
        <v>7</v>
      </c>
      <c r="P1029" s="666">
        <v>1718.0100000000002</v>
      </c>
      <c r="Q1029" s="681">
        <v>1</v>
      </c>
      <c r="R1029" s="665">
        <v>7</v>
      </c>
      <c r="S1029" s="681">
        <v>1</v>
      </c>
      <c r="T1029" s="748">
        <v>7</v>
      </c>
      <c r="U1029" s="704">
        <v>1</v>
      </c>
    </row>
    <row r="1030" spans="1:21" ht="14.4" customHeight="1" x14ac:dyDescent="0.3">
      <c r="A1030" s="664">
        <v>31</v>
      </c>
      <c r="B1030" s="665" t="s">
        <v>556</v>
      </c>
      <c r="C1030" s="665" t="s">
        <v>3070</v>
      </c>
      <c r="D1030" s="746" t="s">
        <v>4306</v>
      </c>
      <c r="E1030" s="747" t="s">
        <v>3084</v>
      </c>
      <c r="F1030" s="665" t="s">
        <v>3067</v>
      </c>
      <c r="G1030" s="665" t="s">
        <v>3143</v>
      </c>
      <c r="H1030" s="665" t="s">
        <v>557</v>
      </c>
      <c r="I1030" s="665" t="s">
        <v>3937</v>
      </c>
      <c r="J1030" s="665" t="s">
        <v>3938</v>
      </c>
      <c r="K1030" s="665" t="s">
        <v>3939</v>
      </c>
      <c r="L1030" s="666">
        <v>400</v>
      </c>
      <c r="M1030" s="666">
        <v>800</v>
      </c>
      <c r="N1030" s="665">
        <v>2</v>
      </c>
      <c r="O1030" s="748">
        <v>2</v>
      </c>
      <c r="P1030" s="666">
        <v>800</v>
      </c>
      <c r="Q1030" s="681">
        <v>1</v>
      </c>
      <c r="R1030" s="665">
        <v>2</v>
      </c>
      <c r="S1030" s="681">
        <v>1</v>
      </c>
      <c r="T1030" s="748">
        <v>2</v>
      </c>
      <c r="U1030" s="704">
        <v>1</v>
      </c>
    </row>
    <row r="1031" spans="1:21" ht="14.4" customHeight="1" x14ac:dyDescent="0.3">
      <c r="A1031" s="664">
        <v>31</v>
      </c>
      <c r="B1031" s="665" t="s">
        <v>556</v>
      </c>
      <c r="C1031" s="665" t="s">
        <v>3070</v>
      </c>
      <c r="D1031" s="746" t="s">
        <v>4306</v>
      </c>
      <c r="E1031" s="747" t="s">
        <v>3084</v>
      </c>
      <c r="F1031" s="665" t="s">
        <v>3067</v>
      </c>
      <c r="G1031" s="665" t="s">
        <v>3143</v>
      </c>
      <c r="H1031" s="665" t="s">
        <v>557</v>
      </c>
      <c r="I1031" s="665" t="s">
        <v>3613</v>
      </c>
      <c r="J1031" s="665" t="s">
        <v>3154</v>
      </c>
      <c r="K1031" s="665" t="s">
        <v>3614</v>
      </c>
      <c r="L1031" s="666">
        <v>50.5</v>
      </c>
      <c r="M1031" s="666">
        <v>151.5</v>
      </c>
      <c r="N1031" s="665">
        <v>3</v>
      </c>
      <c r="O1031" s="748">
        <v>3</v>
      </c>
      <c r="P1031" s="666">
        <v>151.5</v>
      </c>
      <c r="Q1031" s="681">
        <v>1</v>
      </c>
      <c r="R1031" s="665">
        <v>3</v>
      </c>
      <c r="S1031" s="681">
        <v>1</v>
      </c>
      <c r="T1031" s="748">
        <v>3</v>
      </c>
      <c r="U1031" s="704">
        <v>1</v>
      </c>
    </row>
    <row r="1032" spans="1:21" ht="14.4" customHeight="1" x14ac:dyDescent="0.3">
      <c r="A1032" s="664">
        <v>31</v>
      </c>
      <c r="B1032" s="665" t="s">
        <v>556</v>
      </c>
      <c r="C1032" s="665" t="s">
        <v>3070</v>
      </c>
      <c r="D1032" s="746" t="s">
        <v>4306</v>
      </c>
      <c r="E1032" s="747" t="s">
        <v>3084</v>
      </c>
      <c r="F1032" s="665" t="s">
        <v>3067</v>
      </c>
      <c r="G1032" s="665" t="s">
        <v>3143</v>
      </c>
      <c r="H1032" s="665" t="s">
        <v>557</v>
      </c>
      <c r="I1032" s="665" t="s">
        <v>3156</v>
      </c>
      <c r="J1032" s="665" t="s">
        <v>3157</v>
      </c>
      <c r="K1032" s="665" t="s">
        <v>3158</v>
      </c>
      <c r="L1032" s="666">
        <v>971.25</v>
      </c>
      <c r="M1032" s="666">
        <v>2913.75</v>
      </c>
      <c r="N1032" s="665">
        <v>3</v>
      </c>
      <c r="O1032" s="748">
        <v>3</v>
      </c>
      <c r="P1032" s="666">
        <v>2913.75</v>
      </c>
      <c r="Q1032" s="681">
        <v>1</v>
      </c>
      <c r="R1032" s="665">
        <v>3</v>
      </c>
      <c r="S1032" s="681">
        <v>1</v>
      </c>
      <c r="T1032" s="748">
        <v>3</v>
      </c>
      <c r="U1032" s="704">
        <v>1</v>
      </c>
    </row>
    <row r="1033" spans="1:21" ht="14.4" customHeight="1" x14ac:dyDescent="0.3">
      <c r="A1033" s="664">
        <v>31</v>
      </c>
      <c r="B1033" s="665" t="s">
        <v>556</v>
      </c>
      <c r="C1033" s="665" t="s">
        <v>3070</v>
      </c>
      <c r="D1033" s="746" t="s">
        <v>4306</v>
      </c>
      <c r="E1033" s="747" t="s">
        <v>3084</v>
      </c>
      <c r="F1033" s="665" t="s">
        <v>3067</v>
      </c>
      <c r="G1033" s="665" t="s">
        <v>3143</v>
      </c>
      <c r="H1033" s="665" t="s">
        <v>557</v>
      </c>
      <c r="I1033" s="665" t="s">
        <v>3288</v>
      </c>
      <c r="J1033" s="665" t="s">
        <v>3289</v>
      </c>
      <c r="K1033" s="665" t="s">
        <v>3290</v>
      </c>
      <c r="L1033" s="666">
        <v>349.12</v>
      </c>
      <c r="M1033" s="666">
        <v>349.12</v>
      </c>
      <c r="N1033" s="665">
        <v>1</v>
      </c>
      <c r="O1033" s="748">
        <v>1</v>
      </c>
      <c r="P1033" s="666">
        <v>349.12</v>
      </c>
      <c r="Q1033" s="681">
        <v>1</v>
      </c>
      <c r="R1033" s="665">
        <v>1</v>
      </c>
      <c r="S1033" s="681">
        <v>1</v>
      </c>
      <c r="T1033" s="748">
        <v>1</v>
      </c>
      <c r="U1033" s="704">
        <v>1</v>
      </c>
    </row>
    <row r="1034" spans="1:21" ht="14.4" customHeight="1" x14ac:dyDescent="0.3">
      <c r="A1034" s="664">
        <v>31</v>
      </c>
      <c r="B1034" s="665" t="s">
        <v>556</v>
      </c>
      <c r="C1034" s="665" t="s">
        <v>3070</v>
      </c>
      <c r="D1034" s="746" t="s">
        <v>4306</v>
      </c>
      <c r="E1034" s="747" t="s">
        <v>3084</v>
      </c>
      <c r="F1034" s="665" t="s">
        <v>3067</v>
      </c>
      <c r="G1034" s="665" t="s">
        <v>3143</v>
      </c>
      <c r="H1034" s="665" t="s">
        <v>557</v>
      </c>
      <c r="I1034" s="665" t="s">
        <v>3162</v>
      </c>
      <c r="J1034" s="665" t="s">
        <v>3163</v>
      </c>
      <c r="K1034" s="665" t="s">
        <v>3164</v>
      </c>
      <c r="L1034" s="666">
        <v>350</v>
      </c>
      <c r="M1034" s="666">
        <v>7700</v>
      </c>
      <c r="N1034" s="665">
        <v>22</v>
      </c>
      <c r="O1034" s="748">
        <v>19</v>
      </c>
      <c r="P1034" s="666">
        <v>7350</v>
      </c>
      <c r="Q1034" s="681">
        <v>0.95454545454545459</v>
      </c>
      <c r="R1034" s="665">
        <v>21</v>
      </c>
      <c r="S1034" s="681">
        <v>0.95454545454545459</v>
      </c>
      <c r="T1034" s="748">
        <v>18.5</v>
      </c>
      <c r="U1034" s="704">
        <v>0.97368421052631582</v>
      </c>
    </row>
    <row r="1035" spans="1:21" ht="14.4" customHeight="1" x14ac:dyDescent="0.3">
      <c r="A1035" s="664">
        <v>31</v>
      </c>
      <c r="B1035" s="665" t="s">
        <v>556</v>
      </c>
      <c r="C1035" s="665" t="s">
        <v>3070</v>
      </c>
      <c r="D1035" s="746" t="s">
        <v>4306</v>
      </c>
      <c r="E1035" s="747" t="s">
        <v>3084</v>
      </c>
      <c r="F1035" s="665" t="s">
        <v>3067</v>
      </c>
      <c r="G1035" s="665" t="s">
        <v>3143</v>
      </c>
      <c r="H1035" s="665" t="s">
        <v>557</v>
      </c>
      <c r="I1035" s="665" t="s">
        <v>3165</v>
      </c>
      <c r="J1035" s="665" t="s">
        <v>3154</v>
      </c>
      <c r="K1035" s="665" t="s">
        <v>3166</v>
      </c>
      <c r="L1035" s="666">
        <v>58.5</v>
      </c>
      <c r="M1035" s="666">
        <v>58.5</v>
      </c>
      <c r="N1035" s="665">
        <v>1</v>
      </c>
      <c r="O1035" s="748">
        <v>1</v>
      </c>
      <c r="P1035" s="666">
        <v>58.5</v>
      </c>
      <c r="Q1035" s="681">
        <v>1</v>
      </c>
      <c r="R1035" s="665">
        <v>1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31</v>
      </c>
      <c r="B1036" s="665" t="s">
        <v>556</v>
      </c>
      <c r="C1036" s="665" t="s">
        <v>3070</v>
      </c>
      <c r="D1036" s="746" t="s">
        <v>4306</v>
      </c>
      <c r="E1036" s="747" t="s">
        <v>3084</v>
      </c>
      <c r="F1036" s="665" t="s">
        <v>3067</v>
      </c>
      <c r="G1036" s="665" t="s">
        <v>3143</v>
      </c>
      <c r="H1036" s="665" t="s">
        <v>557</v>
      </c>
      <c r="I1036" s="665" t="s">
        <v>3940</v>
      </c>
      <c r="J1036" s="665" t="s">
        <v>3941</v>
      </c>
      <c r="K1036" s="665" t="s">
        <v>3942</v>
      </c>
      <c r="L1036" s="666">
        <v>331.32</v>
      </c>
      <c r="M1036" s="666">
        <v>331.32</v>
      </c>
      <c r="N1036" s="665">
        <v>1</v>
      </c>
      <c r="O1036" s="748">
        <v>1</v>
      </c>
      <c r="P1036" s="666">
        <v>331.32</v>
      </c>
      <c r="Q1036" s="681">
        <v>1</v>
      </c>
      <c r="R1036" s="665">
        <v>1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31</v>
      </c>
      <c r="B1037" s="665" t="s">
        <v>556</v>
      </c>
      <c r="C1037" s="665" t="s">
        <v>3070</v>
      </c>
      <c r="D1037" s="746" t="s">
        <v>4306</v>
      </c>
      <c r="E1037" s="747" t="s">
        <v>3084</v>
      </c>
      <c r="F1037" s="665" t="s">
        <v>3067</v>
      </c>
      <c r="G1037" s="665" t="s">
        <v>3143</v>
      </c>
      <c r="H1037" s="665" t="s">
        <v>557</v>
      </c>
      <c r="I1037" s="665" t="s">
        <v>3323</v>
      </c>
      <c r="J1037" s="665" t="s">
        <v>3324</v>
      </c>
      <c r="K1037" s="665" t="s">
        <v>3325</v>
      </c>
      <c r="L1037" s="666">
        <v>1000</v>
      </c>
      <c r="M1037" s="666">
        <v>1000</v>
      </c>
      <c r="N1037" s="665">
        <v>1</v>
      </c>
      <c r="O1037" s="748">
        <v>1</v>
      </c>
      <c r="P1037" s="666">
        <v>1000</v>
      </c>
      <c r="Q1037" s="681">
        <v>1</v>
      </c>
      <c r="R1037" s="665">
        <v>1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31</v>
      </c>
      <c r="B1038" s="665" t="s">
        <v>556</v>
      </c>
      <c r="C1038" s="665" t="s">
        <v>3070</v>
      </c>
      <c r="D1038" s="746" t="s">
        <v>4306</v>
      </c>
      <c r="E1038" s="747" t="s">
        <v>3084</v>
      </c>
      <c r="F1038" s="665" t="s">
        <v>3067</v>
      </c>
      <c r="G1038" s="665" t="s">
        <v>3143</v>
      </c>
      <c r="H1038" s="665" t="s">
        <v>557</v>
      </c>
      <c r="I1038" s="665" t="s">
        <v>3170</v>
      </c>
      <c r="J1038" s="665" t="s">
        <v>3171</v>
      </c>
      <c r="K1038" s="665" t="s">
        <v>3172</v>
      </c>
      <c r="L1038" s="666">
        <v>1000</v>
      </c>
      <c r="M1038" s="666">
        <v>13000</v>
      </c>
      <c r="N1038" s="665">
        <v>13</v>
      </c>
      <c r="O1038" s="748">
        <v>12</v>
      </c>
      <c r="P1038" s="666">
        <v>12000</v>
      </c>
      <c r="Q1038" s="681">
        <v>0.92307692307692313</v>
      </c>
      <c r="R1038" s="665">
        <v>12</v>
      </c>
      <c r="S1038" s="681">
        <v>0.92307692307692313</v>
      </c>
      <c r="T1038" s="748">
        <v>11</v>
      </c>
      <c r="U1038" s="704">
        <v>0.91666666666666663</v>
      </c>
    </row>
    <row r="1039" spans="1:21" ht="14.4" customHeight="1" x14ac:dyDescent="0.3">
      <c r="A1039" s="664">
        <v>31</v>
      </c>
      <c r="B1039" s="665" t="s">
        <v>556</v>
      </c>
      <c r="C1039" s="665" t="s">
        <v>3070</v>
      </c>
      <c r="D1039" s="746" t="s">
        <v>4306</v>
      </c>
      <c r="E1039" s="747" t="s">
        <v>3084</v>
      </c>
      <c r="F1039" s="665" t="s">
        <v>3067</v>
      </c>
      <c r="G1039" s="665" t="s">
        <v>3143</v>
      </c>
      <c r="H1039" s="665" t="s">
        <v>557</v>
      </c>
      <c r="I1039" s="665" t="s">
        <v>3623</v>
      </c>
      <c r="J1039" s="665" t="s">
        <v>3624</v>
      </c>
      <c r="K1039" s="665" t="s">
        <v>3625</v>
      </c>
      <c r="L1039" s="666">
        <v>250</v>
      </c>
      <c r="M1039" s="666">
        <v>250</v>
      </c>
      <c r="N1039" s="665">
        <v>1</v>
      </c>
      <c r="O1039" s="748">
        <v>1</v>
      </c>
      <c r="P1039" s="666">
        <v>250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31</v>
      </c>
      <c r="B1040" s="665" t="s">
        <v>556</v>
      </c>
      <c r="C1040" s="665" t="s">
        <v>3070</v>
      </c>
      <c r="D1040" s="746" t="s">
        <v>4306</v>
      </c>
      <c r="E1040" s="747" t="s">
        <v>3084</v>
      </c>
      <c r="F1040" s="665" t="s">
        <v>3067</v>
      </c>
      <c r="G1040" s="665" t="s">
        <v>3143</v>
      </c>
      <c r="H1040" s="665" t="s">
        <v>557</v>
      </c>
      <c r="I1040" s="665" t="s">
        <v>3629</v>
      </c>
      <c r="J1040" s="665" t="s">
        <v>3630</v>
      </c>
      <c r="K1040" s="665"/>
      <c r="L1040" s="666">
        <v>705.67</v>
      </c>
      <c r="M1040" s="666">
        <v>705.67</v>
      </c>
      <c r="N1040" s="665">
        <v>1</v>
      </c>
      <c r="O1040" s="748">
        <v>1</v>
      </c>
      <c r="P1040" s="666">
        <v>705.67</v>
      </c>
      <c r="Q1040" s="681">
        <v>1</v>
      </c>
      <c r="R1040" s="665">
        <v>1</v>
      </c>
      <c r="S1040" s="681">
        <v>1</v>
      </c>
      <c r="T1040" s="748">
        <v>1</v>
      </c>
      <c r="U1040" s="704">
        <v>1</v>
      </c>
    </row>
    <row r="1041" spans="1:21" ht="14.4" customHeight="1" x14ac:dyDescent="0.3">
      <c r="A1041" s="664">
        <v>31</v>
      </c>
      <c r="B1041" s="665" t="s">
        <v>556</v>
      </c>
      <c r="C1041" s="665" t="s">
        <v>3070</v>
      </c>
      <c r="D1041" s="746" t="s">
        <v>4306</v>
      </c>
      <c r="E1041" s="747" t="s">
        <v>3084</v>
      </c>
      <c r="F1041" s="665" t="s">
        <v>3067</v>
      </c>
      <c r="G1041" s="665" t="s">
        <v>3143</v>
      </c>
      <c r="H1041" s="665" t="s">
        <v>557</v>
      </c>
      <c r="I1041" s="665" t="s">
        <v>3640</v>
      </c>
      <c r="J1041" s="665" t="s">
        <v>3641</v>
      </c>
      <c r="K1041" s="665" t="s">
        <v>3642</v>
      </c>
      <c r="L1041" s="666">
        <v>600</v>
      </c>
      <c r="M1041" s="666">
        <v>600</v>
      </c>
      <c r="N1041" s="665">
        <v>1</v>
      </c>
      <c r="O1041" s="748">
        <v>1</v>
      </c>
      <c r="P1041" s="666">
        <v>600</v>
      </c>
      <c r="Q1041" s="681">
        <v>1</v>
      </c>
      <c r="R1041" s="665">
        <v>1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31</v>
      </c>
      <c r="B1042" s="665" t="s">
        <v>556</v>
      </c>
      <c r="C1042" s="665" t="s">
        <v>3070</v>
      </c>
      <c r="D1042" s="746" t="s">
        <v>4306</v>
      </c>
      <c r="E1042" s="747" t="s">
        <v>3084</v>
      </c>
      <c r="F1042" s="665" t="s">
        <v>3067</v>
      </c>
      <c r="G1042" s="665" t="s">
        <v>3143</v>
      </c>
      <c r="H1042" s="665" t="s">
        <v>557</v>
      </c>
      <c r="I1042" s="665" t="s">
        <v>3943</v>
      </c>
      <c r="J1042" s="665" t="s">
        <v>3944</v>
      </c>
      <c r="K1042" s="665" t="s">
        <v>3945</v>
      </c>
      <c r="L1042" s="666">
        <v>350</v>
      </c>
      <c r="M1042" s="666">
        <v>350</v>
      </c>
      <c r="N1042" s="665">
        <v>1</v>
      </c>
      <c r="O1042" s="748">
        <v>1</v>
      </c>
      <c r="P1042" s="666">
        <v>350</v>
      </c>
      <c r="Q1042" s="681">
        <v>1</v>
      </c>
      <c r="R1042" s="665">
        <v>1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31</v>
      </c>
      <c r="B1043" s="665" t="s">
        <v>556</v>
      </c>
      <c r="C1043" s="665" t="s">
        <v>3070</v>
      </c>
      <c r="D1043" s="746" t="s">
        <v>4306</v>
      </c>
      <c r="E1043" s="747" t="s">
        <v>3084</v>
      </c>
      <c r="F1043" s="665" t="s">
        <v>3067</v>
      </c>
      <c r="G1043" s="665" t="s">
        <v>3143</v>
      </c>
      <c r="H1043" s="665" t="s">
        <v>557</v>
      </c>
      <c r="I1043" s="665" t="s">
        <v>3386</v>
      </c>
      <c r="J1043" s="665" t="s">
        <v>3387</v>
      </c>
      <c r="K1043" s="665" t="s">
        <v>3388</v>
      </c>
      <c r="L1043" s="666">
        <v>2260</v>
      </c>
      <c r="M1043" s="666">
        <v>2260</v>
      </c>
      <c r="N1043" s="665">
        <v>1</v>
      </c>
      <c r="O1043" s="748">
        <v>1</v>
      </c>
      <c r="P1043" s="666">
        <v>2260</v>
      </c>
      <c r="Q1043" s="681">
        <v>1</v>
      </c>
      <c r="R1043" s="665">
        <v>1</v>
      </c>
      <c r="S1043" s="681">
        <v>1</v>
      </c>
      <c r="T1043" s="748">
        <v>1</v>
      </c>
      <c r="U1043" s="704">
        <v>1</v>
      </c>
    </row>
    <row r="1044" spans="1:21" ht="14.4" customHeight="1" x14ac:dyDescent="0.3">
      <c r="A1044" s="664">
        <v>31</v>
      </c>
      <c r="B1044" s="665" t="s">
        <v>556</v>
      </c>
      <c r="C1044" s="665" t="s">
        <v>3070</v>
      </c>
      <c r="D1044" s="746" t="s">
        <v>4306</v>
      </c>
      <c r="E1044" s="747" t="s">
        <v>3084</v>
      </c>
      <c r="F1044" s="665" t="s">
        <v>3067</v>
      </c>
      <c r="G1044" s="665" t="s">
        <v>3176</v>
      </c>
      <c r="H1044" s="665" t="s">
        <v>557</v>
      </c>
      <c r="I1044" s="665" t="s">
        <v>3177</v>
      </c>
      <c r="J1044" s="665" t="s">
        <v>3258</v>
      </c>
      <c r="K1044" s="665" t="s">
        <v>3259</v>
      </c>
      <c r="L1044" s="666">
        <v>260</v>
      </c>
      <c r="M1044" s="666">
        <v>1300</v>
      </c>
      <c r="N1044" s="665">
        <v>5</v>
      </c>
      <c r="O1044" s="748">
        <v>3</v>
      </c>
      <c r="P1044" s="666">
        <v>780</v>
      </c>
      <c r="Q1044" s="681">
        <v>0.6</v>
      </c>
      <c r="R1044" s="665">
        <v>3</v>
      </c>
      <c r="S1044" s="681">
        <v>0.6</v>
      </c>
      <c r="T1044" s="748">
        <v>2</v>
      </c>
      <c r="U1044" s="704">
        <v>0.66666666666666663</v>
      </c>
    </row>
    <row r="1045" spans="1:21" ht="14.4" customHeight="1" x14ac:dyDescent="0.3">
      <c r="A1045" s="664">
        <v>31</v>
      </c>
      <c r="B1045" s="665" t="s">
        <v>556</v>
      </c>
      <c r="C1045" s="665" t="s">
        <v>3070</v>
      </c>
      <c r="D1045" s="746" t="s">
        <v>4306</v>
      </c>
      <c r="E1045" s="747" t="s">
        <v>3084</v>
      </c>
      <c r="F1045" s="665" t="s">
        <v>3067</v>
      </c>
      <c r="G1045" s="665" t="s">
        <v>3176</v>
      </c>
      <c r="H1045" s="665" t="s">
        <v>557</v>
      </c>
      <c r="I1045" s="665" t="s">
        <v>3180</v>
      </c>
      <c r="J1045" s="665" t="s">
        <v>3181</v>
      </c>
      <c r="K1045" s="665" t="s">
        <v>3182</v>
      </c>
      <c r="L1045" s="666">
        <v>200</v>
      </c>
      <c r="M1045" s="666">
        <v>400</v>
      </c>
      <c r="N1045" s="665">
        <v>2</v>
      </c>
      <c r="O1045" s="748">
        <v>1</v>
      </c>
      <c r="P1045" s="666">
        <v>400</v>
      </c>
      <c r="Q1045" s="681">
        <v>1</v>
      </c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31</v>
      </c>
      <c r="B1046" s="665" t="s">
        <v>556</v>
      </c>
      <c r="C1046" s="665" t="s">
        <v>3070</v>
      </c>
      <c r="D1046" s="746" t="s">
        <v>4306</v>
      </c>
      <c r="E1046" s="747" t="s">
        <v>3085</v>
      </c>
      <c r="F1046" s="665" t="s">
        <v>3065</v>
      </c>
      <c r="G1046" s="665" t="s">
        <v>3096</v>
      </c>
      <c r="H1046" s="665" t="s">
        <v>557</v>
      </c>
      <c r="I1046" s="665" t="s">
        <v>3348</v>
      </c>
      <c r="J1046" s="665" t="s">
        <v>3271</v>
      </c>
      <c r="K1046" s="665" t="s">
        <v>3349</v>
      </c>
      <c r="L1046" s="666">
        <v>154.36000000000001</v>
      </c>
      <c r="M1046" s="666">
        <v>308.72000000000003</v>
      </c>
      <c r="N1046" s="665">
        <v>2</v>
      </c>
      <c r="O1046" s="748">
        <v>1.5</v>
      </c>
      <c r="P1046" s="666">
        <v>308.72000000000003</v>
      </c>
      <c r="Q1046" s="681">
        <v>1</v>
      </c>
      <c r="R1046" s="665">
        <v>2</v>
      </c>
      <c r="S1046" s="681">
        <v>1</v>
      </c>
      <c r="T1046" s="748">
        <v>1.5</v>
      </c>
      <c r="U1046" s="704">
        <v>1</v>
      </c>
    </row>
    <row r="1047" spans="1:21" ht="14.4" customHeight="1" x14ac:dyDescent="0.3">
      <c r="A1047" s="664">
        <v>31</v>
      </c>
      <c r="B1047" s="665" t="s">
        <v>556</v>
      </c>
      <c r="C1047" s="665" t="s">
        <v>3070</v>
      </c>
      <c r="D1047" s="746" t="s">
        <v>4306</v>
      </c>
      <c r="E1047" s="747" t="s">
        <v>3085</v>
      </c>
      <c r="F1047" s="665" t="s">
        <v>3065</v>
      </c>
      <c r="G1047" s="665" t="s">
        <v>3096</v>
      </c>
      <c r="H1047" s="665" t="s">
        <v>1543</v>
      </c>
      <c r="I1047" s="665" t="s">
        <v>1906</v>
      </c>
      <c r="J1047" s="665" t="s">
        <v>1735</v>
      </c>
      <c r="K1047" s="665" t="s">
        <v>2878</v>
      </c>
      <c r="L1047" s="666">
        <v>154.36000000000001</v>
      </c>
      <c r="M1047" s="666">
        <v>308.72000000000003</v>
      </c>
      <c r="N1047" s="665">
        <v>2</v>
      </c>
      <c r="O1047" s="748">
        <v>2</v>
      </c>
      <c r="P1047" s="666">
        <v>154.36000000000001</v>
      </c>
      <c r="Q1047" s="681">
        <v>0.5</v>
      </c>
      <c r="R1047" s="665">
        <v>1</v>
      </c>
      <c r="S1047" s="681">
        <v>0.5</v>
      </c>
      <c r="T1047" s="748">
        <v>1</v>
      </c>
      <c r="U1047" s="704">
        <v>0.5</v>
      </c>
    </row>
    <row r="1048" spans="1:21" ht="14.4" customHeight="1" x14ac:dyDescent="0.3">
      <c r="A1048" s="664">
        <v>31</v>
      </c>
      <c r="B1048" s="665" t="s">
        <v>556</v>
      </c>
      <c r="C1048" s="665" t="s">
        <v>3070</v>
      </c>
      <c r="D1048" s="746" t="s">
        <v>4306</v>
      </c>
      <c r="E1048" s="747" t="s">
        <v>3085</v>
      </c>
      <c r="F1048" s="665" t="s">
        <v>3065</v>
      </c>
      <c r="G1048" s="665" t="s">
        <v>3096</v>
      </c>
      <c r="H1048" s="665" t="s">
        <v>557</v>
      </c>
      <c r="I1048" s="665" t="s">
        <v>3270</v>
      </c>
      <c r="J1048" s="665" t="s">
        <v>3271</v>
      </c>
      <c r="K1048" s="665" t="s">
        <v>2878</v>
      </c>
      <c r="L1048" s="666">
        <v>154.36000000000001</v>
      </c>
      <c r="M1048" s="666">
        <v>154.36000000000001</v>
      </c>
      <c r="N1048" s="665">
        <v>1</v>
      </c>
      <c r="O1048" s="748">
        <v>1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31</v>
      </c>
      <c r="B1049" s="665" t="s">
        <v>556</v>
      </c>
      <c r="C1049" s="665" t="s">
        <v>3070</v>
      </c>
      <c r="D1049" s="746" t="s">
        <v>4306</v>
      </c>
      <c r="E1049" s="747" t="s">
        <v>3085</v>
      </c>
      <c r="F1049" s="665" t="s">
        <v>3065</v>
      </c>
      <c r="G1049" s="665" t="s">
        <v>3197</v>
      </c>
      <c r="H1049" s="665" t="s">
        <v>1543</v>
      </c>
      <c r="I1049" s="665" t="s">
        <v>3946</v>
      </c>
      <c r="J1049" s="665" t="s">
        <v>1577</v>
      </c>
      <c r="K1049" s="665" t="s">
        <v>3947</v>
      </c>
      <c r="L1049" s="666">
        <v>210.66</v>
      </c>
      <c r="M1049" s="666">
        <v>210.66</v>
      </c>
      <c r="N1049" s="665">
        <v>1</v>
      </c>
      <c r="O1049" s="748">
        <v>1</v>
      </c>
      <c r="P1049" s="666">
        <v>210.66</v>
      </c>
      <c r="Q1049" s="681">
        <v>1</v>
      </c>
      <c r="R1049" s="665">
        <v>1</v>
      </c>
      <c r="S1049" s="681">
        <v>1</v>
      </c>
      <c r="T1049" s="748">
        <v>1</v>
      </c>
      <c r="U1049" s="704">
        <v>1</v>
      </c>
    </row>
    <row r="1050" spans="1:21" ht="14.4" customHeight="1" x14ac:dyDescent="0.3">
      <c r="A1050" s="664">
        <v>31</v>
      </c>
      <c r="B1050" s="665" t="s">
        <v>556</v>
      </c>
      <c r="C1050" s="665" t="s">
        <v>3070</v>
      </c>
      <c r="D1050" s="746" t="s">
        <v>4306</v>
      </c>
      <c r="E1050" s="747" t="s">
        <v>3085</v>
      </c>
      <c r="F1050" s="665" t="s">
        <v>3065</v>
      </c>
      <c r="G1050" s="665" t="s">
        <v>3411</v>
      </c>
      <c r="H1050" s="665" t="s">
        <v>557</v>
      </c>
      <c r="I1050" s="665" t="s">
        <v>3948</v>
      </c>
      <c r="J1050" s="665" t="s">
        <v>3412</v>
      </c>
      <c r="K1050" s="665" t="s">
        <v>3413</v>
      </c>
      <c r="L1050" s="666">
        <v>0</v>
      </c>
      <c r="M1050" s="666">
        <v>0</v>
      </c>
      <c r="N1050" s="665">
        <v>1</v>
      </c>
      <c r="O1050" s="748">
        <v>0.5</v>
      </c>
      <c r="P1050" s="666">
        <v>0</v>
      </c>
      <c r="Q1050" s="681"/>
      <c r="R1050" s="665">
        <v>1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31</v>
      </c>
      <c r="B1051" s="665" t="s">
        <v>556</v>
      </c>
      <c r="C1051" s="665" t="s">
        <v>3070</v>
      </c>
      <c r="D1051" s="746" t="s">
        <v>4306</v>
      </c>
      <c r="E1051" s="747" t="s">
        <v>3085</v>
      </c>
      <c r="F1051" s="665" t="s">
        <v>3065</v>
      </c>
      <c r="G1051" s="665" t="s">
        <v>3411</v>
      </c>
      <c r="H1051" s="665" t="s">
        <v>557</v>
      </c>
      <c r="I1051" s="665" t="s">
        <v>3414</v>
      </c>
      <c r="J1051" s="665" t="s">
        <v>3412</v>
      </c>
      <c r="K1051" s="665" t="s">
        <v>3413</v>
      </c>
      <c r="L1051" s="666">
        <v>0</v>
      </c>
      <c r="M1051" s="666">
        <v>0</v>
      </c>
      <c r="N1051" s="665">
        <v>1</v>
      </c>
      <c r="O1051" s="748">
        <v>1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31</v>
      </c>
      <c r="B1052" s="665" t="s">
        <v>556</v>
      </c>
      <c r="C1052" s="665" t="s">
        <v>3070</v>
      </c>
      <c r="D1052" s="746" t="s">
        <v>4306</v>
      </c>
      <c r="E1052" s="747" t="s">
        <v>3085</v>
      </c>
      <c r="F1052" s="665" t="s">
        <v>3065</v>
      </c>
      <c r="G1052" s="665" t="s">
        <v>3201</v>
      </c>
      <c r="H1052" s="665" t="s">
        <v>557</v>
      </c>
      <c r="I1052" s="665" t="s">
        <v>3949</v>
      </c>
      <c r="J1052" s="665" t="s">
        <v>3709</v>
      </c>
      <c r="K1052" s="665" t="s">
        <v>3950</v>
      </c>
      <c r="L1052" s="666">
        <v>24.35</v>
      </c>
      <c r="M1052" s="666">
        <v>24.35</v>
      </c>
      <c r="N1052" s="665">
        <v>1</v>
      </c>
      <c r="O1052" s="748">
        <v>1</v>
      </c>
      <c r="P1052" s="666">
        <v>24.35</v>
      </c>
      <c r="Q1052" s="681">
        <v>1</v>
      </c>
      <c r="R1052" s="665">
        <v>1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31</v>
      </c>
      <c r="B1053" s="665" t="s">
        <v>556</v>
      </c>
      <c r="C1053" s="665" t="s">
        <v>3070</v>
      </c>
      <c r="D1053" s="746" t="s">
        <v>4306</v>
      </c>
      <c r="E1053" s="747" t="s">
        <v>3085</v>
      </c>
      <c r="F1053" s="665" t="s">
        <v>3065</v>
      </c>
      <c r="G1053" s="665" t="s">
        <v>3206</v>
      </c>
      <c r="H1053" s="665" t="s">
        <v>557</v>
      </c>
      <c r="I1053" s="665" t="s">
        <v>3207</v>
      </c>
      <c r="J1053" s="665" t="s">
        <v>3208</v>
      </c>
      <c r="K1053" s="665" t="s">
        <v>3209</v>
      </c>
      <c r="L1053" s="666">
        <v>0</v>
      </c>
      <c r="M1053" s="666">
        <v>0</v>
      </c>
      <c r="N1053" s="665">
        <v>1</v>
      </c>
      <c r="O1053" s="748">
        <v>1</v>
      </c>
      <c r="P1053" s="666">
        <v>0</v>
      </c>
      <c r="Q1053" s="681"/>
      <c r="R1053" s="665">
        <v>1</v>
      </c>
      <c r="S1053" s="681">
        <v>1</v>
      </c>
      <c r="T1053" s="748">
        <v>1</v>
      </c>
      <c r="U1053" s="704">
        <v>1</v>
      </c>
    </row>
    <row r="1054" spans="1:21" ht="14.4" customHeight="1" x14ac:dyDescent="0.3">
      <c r="A1054" s="664">
        <v>31</v>
      </c>
      <c r="B1054" s="665" t="s">
        <v>556</v>
      </c>
      <c r="C1054" s="665" t="s">
        <v>3070</v>
      </c>
      <c r="D1054" s="746" t="s">
        <v>4306</v>
      </c>
      <c r="E1054" s="747" t="s">
        <v>3085</v>
      </c>
      <c r="F1054" s="665" t="s">
        <v>3065</v>
      </c>
      <c r="G1054" s="665" t="s">
        <v>3929</v>
      </c>
      <c r="H1054" s="665" t="s">
        <v>557</v>
      </c>
      <c r="I1054" s="665" t="s">
        <v>3930</v>
      </c>
      <c r="J1054" s="665" t="s">
        <v>3931</v>
      </c>
      <c r="K1054" s="665" t="s">
        <v>3932</v>
      </c>
      <c r="L1054" s="666">
        <v>0</v>
      </c>
      <c r="M1054" s="666">
        <v>0</v>
      </c>
      <c r="N1054" s="665">
        <v>1</v>
      </c>
      <c r="O1054" s="748">
        <v>0.5</v>
      </c>
      <c r="P1054" s="666">
        <v>0</v>
      </c>
      <c r="Q1054" s="681"/>
      <c r="R1054" s="665">
        <v>1</v>
      </c>
      <c r="S1054" s="681">
        <v>1</v>
      </c>
      <c r="T1054" s="748">
        <v>0.5</v>
      </c>
      <c r="U1054" s="704">
        <v>1</v>
      </c>
    </row>
    <row r="1055" spans="1:21" ht="14.4" customHeight="1" x14ac:dyDescent="0.3">
      <c r="A1055" s="664">
        <v>31</v>
      </c>
      <c r="B1055" s="665" t="s">
        <v>556</v>
      </c>
      <c r="C1055" s="665" t="s">
        <v>3070</v>
      </c>
      <c r="D1055" s="746" t="s">
        <v>4306</v>
      </c>
      <c r="E1055" s="747" t="s">
        <v>3085</v>
      </c>
      <c r="F1055" s="665" t="s">
        <v>3065</v>
      </c>
      <c r="G1055" s="665" t="s">
        <v>3478</v>
      </c>
      <c r="H1055" s="665" t="s">
        <v>557</v>
      </c>
      <c r="I1055" s="665" t="s">
        <v>841</v>
      </c>
      <c r="J1055" s="665" t="s">
        <v>842</v>
      </c>
      <c r="K1055" s="665" t="s">
        <v>3479</v>
      </c>
      <c r="L1055" s="666">
        <v>107.27</v>
      </c>
      <c r="M1055" s="666">
        <v>107.27</v>
      </c>
      <c r="N1055" s="665">
        <v>1</v>
      </c>
      <c r="O1055" s="748">
        <v>1</v>
      </c>
      <c r="P1055" s="666">
        <v>107.27</v>
      </c>
      <c r="Q1055" s="681">
        <v>1</v>
      </c>
      <c r="R1055" s="665">
        <v>1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31</v>
      </c>
      <c r="B1056" s="665" t="s">
        <v>556</v>
      </c>
      <c r="C1056" s="665" t="s">
        <v>3070</v>
      </c>
      <c r="D1056" s="746" t="s">
        <v>4306</v>
      </c>
      <c r="E1056" s="747" t="s">
        <v>3085</v>
      </c>
      <c r="F1056" s="665" t="s">
        <v>3065</v>
      </c>
      <c r="G1056" s="665" t="s">
        <v>3101</v>
      </c>
      <c r="H1056" s="665" t="s">
        <v>557</v>
      </c>
      <c r="I1056" s="665" t="s">
        <v>1266</v>
      </c>
      <c r="J1056" s="665" t="s">
        <v>3102</v>
      </c>
      <c r="K1056" s="665" t="s">
        <v>3103</v>
      </c>
      <c r="L1056" s="666">
        <v>0</v>
      </c>
      <c r="M1056" s="666">
        <v>0</v>
      </c>
      <c r="N1056" s="665">
        <v>3</v>
      </c>
      <c r="O1056" s="748">
        <v>1.5</v>
      </c>
      <c r="P1056" s="666">
        <v>0</v>
      </c>
      <c r="Q1056" s="681"/>
      <c r="R1056" s="665">
        <v>3</v>
      </c>
      <c r="S1056" s="681">
        <v>1</v>
      </c>
      <c r="T1056" s="748">
        <v>1.5</v>
      </c>
      <c r="U1056" s="704">
        <v>1</v>
      </c>
    </row>
    <row r="1057" spans="1:21" ht="14.4" customHeight="1" x14ac:dyDescent="0.3">
      <c r="A1057" s="664">
        <v>31</v>
      </c>
      <c r="B1057" s="665" t="s">
        <v>556</v>
      </c>
      <c r="C1057" s="665" t="s">
        <v>3070</v>
      </c>
      <c r="D1057" s="746" t="s">
        <v>4306</v>
      </c>
      <c r="E1057" s="747" t="s">
        <v>3085</v>
      </c>
      <c r="F1057" s="665" t="s">
        <v>3065</v>
      </c>
      <c r="G1057" s="665" t="s">
        <v>3274</v>
      </c>
      <c r="H1057" s="665" t="s">
        <v>557</v>
      </c>
      <c r="I1057" s="665" t="s">
        <v>1208</v>
      </c>
      <c r="J1057" s="665" t="s">
        <v>3951</v>
      </c>
      <c r="K1057" s="665" t="s">
        <v>3952</v>
      </c>
      <c r="L1057" s="666">
        <v>38.47</v>
      </c>
      <c r="M1057" s="666">
        <v>38.47</v>
      </c>
      <c r="N1057" s="665">
        <v>1</v>
      </c>
      <c r="O1057" s="748">
        <v>1</v>
      </c>
      <c r="P1057" s="666">
        <v>38.47</v>
      </c>
      <c r="Q1057" s="681">
        <v>1</v>
      </c>
      <c r="R1057" s="665">
        <v>1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31</v>
      </c>
      <c r="B1058" s="665" t="s">
        <v>556</v>
      </c>
      <c r="C1058" s="665" t="s">
        <v>3070</v>
      </c>
      <c r="D1058" s="746" t="s">
        <v>4306</v>
      </c>
      <c r="E1058" s="747" t="s">
        <v>3085</v>
      </c>
      <c r="F1058" s="665" t="s">
        <v>3065</v>
      </c>
      <c r="G1058" s="665" t="s">
        <v>3953</v>
      </c>
      <c r="H1058" s="665" t="s">
        <v>557</v>
      </c>
      <c r="I1058" s="665" t="s">
        <v>3954</v>
      </c>
      <c r="J1058" s="665" t="s">
        <v>2297</v>
      </c>
      <c r="K1058" s="665" t="s">
        <v>3955</v>
      </c>
      <c r="L1058" s="666">
        <v>34.15</v>
      </c>
      <c r="M1058" s="666">
        <v>34.15</v>
      </c>
      <c r="N1058" s="665">
        <v>1</v>
      </c>
      <c r="O1058" s="748">
        <v>0.5</v>
      </c>
      <c r="P1058" s="666">
        <v>34.15</v>
      </c>
      <c r="Q1058" s="681">
        <v>1</v>
      </c>
      <c r="R1058" s="665">
        <v>1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31</v>
      </c>
      <c r="B1059" s="665" t="s">
        <v>556</v>
      </c>
      <c r="C1059" s="665" t="s">
        <v>3070</v>
      </c>
      <c r="D1059" s="746" t="s">
        <v>4306</v>
      </c>
      <c r="E1059" s="747" t="s">
        <v>3085</v>
      </c>
      <c r="F1059" s="665" t="s">
        <v>3065</v>
      </c>
      <c r="G1059" s="665" t="s">
        <v>3106</v>
      </c>
      <c r="H1059" s="665" t="s">
        <v>557</v>
      </c>
      <c r="I1059" s="665" t="s">
        <v>954</v>
      </c>
      <c r="J1059" s="665" t="s">
        <v>955</v>
      </c>
      <c r="K1059" s="665" t="s">
        <v>3107</v>
      </c>
      <c r="L1059" s="666">
        <v>0</v>
      </c>
      <c r="M1059" s="666">
        <v>0</v>
      </c>
      <c r="N1059" s="665">
        <v>2</v>
      </c>
      <c r="O1059" s="748">
        <v>1</v>
      </c>
      <c r="P1059" s="666">
        <v>0</v>
      </c>
      <c r="Q1059" s="681"/>
      <c r="R1059" s="665">
        <v>1</v>
      </c>
      <c r="S1059" s="681">
        <v>0.5</v>
      </c>
      <c r="T1059" s="748">
        <v>0.5</v>
      </c>
      <c r="U1059" s="704">
        <v>0.5</v>
      </c>
    </row>
    <row r="1060" spans="1:21" ht="14.4" customHeight="1" x14ac:dyDescent="0.3">
      <c r="A1060" s="664">
        <v>31</v>
      </c>
      <c r="B1060" s="665" t="s">
        <v>556</v>
      </c>
      <c r="C1060" s="665" t="s">
        <v>3070</v>
      </c>
      <c r="D1060" s="746" t="s">
        <v>4306</v>
      </c>
      <c r="E1060" s="747" t="s">
        <v>3085</v>
      </c>
      <c r="F1060" s="665" t="s">
        <v>3065</v>
      </c>
      <c r="G1060" s="665" t="s">
        <v>3106</v>
      </c>
      <c r="H1060" s="665" t="s">
        <v>557</v>
      </c>
      <c r="I1060" s="665" t="s">
        <v>3359</v>
      </c>
      <c r="J1060" s="665" t="s">
        <v>955</v>
      </c>
      <c r="K1060" s="665" t="s">
        <v>3360</v>
      </c>
      <c r="L1060" s="666">
        <v>0</v>
      </c>
      <c r="M1060" s="666">
        <v>0</v>
      </c>
      <c r="N1060" s="665">
        <v>2</v>
      </c>
      <c r="O1060" s="748">
        <v>1.5</v>
      </c>
      <c r="P1060" s="666">
        <v>0</v>
      </c>
      <c r="Q1060" s="681"/>
      <c r="R1060" s="665">
        <v>2</v>
      </c>
      <c r="S1060" s="681">
        <v>1</v>
      </c>
      <c r="T1060" s="748">
        <v>1.5</v>
      </c>
      <c r="U1060" s="704">
        <v>1</v>
      </c>
    </row>
    <row r="1061" spans="1:21" ht="14.4" customHeight="1" x14ac:dyDescent="0.3">
      <c r="A1061" s="664">
        <v>31</v>
      </c>
      <c r="B1061" s="665" t="s">
        <v>556</v>
      </c>
      <c r="C1061" s="665" t="s">
        <v>3070</v>
      </c>
      <c r="D1061" s="746" t="s">
        <v>4306</v>
      </c>
      <c r="E1061" s="747" t="s">
        <v>3085</v>
      </c>
      <c r="F1061" s="665" t="s">
        <v>3065</v>
      </c>
      <c r="G1061" s="665" t="s">
        <v>3567</v>
      </c>
      <c r="H1061" s="665" t="s">
        <v>557</v>
      </c>
      <c r="I1061" s="665" t="s">
        <v>1437</v>
      </c>
      <c r="J1061" s="665" t="s">
        <v>3568</v>
      </c>
      <c r="K1061" s="665" t="s">
        <v>3569</v>
      </c>
      <c r="L1061" s="666">
        <v>76.180000000000007</v>
      </c>
      <c r="M1061" s="666">
        <v>76.180000000000007</v>
      </c>
      <c r="N1061" s="665">
        <v>1</v>
      </c>
      <c r="O1061" s="748">
        <v>1</v>
      </c>
      <c r="P1061" s="666">
        <v>76.180000000000007</v>
      </c>
      <c r="Q1061" s="681">
        <v>1</v>
      </c>
      <c r="R1061" s="665">
        <v>1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31</v>
      </c>
      <c r="B1062" s="665" t="s">
        <v>556</v>
      </c>
      <c r="C1062" s="665" t="s">
        <v>3070</v>
      </c>
      <c r="D1062" s="746" t="s">
        <v>4306</v>
      </c>
      <c r="E1062" s="747" t="s">
        <v>3085</v>
      </c>
      <c r="F1062" s="665" t="s">
        <v>3065</v>
      </c>
      <c r="G1062" s="665" t="s">
        <v>3956</v>
      </c>
      <c r="H1062" s="665" t="s">
        <v>557</v>
      </c>
      <c r="I1062" s="665" t="s">
        <v>3957</v>
      </c>
      <c r="J1062" s="665" t="s">
        <v>3958</v>
      </c>
      <c r="K1062" s="665" t="s">
        <v>3959</v>
      </c>
      <c r="L1062" s="666">
        <v>0</v>
      </c>
      <c r="M1062" s="666">
        <v>0</v>
      </c>
      <c r="N1062" s="665">
        <v>1</v>
      </c>
      <c r="O1062" s="748">
        <v>1</v>
      </c>
      <c r="P1062" s="666">
        <v>0</v>
      </c>
      <c r="Q1062" s="681"/>
      <c r="R1062" s="665">
        <v>1</v>
      </c>
      <c r="S1062" s="681">
        <v>1</v>
      </c>
      <c r="T1062" s="748">
        <v>1</v>
      </c>
      <c r="U1062" s="704">
        <v>1</v>
      </c>
    </row>
    <row r="1063" spans="1:21" ht="14.4" customHeight="1" x14ac:dyDescent="0.3">
      <c r="A1063" s="664">
        <v>31</v>
      </c>
      <c r="B1063" s="665" t="s">
        <v>556</v>
      </c>
      <c r="C1063" s="665" t="s">
        <v>3070</v>
      </c>
      <c r="D1063" s="746" t="s">
        <v>4306</v>
      </c>
      <c r="E1063" s="747" t="s">
        <v>3085</v>
      </c>
      <c r="F1063" s="665" t="s">
        <v>3065</v>
      </c>
      <c r="G1063" s="665" t="s">
        <v>3108</v>
      </c>
      <c r="H1063" s="665" t="s">
        <v>557</v>
      </c>
      <c r="I1063" s="665" t="s">
        <v>3393</v>
      </c>
      <c r="J1063" s="665" t="s">
        <v>3109</v>
      </c>
      <c r="K1063" s="665" t="s">
        <v>3394</v>
      </c>
      <c r="L1063" s="666">
        <v>0</v>
      </c>
      <c r="M1063" s="666">
        <v>0</v>
      </c>
      <c r="N1063" s="665">
        <v>1</v>
      </c>
      <c r="O1063" s="748">
        <v>1</v>
      </c>
      <c r="P1063" s="666">
        <v>0</v>
      </c>
      <c r="Q1063" s="681"/>
      <c r="R1063" s="665">
        <v>1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31</v>
      </c>
      <c r="B1064" s="665" t="s">
        <v>556</v>
      </c>
      <c r="C1064" s="665" t="s">
        <v>3070</v>
      </c>
      <c r="D1064" s="746" t="s">
        <v>4306</v>
      </c>
      <c r="E1064" s="747" t="s">
        <v>3085</v>
      </c>
      <c r="F1064" s="665" t="s">
        <v>3065</v>
      </c>
      <c r="G1064" s="665" t="s">
        <v>3111</v>
      </c>
      <c r="H1064" s="665" t="s">
        <v>557</v>
      </c>
      <c r="I1064" s="665" t="s">
        <v>3960</v>
      </c>
      <c r="J1064" s="665" t="s">
        <v>2156</v>
      </c>
      <c r="K1064" s="665" t="s">
        <v>3961</v>
      </c>
      <c r="L1064" s="666">
        <v>58.63</v>
      </c>
      <c r="M1064" s="666">
        <v>58.63</v>
      </c>
      <c r="N1064" s="665">
        <v>1</v>
      </c>
      <c r="O1064" s="748">
        <v>0.5</v>
      </c>
      <c r="P1064" s="666">
        <v>58.63</v>
      </c>
      <c r="Q1064" s="681">
        <v>1</v>
      </c>
      <c r="R1064" s="665">
        <v>1</v>
      </c>
      <c r="S1064" s="681">
        <v>1</v>
      </c>
      <c r="T1064" s="748">
        <v>0.5</v>
      </c>
      <c r="U1064" s="704">
        <v>1</v>
      </c>
    </row>
    <row r="1065" spans="1:21" ht="14.4" customHeight="1" x14ac:dyDescent="0.3">
      <c r="A1065" s="664">
        <v>31</v>
      </c>
      <c r="B1065" s="665" t="s">
        <v>556</v>
      </c>
      <c r="C1065" s="665" t="s">
        <v>3070</v>
      </c>
      <c r="D1065" s="746" t="s">
        <v>4306</v>
      </c>
      <c r="E1065" s="747" t="s">
        <v>3085</v>
      </c>
      <c r="F1065" s="665" t="s">
        <v>3065</v>
      </c>
      <c r="G1065" s="665" t="s">
        <v>3118</v>
      </c>
      <c r="H1065" s="665" t="s">
        <v>1543</v>
      </c>
      <c r="I1065" s="665" t="s">
        <v>3119</v>
      </c>
      <c r="J1065" s="665" t="s">
        <v>1565</v>
      </c>
      <c r="K1065" s="665" t="s">
        <v>2809</v>
      </c>
      <c r="L1065" s="666">
        <v>543.39</v>
      </c>
      <c r="M1065" s="666">
        <v>10324.41</v>
      </c>
      <c r="N1065" s="665">
        <v>19</v>
      </c>
      <c r="O1065" s="748">
        <v>13.5</v>
      </c>
      <c r="P1065" s="666">
        <v>5433.9000000000005</v>
      </c>
      <c r="Q1065" s="681">
        <v>0.52631578947368429</v>
      </c>
      <c r="R1065" s="665">
        <v>10</v>
      </c>
      <c r="S1065" s="681">
        <v>0.52631578947368418</v>
      </c>
      <c r="T1065" s="748">
        <v>8</v>
      </c>
      <c r="U1065" s="704">
        <v>0.59259259259259256</v>
      </c>
    </row>
    <row r="1066" spans="1:21" ht="14.4" customHeight="1" x14ac:dyDescent="0.3">
      <c r="A1066" s="664">
        <v>31</v>
      </c>
      <c r="B1066" s="665" t="s">
        <v>556</v>
      </c>
      <c r="C1066" s="665" t="s">
        <v>3070</v>
      </c>
      <c r="D1066" s="746" t="s">
        <v>4306</v>
      </c>
      <c r="E1066" s="747" t="s">
        <v>3085</v>
      </c>
      <c r="F1066" s="665" t="s">
        <v>3065</v>
      </c>
      <c r="G1066" s="665" t="s">
        <v>3118</v>
      </c>
      <c r="H1066" s="665" t="s">
        <v>1543</v>
      </c>
      <c r="I1066" s="665" t="s">
        <v>3119</v>
      </c>
      <c r="J1066" s="665" t="s">
        <v>1565</v>
      </c>
      <c r="K1066" s="665" t="s">
        <v>2809</v>
      </c>
      <c r="L1066" s="666">
        <v>490.89</v>
      </c>
      <c r="M1066" s="666">
        <v>6381.57</v>
      </c>
      <c r="N1066" s="665">
        <v>13</v>
      </c>
      <c r="O1066" s="748">
        <v>5.5</v>
      </c>
      <c r="P1066" s="666">
        <v>6381.57</v>
      </c>
      <c r="Q1066" s="681">
        <v>1</v>
      </c>
      <c r="R1066" s="665">
        <v>13</v>
      </c>
      <c r="S1066" s="681">
        <v>1</v>
      </c>
      <c r="T1066" s="748">
        <v>5.5</v>
      </c>
      <c r="U1066" s="704">
        <v>1</v>
      </c>
    </row>
    <row r="1067" spans="1:21" ht="14.4" customHeight="1" x14ac:dyDescent="0.3">
      <c r="A1067" s="664">
        <v>31</v>
      </c>
      <c r="B1067" s="665" t="s">
        <v>556</v>
      </c>
      <c r="C1067" s="665" t="s">
        <v>3070</v>
      </c>
      <c r="D1067" s="746" t="s">
        <v>4306</v>
      </c>
      <c r="E1067" s="747" t="s">
        <v>3085</v>
      </c>
      <c r="F1067" s="665" t="s">
        <v>3065</v>
      </c>
      <c r="G1067" s="665" t="s">
        <v>3118</v>
      </c>
      <c r="H1067" s="665" t="s">
        <v>1543</v>
      </c>
      <c r="I1067" s="665" t="s">
        <v>3436</v>
      </c>
      <c r="J1067" s="665" t="s">
        <v>1565</v>
      </c>
      <c r="K1067" s="665" t="s">
        <v>3437</v>
      </c>
      <c r="L1067" s="666">
        <v>163.01</v>
      </c>
      <c r="M1067" s="666">
        <v>326.02</v>
      </c>
      <c r="N1067" s="665">
        <v>2</v>
      </c>
      <c r="O1067" s="748">
        <v>1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31</v>
      </c>
      <c r="B1068" s="665" t="s">
        <v>556</v>
      </c>
      <c r="C1068" s="665" t="s">
        <v>3070</v>
      </c>
      <c r="D1068" s="746" t="s">
        <v>4306</v>
      </c>
      <c r="E1068" s="747" t="s">
        <v>3085</v>
      </c>
      <c r="F1068" s="665" t="s">
        <v>3065</v>
      </c>
      <c r="G1068" s="665" t="s">
        <v>3118</v>
      </c>
      <c r="H1068" s="665" t="s">
        <v>1543</v>
      </c>
      <c r="I1068" s="665" t="s">
        <v>3120</v>
      </c>
      <c r="J1068" s="665" t="s">
        <v>1565</v>
      </c>
      <c r="K1068" s="665" t="s">
        <v>2807</v>
      </c>
      <c r="L1068" s="666">
        <v>815.1</v>
      </c>
      <c r="M1068" s="666">
        <v>9781.2000000000007</v>
      </c>
      <c r="N1068" s="665">
        <v>12</v>
      </c>
      <c r="O1068" s="748">
        <v>7</v>
      </c>
      <c r="P1068" s="666">
        <v>9781.2000000000007</v>
      </c>
      <c r="Q1068" s="681">
        <v>1</v>
      </c>
      <c r="R1068" s="665">
        <v>12</v>
      </c>
      <c r="S1068" s="681">
        <v>1</v>
      </c>
      <c r="T1068" s="748">
        <v>7</v>
      </c>
      <c r="U1068" s="704">
        <v>1</v>
      </c>
    </row>
    <row r="1069" spans="1:21" ht="14.4" customHeight="1" x14ac:dyDescent="0.3">
      <c r="A1069" s="664">
        <v>31</v>
      </c>
      <c r="B1069" s="665" t="s">
        <v>556</v>
      </c>
      <c r="C1069" s="665" t="s">
        <v>3070</v>
      </c>
      <c r="D1069" s="746" t="s">
        <v>4306</v>
      </c>
      <c r="E1069" s="747" t="s">
        <v>3085</v>
      </c>
      <c r="F1069" s="665" t="s">
        <v>3065</v>
      </c>
      <c r="G1069" s="665" t="s">
        <v>3118</v>
      </c>
      <c r="H1069" s="665" t="s">
        <v>1543</v>
      </c>
      <c r="I1069" s="665" t="s">
        <v>3120</v>
      </c>
      <c r="J1069" s="665" t="s">
        <v>1565</v>
      </c>
      <c r="K1069" s="665" t="s">
        <v>2807</v>
      </c>
      <c r="L1069" s="666">
        <v>736.33</v>
      </c>
      <c r="M1069" s="666">
        <v>736.33</v>
      </c>
      <c r="N1069" s="665">
        <v>1</v>
      </c>
      <c r="O1069" s="748">
        <v>1</v>
      </c>
      <c r="P1069" s="666">
        <v>736.33</v>
      </c>
      <c r="Q1069" s="681">
        <v>1</v>
      </c>
      <c r="R1069" s="665">
        <v>1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31</v>
      </c>
      <c r="B1070" s="665" t="s">
        <v>556</v>
      </c>
      <c r="C1070" s="665" t="s">
        <v>3070</v>
      </c>
      <c r="D1070" s="746" t="s">
        <v>4306</v>
      </c>
      <c r="E1070" s="747" t="s">
        <v>3085</v>
      </c>
      <c r="F1070" s="665" t="s">
        <v>3065</v>
      </c>
      <c r="G1070" s="665" t="s">
        <v>3118</v>
      </c>
      <c r="H1070" s="665" t="s">
        <v>1543</v>
      </c>
      <c r="I1070" s="665" t="s">
        <v>1564</v>
      </c>
      <c r="J1070" s="665" t="s">
        <v>1565</v>
      </c>
      <c r="K1070" s="665" t="s">
        <v>2810</v>
      </c>
      <c r="L1070" s="666">
        <v>923.74</v>
      </c>
      <c r="M1070" s="666">
        <v>6466.18</v>
      </c>
      <c r="N1070" s="665">
        <v>7</v>
      </c>
      <c r="O1070" s="748">
        <v>1.5</v>
      </c>
      <c r="P1070" s="666">
        <v>6466.18</v>
      </c>
      <c r="Q1070" s="681">
        <v>1</v>
      </c>
      <c r="R1070" s="665">
        <v>7</v>
      </c>
      <c r="S1070" s="681">
        <v>1</v>
      </c>
      <c r="T1070" s="748">
        <v>1.5</v>
      </c>
      <c r="U1070" s="704">
        <v>1</v>
      </c>
    </row>
    <row r="1071" spans="1:21" ht="14.4" customHeight="1" x14ac:dyDescent="0.3">
      <c r="A1071" s="664">
        <v>31</v>
      </c>
      <c r="B1071" s="665" t="s">
        <v>556</v>
      </c>
      <c r="C1071" s="665" t="s">
        <v>3070</v>
      </c>
      <c r="D1071" s="746" t="s">
        <v>4306</v>
      </c>
      <c r="E1071" s="747" t="s">
        <v>3085</v>
      </c>
      <c r="F1071" s="665" t="s">
        <v>3065</v>
      </c>
      <c r="G1071" s="665" t="s">
        <v>3118</v>
      </c>
      <c r="H1071" s="665" t="s">
        <v>1543</v>
      </c>
      <c r="I1071" s="665" t="s">
        <v>1744</v>
      </c>
      <c r="J1071" s="665" t="s">
        <v>1565</v>
      </c>
      <c r="K1071" s="665" t="s">
        <v>2809</v>
      </c>
      <c r="L1071" s="666">
        <v>543.39</v>
      </c>
      <c r="M1071" s="666">
        <v>543.39</v>
      </c>
      <c r="N1071" s="665">
        <v>1</v>
      </c>
      <c r="O1071" s="748">
        <v>1</v>
      </c>
      <c r="P1071" s="666">
        <v>543.39</v>
      </c>
      <c r="Q1071" s="681">
        <v>1</v>
      </c>
      <c r="R1071" s="665">
        <v>1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31</v>
      </c>
      <c r="B1072" s="665" t="s">
        <v>556</v>
      </c>
      <c r="C1072" s="665" t="s">
        <v>3070</v>
      </c>
      <c r="D1072" s="746" t="s">
        <v>4306</v>
      </c>
      <c r="E1072" s="747" t="s">
        <v>3085</v>
      </c>
      <c r="F1072" s="665" t="s">
        <v>3065</v>
      </c>
      <c r="G1072" s="665" t="s">
        <v>3217</v>
      </c>
      <c r="H1072" s="665" t="s">
        <v>1543</v>
      </c>
      <c r="I1072" s="665" t="s">
        <v>1649</v>
      </c>
      <c r="J1072" s="665" t="s">
        <v>600</v>
      </c>
      <c r="K1072" s="665" t="s">
        <v>2926</v>
      </c>
      <c r="L1072" s="666">
        <v>24.22</v>
      </c>
      <c r="M1072" s="666">
        <v>24.22</v>
      </c>
      <c r="N1072" s="665">
        <v>1</v>
      </c>
      <c r="O1072" s="748">
        <v>1</v>
      </c>
      <c r="P1072" s="666">
        <v>24.22</v>
      </c>
      <c r="Q1072" s="681">
        <v>1</v>
      </c>
      <c r="R1072" s="665">
        <v>1</v>
      </c>
      <c r="S1072" s="681">
        <v>1</v>
      </c>
      <c r="T1072" s="748">
        <v>1</v>
      </c>
      <c r="U1072" s="704">
        <v>1</v>
      </c>
    </row>
    <row r="1073" spans="1:21" ht="14.4" customHeight="1" x14ac:dyDescent="0.3">
      <c r="A1073" s="664">
        <v>31</v>
      </c>
      <c r="B1073" s="665" t="s">
        <v>556</v>
      </c>
      <c r="C1073" s="665" t="s">
        <v>3070</v>
      </c>
      <c r="D1073" s="746" t="s">
        <v>4306</v>
      </c>
      <c r="E1073" s="747" t="s">
        <v>3085</v>
      </c>
      <c r="F1073" s="665" t="s">
        <v>3065</v>
      </c>
      <c r="G1073" s="665" t="s">
        <v>3217</v>
      </c>
      <c r="H1073" s="665" t="s">
        <v>1543</v>
      </c>
      <c r="I1073" s="665" t="s">
        <v>1649</v>
      </c>
      <c r="J1073" s="665" t="s">
        <v>600</v>
      </c>
      <c r="K1073" s="665" t="s">
        <v>2926</v>
      </c>
      <c r="L1073" s="666">
        <v>18.260000000000002</v>
      </c>
      <c r="M1073" s="666">
        <v>18.260000000000002</v>
      </c>
      <c r="N1073" s="665">
        <v>1</v>
      </c>
      <c r="O1073" s="748">
        <v>1</v>
      </c>
      <c r="P1073" s="666">
        <v>18.260000000000002</v>
      </c>
      <c r="Q1073" s="681">
        <v>1</v>
      </c>
      <c r="R1073" s="665">
        <v>1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31</v>
      </c>
      <c r="B1074" s="665" t="s">
        <v>556</v>
      </c>
      <c r="C1074" s="665" t="s">
        <v>3070</v>
      </c>
      <c r="D1074" s="746" t="s">
        <v>4306</v>
      </c>
      <c r="E1074" s="747" t="s">
        <v>3085</v>
      </c>
      <c r="F1074" s="665" t="s">
        <v>3065</v>
      </c>
      <c r="G1074" s="665" t="s">
        <v>3217</v>
      </c>
      <c r="H1074" s="665" t="s">
        <v>1543</v>
      </c>
      <c r="I1074" s="665" t="s">
        <v>1555</v>
      </c>
      <c r="J1074" s="665" t="s">
        <v>600</v>
      </c>
      <c r="K1074" s="665" t="s">
        <v>2927</v>
      </c>
      <c r="L1074" s="666">
        <v>48.42</v>
      </c>
      <c r="M1074" s="666">
        <v>96.84</v>
      </c>
      <c r="N1074" s="665">
        <v>2</v>
      </c>
      <c r="O1074" s="748">
        <v>1.5</v>
      </c>
      <c r="P1074" s="666">
        <v>96.84</v>
      </c>
      <c r="Q1074" s="681">
        <v>1</v>
      </c>
      <c r="R1074" s="665">
        <v>2</v>
      </c>
      <c r="S1074" s="681">
        <v>1</v>
      </c>
      <c r="T1074" s="748">
        <v>1.5</v>
      </c>
      <c r="U1074" s="704">
        <v>1</v>
      </c>
    </row>
    <row r="1075" spans="1:21" ht="14.4" customHeight="1" x14ac:dyDescent="0.3">
      <c r="A1075" s="664">
        <v>31</v>
      </c>
      <c r="B1075" s="665" t="s">
        <v>556</v>
      </c>
      <c r="C1075" s="665" t="s">
        <v>3070</v>
      </c>
      <c r="D1075" s="746" t="s">
        <v>4306</v>
      </c>
      <c r="E1075" s="747" t="s">
        <v>3085</v>
      </c>
      <c r="F1075" s="665" t="s">
        <v>3065</v>
      </c>
      <c r="G1075" s="665" t="s">
        <v>3217</v>
      </c>
      <c r="H1075" s="665" t="s">
        <v>1543</v>
      </c>
      <c r="I1075" s="665" t="s">
        <v>1555</v>
      </c>
      <c r="J1075" s="665" t="s">
        <v>600</v>
      </c>
      <c r="K1075" s="665" t="s">
        <v>2927</v>
      </c>
      <c r="L1075" s="666">
        <v>36.54</v>
      </c>
      <c r="M1075" s="666">
        <v>219.23999999999998</v>
      </c>
      <c r="N1075" s="665">
        <v>6</v>
      </c>
      <c r="O1075" s="748">
        <v>6</v>
      </c>
      <c r="P1075" s="666">
        <v>182.7</v>
      </c>
      <c r="Q1075" s="681">
        <v>0.83333333333333337</v>
      </c>
      <c r="R1075" s="665">
        <v>5</v>
      </c>
      <c r="S1075" s="681">
        <v>0.83333333333333337</v>
      </c>
      <c r="T1075" s="748">
        <v>5</v>
      </c>
      <c r="U1075" s="704">
        <v>0.83333333333333337</v>
      </c>
    </row>
    <row r="1076" spans="1:21" ht="14.4" customHeight="1" x14ac:dyDescent="0.3">
      <c r="A1076" s="664">
        <v>31</v>
      </c>
      <c r="B1076" s="665" t="s">
        <v>556</v>
      </c>
      <c r="C1076" s="665" t="s">
        <v>3070</v>
      </c>
      <c r="D1076" s="746" t="s">
        <v>4306</v>
      </c>
      <c r="E1076" s="747" t="s">
        <v>3085</v>
      </c>
      <c r="F1076" s="665" t="s">
        <v>3065</v>
      </c>
      <c r="G1076" s="665" t="s">
        <v>3217</v>
      </c>
      <c r="H1076" s="665" t="s">
        <v>557</v>
      </c>
      <c r="I1076" s="665" t="s">
        <v>716</v>
      </c>
      <c r="J1076" s="665" t="s">
        <v>600</v>
      </c>
      <c r="K1076" s="665" t="s">
        <v>3307</v>
      </c>
      <c r="L1076" s="666">
        <v>18.260000000000002</v>
      </c>
      <c r="M1076" s="666">
        <v>18.260000000000002</v>
      </c>
      <c r="N1076" s="665">
        <v>1</v>
      </c>
      <c r="O1076" s="748">
        <v>1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31</v>
      </c>
      <c r="B1077" s="665" t="s">
        <v>556</v>
      </c>
      <c r="C1077" s="665" t="s">
        <v>3070</v>
      </c>
      <c r="D1077" s="746" t="s">
        <v>4306</v>
      </c>
      <c r="E1077" s="747" t="s">
        <v>3085</v>
      </c>
      <c r="F1077" s="665" t="s">
        <v>3065</v>
      </c>
      <c r="G1077" s="665" t="s">
        <v>3220</v>
      </c>
      <c r="H1077" s="665" t="s">
        <v>557</v>
      </c>
      <c r="I1077" s="665" t="s">
        <v>3221</v>
      </c>
      <c r="J1077" s="665" t="s">
        <v>751</v>
      </c>
      <c r="K1077" s="665" t="s">
        <v>3222</v>
      </c>
      <c r="L1077" s="666">
        <v>57.64</v>
      </c>
      <c r="M1077" s="666">
        <v>115.28</v>
      </c>
      <c r="N1077" s="665">
        <v>2</v>
      </c>
      <c r="O1077" s="748">
        <v>1.5</v>
      </c>
      <c r="P1077" s="666">
        <v>57.64</v>
      </c>
      <c r="Q1077" s="681">
        <v>0.5</v>
      </c>
      <c r="R1077" s="665">
        <v>1</v>
      </c>
      <c r="S1077" s="681">
        <v>0.5</v>
      </c>
      <c r="T1077" s="748">
        <v>0.5</v>
      </c>
      <c r="U1077" s="704">
        <v>0.33333333333333331</v>
      </c>
    </row>
    <row r="1078" spans="1:21" ht="14.4" customHeight="1" x14ac:dyDescent="0.3">
      <c r="A1078" s="664">
        <v>31</v>
      </c>
      <c r="B1078" s="665" t="s">
        <v>556</v>
      </c>
      <c r="C1078" s="665" t="s">
        <v>3070</v>
      </c>
      <c r="D1078" s="746" t="s">
        <v>4306</v>
      </c>
      <c r="E1078" s="747" t="s">
        <v>3085</v>
      </c>
      <c r="F1078" s="665" t="s">
        <v>3065</v>
      </c>
      <c r="G1078" s="665" t="s">
        <v>3372</v>
      </c>
      <c r="H1078" s="665" t="s">
        <v>557</v>
      </c>
      <c r="I1078" s="665" t="s">
        <v>3373</v>
      </c>
      <c r="J1078" s="665" t="s">
        <v>1423</v>
      </c>
      <c r="K1078" s="665" t="s">
        <v>3374</v>
      </c>
      <c r="L1078" s="666">
        <v>54.23</v>
      </c>
      <c r="M1078" s="666">
        <v>108.46</v>
      </c>
      <c r="N1078" s="665">
        <v>2</v>
      </c>
      <c r="O1078" s="748">
        <v>1.5</v>
      </c>
      <c r="P1078" s="666">
        <v>108.46</v>
      </c>
      <c r="Q1078" s="681">
        <v>1</v>
      </c>
      <c r="R1078" s="665">
        <v>2</v>
      </c>
      <c r="S1078" s="681">
        <v>1</v>
      </c>
      <c r="T1078" s="748">
        <v>1.5</v>
      </c>
      <c r="U1078" s="704">
        <v>1</v>
      </c>
    </row>
    <row r="1079" spans="1:21" ht="14.4" customHeight="1" x14ac:dyDescent="0.3">
      <c r="A1079" s="664">
        <v>31</v>
      </c>
      <c r="B1079" s="665" t="s">
        <v>556</v>
      </c>
      <c r="C1079" s="665" t="s">
        <v>3070</v>
      </c>
      <c r="D1079" s="746" t="s">
        <v>4306</v>
      </c>
      <c r="E1079" s="747" t="s">
        <v>3085</v>
      </c>
      <c r="F1079" s="665" t="s">
        <v>3065</v>
      </c>
      <c r="G1079" s="665" t="s">
        <v>3398</v>
      </c>
      <c r="H1079" s="665" t="s">
        <v>1543</v>
      </c>
      <c r="I1079" s="665" t="s">
        <v>1561</v>
      </c>
      <c r="J1079" s="665" t="s">
        <v>2842</v>
      </c>
      <c r="K1079" s="665" t="s">
        <v>2843</v>
      </c>
      <c r="L1079" s="666">
        <v>96.53</v>
      </c>
      <c r="M1079" s="666">
        <v>289.59000000000003</v>
      </c>
      <c r="N1079" s="665">
        <v>3</v>
      </c>
      <c r="O1079" s="748">
        <v>0.5</v>
      </c>
      <c r="P1079" s="666">
        <v>289.59000000000003</v>
      </c>
      <c r="Q1079" s="681">
        <v>1</v>
      </c>
      <c r="R1079" s="665">
        <v>3</v>
      </c>
      <c r="S1079" s="681">
        <v>1</v>
      </c>
      <c r="T1079" s="748">
        <v>0.5</v>
      </c>
      <c r="U1079" s="704">
        <v>1</v>
      </c>
    </row>
    <row r="1080" spans="1:21" ht="14.4" customHeight="1" x14ac:dyDescent="0.3">
      <c r="A1080" s="664">
        <v>31</v>
      </c>
      <c r="B1080" s="665" t="s">
        <v>556</v>
      </c>
      <c r="C1080" s="665" t="s">
        <v>3070</v>
      </c>
      <c r="D1080" s="746" t="s">
        <v>4306</v>
      </c>
      <c r="E1080" s="747" t="s">
        <v>3085</v>
      </c>
      <c r="F1080" s="665" t="s">
        <v>3065</v>
      </c>
      <c r="G1080" s="665" t="s">
        <v>3233</v>
      </c>
      <c r="H1080" s="665" t="s">
        <v>557</v>
      </c>
      <c r="I1080" s="665" t="s">
        <v>1509</v>
      </c>
      <c r="J1080" s="665" t="s">
        <v>974</v>
      </c>
      <c r="K1080" s="665" t="s">
        <v>3234</v>
      </c>
      <c r="L1080" s="666">
        <v>90.53</v>
      </c>
      <c r="M1080" s="666">
        <v>90.53</v>
      </c>
      <c r="N1080" s="665">
        <v>1</v>
      </c>
      <c r="O1080" s="748">
        <v>0.5</v>
      </c>
      <c r="P1080" s="666">
        <v>90.53</v>
      </c>
      <c r="Q1080" s="681">
        <v>1</v>
      </c>
      <c r="R1080" s="665">
        <v>1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31</v>
      </c>
      <c r="B1081" s="665" t="s">
        <v>556</v>
      </c>
      <c r="C1081" s="665" t="s">
        <v>3070</v>
      </c>
      <c r="D1081" s="746" t="s">
        <v>4306</v>
      </c>
      <c r="E1081" s="747" t="s">
        <v>3085</v>
      </c>
      <c r="F1081" s="665" t="s">
        <v>3065</v>
      </c>
      <c r="G1081" s="665" t="s">
        <v>3125</v>
      </c>
      <c r="H1081" s="665" t="s">
        <v>557</v>
      </c>
      <c r="I1081" s="665" t="s">
        <v>796</v>
      </c>
      <c r="J1081" s="665" t="s">
        <v>3126</v>
      </c>
      <c r="K1081" s="665" t="s">
        <v>3127</v>
      </c>
      <c r="L1081" s="666">
        <v>0</v>
      </c>
      <c r="M1081" s="666">
        <v>0</v>
      </c>
      <c r="N1081" s="665">
        <v>21</v>
      </c>
      <c r="O1081" s="748">
        <v>16</v>
      </c>
      <c r="P1081" s="666">
        <v>0</v>
      </c>
      <c r="Q1081" s="681"/>
      <c r="R1081" s="665">
        <v>18</v>
      </c>
      <c r="S1081" s="681">
        <v>0.8571428571428571</v>
      </c>
      <c r="T1081" s="748">
        <v>13</v>
      </c>
      <c r="U1081" s="704">
        <v>0.8125</v>
      </c>
    </row>
    <row r="1082" spans="1:21" ht="14.4" customHeight="1" x14ac:dyDescent="0.3">
      <c r="A1082" s="664">
        <v>31</v>
      </c>
      <c r="B1082" s="665" t="s">
        <v>556</v>
      </c>
      <c r="C1082" s="665" t="s">
        <v>3070</v>
      </c>
      <c r="D1082" s="746" t="s">
        <v>4306</v>
      </c>
      <c r="E1082" s="747" t="s">
        <v>3085</v>
      </c>
      <c r="F1082" s="665" t="s">
        <v>3065</v>
      </c>
      <c r="G1082" s="665" t="s">
        <v>3804</v>
      </c>
      <c r="H1082" s="665" t="s">
        <v>557</v>
      </c>
      <c r="I1082" s="665" t="s">
        <v>808</v>
      </c>
      <c r="J1082" s="665" t="s">
        <v>3805</v>
      </c>
      <c r="K1082" s="665" t="s">
        <v>2784</v>
      </c>
      <c r="L1082" s="666">
        <v>77.13</v>
      </c>
      <c r="M1082" s="666">
        <v>77.13</v>
      </c>
      <c r="N1082" s="665">
        <v>1</v>
      </c>
      <c r="O1082" s="748">
        <v>1</v>
      </c>
      <c r="P1082" s="666">
        <v>77.13</v>
      </c>
      <c r="Q1082" s="681">
        <v>1</v>
      </c>
      <c r="R1082" s="665">
        <v>1</v>
      </c>
      <c r="S1082" s="681">
        <v>1</v>
      </c>
      <c r="T1082" s="748">
        <v>1</v>
      </c>
      <c r="U1082" s="704">
        <v>1</v>
      </c>
    </row>
    <row r="1083" spans="1:21" ht="14.4" customHeight="1" x14ac:dyDescent="0.3">
      <c r="A1083" s="664">
        <v>31</v>
      </c>
      <c r="B1083" s="665" t="s">
        <v>556</v>
      </c>
      <c r="C1083" s="665" t="s">
        <v>3070</v>
      </c>
      <c r="D1083" s="746" t="s">
        <v>4306</v>
      </c>
      <c r="E1083" s="747" t="s">
        <v>3085</v>
      </c>
      <c r="F1083" s="665" t="s">
        <v>3065</v>
      </c>
      <c r="G1083" s="665" t="s">
        <v>3132</v>
      </c>
      <c r="H1083" s="665" t="s">
        <v>557</v>
      </c>
      <c r="I1083" s="665" t="s">
        <v>3683</v>
      </c>
      <c r="J1083" s="665" t="s">
        <v>3684</v>
      </c>
      <c r="K1083" s="665" t="s">
        <v>3685</v>
      </c>
      <c r="L1083" s="666">
        <v>313.2</v>
      </c>
      <c r="M1083" s="666">
        <v>313.2</v>
      </c>
      <c r="N1083" s="665">
        <v>1</v>
      </c>
      <c r="O1083" s="748">
        <v>0.5</v>
      </c>
      <c r="P1083" s="666">
        <v>313.2</v>
      </c>
      <c r="Q1083" s="681">
        <v>1</v>
      </c>
      <c r="R1083" s="665">
        <v>1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31</v>
      </c>
      <c r="B1084" s="665" t="s">
        <v>556</v>
      </c>
      <c r="C1084" s="665" t="s">
        <v>3070</v>
      </c>
      <c r="D1084" s="746" t="s">
        <v>4306</v>
      </c>
      <c r="E1084" s="747" t="s">
        <v>3085</v>
      </c>
      <c r="F1084" s="665" t="s">
        <v>3065</v>
      </c>
      <c r="G1084" s="665" t="s">
        <v>3240</v>
      </c>
      <c r="H1084" s="665" t="s">
        <v>557</v>
      </c>
      <c r="I1084" s="665" t="s">
        <v>3375</v>
      </c>
      <c r="J1084" s="665" t="s">
        <v>3242</v>
      </c>
      <c r="K1084" s="665" t="s">
        <v>3376</v>
      </c>
      <c r="L1084" s="666">
        <v>16.77</v>
      </c>
      <c r="M1084" s="666">
        <v>33.54</v>
      </c>
      <c r="N1084" s="665">
        <v>2</v>
      </c>
      <c r="O1084" s="748">
        <v>1</v>
      </c>
      <c r="P1084" s="666">
        <v>33.54</v>
      </c>
      <c r="Q1084" s="681">
        <v>1</v>
      </c>
      <c r="R1084" s="665">
        <v>2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31</v>
      </c>
      <c r="B1085" s="665" t="s">
        <v>556</v>
      </c>
      <c r="C1085" s="665" t="s">
        <v>3070</v>
      </c>
      <c r="D1085" s="746" t="s">
        <v>4306</v>
      </c>
      <c r="E1085" s="747" t="s">
        <v>3085</v>
      </c>
      <c r="F1085" s="665" t="s">
        <v>3065</v>
      </c>
      <c r="G1085" s="665" t="s">
        <v>3240</v>
      </c>
      <c r="H1085" s="665" t="s">
        <v>557</v>
      </c>
      <c r="I1085" s="665" t="s">
        <v>3241</v>
      </c>
      <c r="J1085" s="665" t="s">
        <v>3242</v>
      </c>
      <c r="K1085" s="665" t="s">
        <v>3243</v>
      </c>
      <c r="L1085" s="666">
        <v>33.549999999999997</v>
      </c>
      <c r="M1085" s="666">
        <v>201.3</v>
      </c>
      <c r="N1085" s="665">
        <v>6</v>
      </c>
      <c r="O1085" s="748">
        <v>4.5</v>
      </c>
      <c r="P1085" s="666">
        <v>201.3</v>
      </c>
      <c r="Q1085" s="681">
        <v>1</v>
      </c>
      <c r="R1085" s="665">
        <v>6</v>
      </c>
      <c r="S1085" s="681">
        <v>1</v>
      </c>
      <c r="T1085" s="748">
        <v>4.5</v>
      </c>
      <c r="U1085" s="704">
        <v>1</v>
      </c>
    </row>
    <row r="1086" spans="1:21" ht="14.4" customHeight="1" x14ac:dyDescent="0.3">
      <c r="A1086" s="664">
        <v>31</v>
      </c>
      <c r="B1086" s="665" t="s">
        <v>556</v>
      </c>
      <c r="C1086" s="665" t="s">
        <v>3070</v>
      </c>
      <c r="D1086" s="746" t="s">
        <v>4306</v>
      </c>
      <c r="E1086" s="747" t="s">
        <v>3085</v>
      </c>
      <c r="F1086" s="665" t="s">
        <v>3065</v>
      </c>
      <c r="G1086" s="665" t="s">
        <v>3240</v>
      </c>
      <c r="H1086" s="665" t="s">
        <v>557</v>
      </c>
      <c r="I1086" s="665" t="s">
        <v>1126</v>
      </c>
      <c r="J1086" s="665" t="s">
        <v>3242</v>
      </c>
      <c r="K1086" s="665" t="s">
        <v>3244</v>
      </c>
      <c r="L1086" s="666">
        <v>50.32</v>
      </c>
      <c r="M1086" s="666">
        <v>100.64</v>
      </c>
      <c r="N1086" s="665">
        <v>2</v>
      </c>
      <c r="O1086" s="748">
        <v>2</v>
      </c>
      <c r="P1086" s="666">
        <v>50.32</v>
      </c>
      <c r="Q1086" s="681">
        <v>0.5</v>
      </c>
      <c r="R1086" s="665">
        <v>1</v>
      </c>
      <c r="S1086" s="681">
        <v>0.5</v>
      </c>
      <c r="T1086" s="748">
        <v>1</v>
      </c>
      <c r="U1086" s="704">
        <v>0.5</v>
      </c>
    </row>
    <row r="1087" spans="1:21" ht="14.4" customHeight="1" x14ac:dyDescent="0.3">
      <c r="A1087" s="664">
        <v>31</v>
      </c>
      <c r="B1087" s="665" t="s">
        <v>556</v>
      </c>
      <c r="C1087" s="665" t="s">
        <v>3070</v>
      </c>
      <c r="D1087" s="746" t="s">
        <v>4306</v>
      </c>
      <c r="E1087" s="747" t="s">
        <v>3085</v>
      </c>
      <c r="F1087" s="665" t="s">
        <v>3065</v>
      </c>
      <c r="G1087" s="665" t="s">
        <v>3240</v>
      </c>
      <c r="H1087" s="665" t="s">
        <v>557</v>
      </c>
      <c r="I1087" s="665" t="s">
        <v>3962</v>
      </c>
      <c r="J1087" s="665" t="s">
        <v>1383</v>
      </c>
      <c r="K1087" s="665" t="s">
        <v>3963</v>
      </c>
      <c r="L1087" s="666">
        <v>16.77</v>
      </c>
      <c r="M1087" s="666">
        <v>16.77</v>
      </c>
      <c r="N1087" s="665">
        <v>1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31</v>
      </c>
      <c r="B1088" s="665" t="s">
        <v>556</v>
      </c>
      <c r="C1088" s="665" t="s">
        <v>3070</v>
      </c>
      <c r="D1088" s="746" t="s">
        <v>4306</v>
      </c>
      <c r="E1088" s="747" t="s">
        <v>3085</v>
      </c>
      <c r="F1088" s="665" t="s">
        <v>3065</v>
      </c>
      <c r="G1088" s="665" t="s">
        <v>3240</v>
      </c>
      <c r="H1088" s="665" t="s">
        <v>557</v>
      </c>
      <c r="I1088" s="665" t="s">
        <v>1382</v>
      </c>
      <c r="J1088" s="665" t="s">
        <v>1383</v>
      </c>
      <c r="K1088" s="665" t="s">
        <v>3425</v>
      </c>
      <c r="L1088" s="666">
        <v>50.32</v>
      </c>
      <c r="M1088" s="666">
        <v>100.64</v>
      </c>
      <c r="N1088" s="665">
        <v>2</v>
      </c>
      <c r="O1088" s="748">
        <v>0.5</v>
      </c>
      <c r="P1088" s="666">
        <v>100.64</v>
      </c>
      <c r="Q1088" s="681">
        <v>1</v>
      </c>
      <c r="R1088" s="665">
        <v>2</v>
      </c>
      <c r="S1088" s="681">
        <v>1</v>
      </c>
      <c r="T1088" s="748">
        <v>0.5</v>
      </c>
      <c r="U1088" s="704">
        <v>1</v>
      </c>
    </row>
    <row r="1089" spans="1:21" ht="14.4" customHeight="1" x14ac:dyDescent="0.3">
      <c r="A1089" s="664">
        <v>31</v>
      </c>
      <c r="B1089" s="665" t="s">
        <v>556</v>
      </c>
      <c r="C1089" s="665" t="s">
        <v>3070</v>
      </c>
      <c r="D1089" s="746" t="s">
        <v>4306</v>
      </c>
      <c r="E1089" s="747" t="s">
        <v>3085</v>
      </c>
      <c r="F1089" s="665" t="s">
        <v>3065</v>
      </c>
      <c r="G1089" s="665" t="s">
        <v>3240</v>
      </c>
      <c r="H1089" s="665" t="s">
        <v>557</v>
      </c>
      <c r="I1089" s="665" t="s">
        <v>2373</v>
      </c>
      <c r="J1089" s="665" t="s">
        <v>3242</v>
      </c>
      <c r="K1089" s="665" t="s">
        <v>3377</v>
      </c>
      <c r="L1089" s="666">
        <v>33.31</v>
      </c>
      <c r="M1089" s="666">
        <v>33.31</v>
      </c>
      <c r="N1089" s="665">
        <v>1</v>
      </c>
      <c r="O1089" s="748">
        <v>0.5</v>
      </c>
      <c r="P1089" s="666">
        <v>33.31</v>
      </c>
      <c r="Q1089" s="681">
        <v>1</v>
      </c>
      <c r="R1089" s="665">
        <v>1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31</v>
      </c>
      <c r="B1090" s="665" t="s">
        <v>556</v>
      </c>
      <c r="C1090" s="665" t="s">
        <v>3070</v>
      </c>
      <c r="D1090" s="746" t="s">
        <v>4306</v>
      </c>
      <c r="E1090" s="747" t="s">
        <v>3085</v>
      </c>
      <c r="F1090" s="665" t="s">
        <v>3065</v>
      </c>
      <c r="G1090" s="665" t="s">
        <v>3240</v>
      </c>
      <c r="H1090" s="665" t="s">
        <v>557</v>
      </c>
      <c r="I1090" s="665" t="s">
        <v>3964</v>
      </c>
      <c r="J1090" s="665" t="s">
        <v>3242</v>
      </c>
      <c r="K1090" s="665" t="s">
        <v>3965</v>
      </c>
      <c r="L1090" s="666">
        <v>0</v>
      </c>
      <c r="M1090" s="666">
        <v>0</v>
      </c>
      <c r="N1090" s="665">
        <v>1</v>
      </c>
      <c r="O1090" s="748">
        <v>0.5</v>
      </c>
      <c r="P1090" s="666">
        <v>0</v>
      </c>
      <c r="Q1090" s="681"/>
      <c r="R1090" s="665">
        <v>1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31</v>
      </c>
      <c r="B1091" s="665" t="s">
        <v>556</v>
      </c>
      <c r="C1091" s="665" t="s">
        <v>3070</v>
      </c>
      <c r="D1091" s="746" t="s">
        <v>4306</v>
      </c>
      <c r="E1091" s="747" t="s">
        <v>3085</v>
      </c>
      <c r="F1091" s="665" t="s">
        <v>3067</v>
      </c>
      <c r="G1091" s="665" t="s">
        <v>3966</v>
      </c>
      <c r="H1091" s="665" t="s">
        <v>557</v>
      </c>
      <c r="I1091" s="665" t="s">
        <v>3967</v>
      </c>
      <c r="J1091" s="665" t="s">
        <v>3518</v>
      </c>
      <c r="K1091" s="665"/>
      <c r="L1091" s="666">
        <v>2010.55</v>
      </c>
      <c r="M1091" s="666">
        <v>4021.1</v>
      </c>
      <c r="N1091" s="665">
        <v>2</v>
      </c>
      <c r="O1091" s="748">
        <v>2</v>
      </c>
      <c r="P1091" s="666">
        <v>4021.1</v>
      </c>
      <c r="Q1091" s="681">
        <v>1</v>
      </c>
      <c r="R1091" s="665">
        <v>2</v>
      </c>
      <c r="S1091" s="681">
        <v>1</v>
      </c>
      <c r="T1091" s="748">
        <v>2</v>
      </c>
      <c r="U1091" s="704">
        <v>1</v>
      </c>
    </row>
    <row r="1092" spans="1:21" ht="14.4" customHeight="1" x14ac:dyDescent="0.3">
      <c r="A1092" s="664">
        <v>31</v>
      </c>
      <c r="B1092" s="665" t="s">
        <v>556</v>
      </c>
      <c r="C1092" s="665" t="s">
        <v>3070</v>
      </c>
      <c r="D1092" s="746" t="s">
        <v>4306</v>
      </c>
      <c r="E1092" s="747" t="s">
        <v>3085</v>
      </c>
      <c r="F1092" s="665" t="s">
        <v>3067</v>
      </c>
      <c r="G1092" s="665" t="s">
        <v>3135</v>
      </c>
      <c r="H1092" s="665" t="s">
        <v>557</v>
      </c>
      <c r="I1092" s="665" t="s">
        <v>3136</v>
      </c>
      <c r="J1092" s="665" t="s">
        <v>3137</v>
      </c>
      <c r="K1092" s="665" t="s">
        <v>3138</v>
      </c>
      <c r="L1092" s="666">
        <v>35.130000000000003</v>
      </c>
      <c r="M1092" s="666">
        <v>175.65</v>
      </c>
      <c r="N1092" s="665">
        <v>5</v>
      </c>
      <c r="O1092" s="748">
        <v>5</v>
      </c>
      <c r="P1092" s="666">
        <v>175.65</v>
      </c>
      <c r="Q1092" s="681">
        <v>1</v>
      </c>
      <c r="R1092" s="665">
        <v>5</v>
      </c>
      <c r="S1092" s="681">
        <v>1</v>
      </c>
      <c r="T1092" s="748">
        <v>5</v>
      </c>
      <c r="U1092" s="704">
        <v>1</v>
      </c>
    </row>
    <row r="1093" spans="1:21" ht="14.4" customHeight="1" x14ac:dyDescent="0.3">
      <c r="A1093" s="664">
        <v>31</v>
      </c>
      <c r="B1093" s="665" t="s">
        <v>556</v>
      </c>
      <c r="C1093" s="665" t="s">
        <v>3070</v>
      </c>
      <c r="D1093" s="746" t="s">
        <v>4306</v>
      </c>
      <c r="E1093" s="747" t="s">
        <v>3085</v>
      </c>
      <c r="F1093" s="665" t="s">
        <v>3067</v>
      </c>
      <c r="G1093" s="665" t="s">
        <v>3135</v>
      </c>
      <c r="H1093" s="665" t="s">
        <v>557</v>
      </c>
      <c r="I1093" s="665" t="s">
        <v>3507</v>
      </c>
      <c r="J1093" s="665" t="s">
        <v>3137</v>
      </c>
      <c r="K1093" s="665" t="s">
        <v>3508</v>
      </c>
      <c r="L1093" s="666">
        <v>24.77</v>
      </c>
      <c r="M1093" s="666">
        <v>123.85</v>
      </c>
      <c r="N1093" s="665">
        <v>5</v>
      </c>
      <c r="O1093" s="748">
        <v>5</v>
      </c>
      <c r="P1093" s="666">
        <v>99.08</v>
      </c>
      <c r="Q1093" s="681">
        <v>0.8</v>
      </c>
      <c r="R1093" s="665">
        <v>4</v>
      </c>
      <c r="S1093" s="681">
        <v>0.8</v>
      </c>
      <c r="T1093" s="748">
        <v>4</v>
      </c>
      <c r="U1093" s="704">
        <v>0.8</v>
      </c>
    </row>
    <row r="1094" spans="1:21" ht="14.4" customHeight="1" x14ac:dyDescent="0.3">
      <c r="A1094" s="664">
        <v>31</v>
      </c>
      <c r="B1094" s="665" t="s">
        <v>556</v>
      </c>
      <c r="C1094" s="665" t="s">
        <v>3070</v>
      </c>
      <c r="D1094" s="746" t="s">
        <v>4306</v>
      </c>
      <c r="E1094" s="747" t="s">
        <v>3085</v>
      </c>
      <c r="F1094" s="665" t="s">
        <v>3067</v>
      </c>
      <c r="G1094" s="665" t="s">
        <v>3135</v>
      </c>
      <c r="H1094" s="665" t="s">
        <v>557</v>
      </c>
      <c r="I1094" s="665" t="s">
        <v>3509</v>
      </c>
      <c r="J1094" s="665" t="s">
        <v>3137</v>
      </c>
      <c r="K1094" s="665" t="s">
        <v>3510</v>
      </c>
      <c r="L1094" s="666">
        <v>38.24</v>
      </c>
      <c r="M1094" s="666">
        <v>420.64</v>
      </c>
      <c r="N1094" s="665">
        <v>11</v>
      </c>
      <c r="O1094" s="748">
        <v>7</v>
      </c>
      <c r="P1094" s="666">
        <v>420.64</v>
      </c>
      <c r="Q1094" s="681">
        <v>1</v>
      </c>
      <c r="R1094" s="665">
        <v>11</v>
      </c>
      <c r="S1094" s="681">
        <v>1</v>
      </c>
      <c r="T1094" s="748">
        <v>7</v>
      </c>
      <c r="U1094" s="704">
        <v>1</v>
      </c>
    </row>
    <row r="1095" spans="1:21" ht="14.4" customHeight="1" x14ac:dyDescent="0.3">
      <c r="A1095" s="664">
        <v>31</v>
      </c>
      <c r="B1095" s="665" t="s">
        <v>556</v>
      </c>
      <c r="C1095" s="665" t="s">
        <v>3070</v>
      </c>
      <c r="D1095" s="746" t="s">
        <v>4306</v>
      </c>
      <c r="E1095" s="747" t="s">
        <v>3085</v>
      </c>
      <c r="F1095" s="665" t="s">
        <v>3067</v>
      </c>
      <c r="G1095" s="665" t="s">
        <v>3135</v>
      </c>
      <c r="H1095" s="665" t="s">
        <v>557</v>
      </c>
      <c r="I1095" s="665" t="s">
        <v>3826</v>
      </c>
      <c r="J1095" s="665" t="s">
        <v>3690</v>
      </c>
      <c r="K1095" s="665" t="s">
        <v>3827</v>
      </c>
      <c r="L1095" s="666">
        <v>29.02</v>
      </c>
      <c r="M1095" s="666">
        <v>493.34</v>
      </c>
      <c r="N1095" s="665">
        <v>17</v>
      </c>
      <c r="O1095" s="748">
        <v>7</v>
      </c>
      <c r="P1095" s="666">
        <v>290.2</v>
      </c>
      <c r="Q1095" s="681">
        <v>0.58823529411764708</v>
      </c>
      <c r="R1095" s="665">
        <v>10</v>
      </c>
      <c r="S1095" s="681">
        <v>0.58823529411764708</v>
      </c>
      <c r="T1095" s="748">
        <v>4</v>
      </c>
      <c r="U1095" s="704">
        <v>0.5714285714285714</v>
      </c>
    </row>
    <row r="1096" spans="1:21" ht="14.4" customHeight="1" x14ac:dyDescent="0.3">
      <c r="A1096" s="664">
        <v>31</v>
      </c>
      <c r="B1096" s="665" t="s">
        <v>556</v>
      </c>
      <c r="C1096" s="665" t="s">
        <v>3070</v>
      </c>
      <c r="D1096" s="746" t="s">
        <v>4306</v>
      </c>
      <c r="E1096" s="747" t="s">
        <v>3085</v>
      </c>
      <c r="F1096" s="665" t="s">
        <v>3067</v>
      </c>
      <c r="G1096" s="665" t="s">
        <v>3135</v>
      </c>
      <c r="H1096" s="665" t="s">
        <v>557</v>
      </c>
      <c r="I1096" s="665" t="s">
        <v>3968</v>
      </c>
      <c r="J1096" s="665" t="s">
        <v>3690</v>
      </c>
      <c r="K1096" s="665" t="s">
        <v>3969</v>
      </c>
      <c r="L1096" s="666">
        <v>34.200000000000003</v>
      </c>
      <c r="M1096" s="666">
        <v>136.80000000000001</v>
      </c>
      <c r="N1096" s="665">
        <v>4</v>
      </c>
      <c r="O1096" s="748">
        <v>2</v>
      </c>
      <c r="P1096" s="666">
        <v>102.60000000000001</v>
      </c>
      <c r="Q1096" s="681">
        <v>0.75</v>
      </c>
      <c r="R1096" s="665">
        <v>3</v>
      </c>
      <c r="S1096" s="681">
        <v>0.75</v>
      </c>
      <c r="T1096" s="748">
        <v>1</v>
      </c>
      <c r="U1096" s="704">
        <v>0.5</v>
      </c>
    </row>
    <row r="1097" spans="1:21" ht="14.4" customHeight="1" x14ac:dyDescent="0.3">
      <c r="A1097" s="664">
        <v>31</v>
      </c>
      <c r="B1097" s="665" t="s">
        <v>556</v>
      </c>
      <c r="C1097" s="665" t="s">
        <v>3070</v>
      </c>
      <c r="D1097" s="746" t="s">
        <v>4306</v>
      </c>
      <c r="E1097" s="747" t="s">
        <v>3085</v>
      </c>
      <c r="F1097" s="665" t="s">
        <v>3067</v>
      </c>
      <c r="G1097" s="665" t="s">
        <v>3135</v>
      </c>
      <c r="H1097" s="665" t="s">
        <v>557</v>
      </c>
      <c r="I1097" s="665" t="s">
        <v>3970</v>
      </c>
      <c r="J1097" s="665" t="s">
        <v>3690</v>
      </c>
      <c r="K1097" s="665" t="s">
        <v>3971</v>
      </c>
      <c r="L1097" s="666">
        <v>40.42</v>
      </c>
      <c r="M1097" s="666">
        <v>202.10000000000002</v>
      </c>
      <c r="N1097" s="665">
        <v>5</v>
      </c>
      <c r="O1097" s="748">
        <v>2</v>
      </c>
      <c r="P1097" s="666">
        <v>202.10000000000002</v>
      </c>
      <c r="Q1097" s="681">
        <v>1</v>
      </c>
      <c r="R1097" s="665">
        <v>5</v>
      </c>
      <c r="S1097" s="681">
        <v>1</v>
      </c>
      <c r="T1097" s="748">
        <v>2</v>
      </c>
      <c r="U1097" s="704">
        <v>1</v>
      </c>
    </row>
    <row r="1098" spans="1:21" ht="14.4" customHeight="1" x14ac:dyDescent="0.3">
      <c r="A1098" s="664">
        <v>31</v>
      </c>
      <c r="B1098" s="665" t="s">
        <v>556</v>
      </c>
      <c r="C1098" s="665" t="s">
        <v>3070</v>
      </c>
      <c r="D1098" s="746" t="s">
        <v>4306</v>
      </c>
      <c r="E1098" s="747" t="s">
        <v>3085</v>
      </c>
      <c r="F1098" s="665" t="s">
        <v>3067</v>
      </c>
      <c r="G1098" s="665" t="s">
        <v>3143</v>
      </c>
      <c r="H1098" s="665" t="s">
        <v>557</v>
      </c>
      <c r="I1098" s="665" t="s">
        <v>3144</v>
      </c>
      <c r="J1098" s="665" t="s">
        <v>3145</v>
      </c>
      <c r="K1098" s="665" t="s">
        <v>3146</v>
      </c>
      <c r="L1098" s="666">
        <v>199.5</v>
      </c>
      <c r="M1098" s="666">
        <v>598.5</v>
      </c>
      <c r="N1098" s="665">
        <v>3</v>
      </c>
      <c r="O1098" s="748">
        <v>2</v>
      </c>
      <c r="P1098" s="666">
        <v>399</v>
      </c>
      <c r="Q1098" s="681">
        <v>0.66666666666666663</v>
      </c>
      <c r="R1098" s="665">
        <v>2</v>
      </c>
      <c r="S1098" s="681">
        <v>0.66666666666666663</v>
      </c>
      <c r="T1098" s="748">
        <v>1.5</v>
      </c>
      <c r="U1098" s="704">
        <v>0.75</v>
      </c>
    </row>
    <row r="1099" spans="1:21" ht="14.4" customHeight="1" x14ac:dyDescent="0.3">
      <c r="A1099" s="664">
        <v>31</v>
      </c>
      <c r="B1099" s="665" t="s">
        <v>556</v>
      </c>
      <c r="C1099" s="665" t="s">
        <v>3070</v>
      </c>
      <c r="D1099" s="746" t="s">
        <v>4306</v>
      </c>
      <c r="E1099" s="747" t="s">
        <v>3085</v>
      </c>
      <c r="F1099" s="665" t="s">
        <v>3067</v>
      </c>
      <c r="G1099" s="665" t="s">
        <v>3143</v>
      </c>
      <c r="H1099" s="665" t="s">
        <v>557</v>
      </c>
      <c r="I1099" s="665" t="s">
        <v>3147</v>
      </c>
      <c r="J1099" s="665" t="s">
        <v>3148</v>
      </c>
      <c r="K1099" s="665" t="s">
        <v>3149</v>
      </c>
      <c r="L1099" s="666">
        <v>492.18</v>
      </c>
      <c r="M1099" s="666">
        <v>492.18</v>
      </c>
      <c r="N1099" s="665">
        <v>1</v>
      </c>
      <c r="O1099" s="748">
        <v>1</v>
      </c>
      <c r="P1099" s="666">
        <v>492.18</v>
      </c>
      <c r="Q1099" s="681">
        <v>1</v>
      </c>
      <c r="R1099" s="665">
        <v>1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31</v>
      </c>
      <c r="B1100" s="665" t="s">
        <v>556</v>
      </c>
      <c r="C1100" s="665" t="s">
        <v>3070</v>
      </c>
      <c r="D1100" s="746" t="s">
        <v>4306</v>
      </c>
      <c r="E1100" s="747" t="s">
        <v>3085</v>
      </c>
      <c r="F1100" s="665" t="s">
        <v>3067</v>
      </c>
      <c r="G1100" s="665" t="s">
        <v>3143</v>
      </c>
      <c r="H1100" s="665" t="s">
        <v>557</v>
      </c>
      <c r="I1100" s="665" t="s">
        <v>3294</v>
      </c>
      <c r="J1100" s="665" t="s">
        <v>3295</v>
      </c>
      <c r="K1100" s="665" t="s">
        <v>3296</v>
      </c>
      <c r="L1100" s="666">
        <v>347.81</v>
      </c>
      <c r="M1100" s="666">
        <v>347.81</v>
      </c>
      <c r="N1100" s="665">
        <v>1</v>
      </c>
      <c r="O1100" s="748">
        <v>1</v>
      </c>
      <c r="P1100" s="666">
        <v>347.81</v>
      </c>
      <c r="Q1100" s="681">
        <v>1</v>
      </c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31</v>
      </c>
      <c r="B1101" s="665" t="s">
        <v>556</v>
      </c>
      <c r="C1101" s="665" t="s">
        <v>3070</v>
      </c>
      <c r="D1101" s="746" t="s">
        <v>4306</v>
      </c>
      <c r="E1101" s="747" t="s">
        <v>3085</v>
      </c>
      <c r="F1101" s="665" t="s">
        <v>3067</v>
      </c>
      <c r="G1101" s="665" t="s">
        <v>3143</v>
      </c>
      <c r="H1101" s="665" t="s">
        <v>557</v>
      </c>
      <c r="I1101" s="665" t="s">
        <v>3246</v>
      </c>
      <c r="J1101" s="665" t="s">
        <v>3247</v>
      </c>
      <c r="K1101" s="665" t="s">
        <v>3248</v>
      </c>
      <c r="L1101" s="666">
        <v>320.25</v>
      </c>
      <c r="M1101" s="666">
        <v>640.5</v>
      </c>
      <c r="N1101" s="665">
        <v>2</v>
      </c>
      <c r="O1101" s="748">
        <v>2</v>
      </c>
      <c r="P1101" s="666">
        <v>640.5</v>
      </c>
      <c r="Q1101" s="681">
        <v>1</v>
      </c>
      <c r="R1101" s="665">
        <v>2</v>
      </c>
      <c r="S1101" s="681">
        <v>1</v>
      </c>
      <c r="T1101" s="748">
        <v>2</v>
      </c>
      <c r="U1101" s="704">
        <v>1</v>
      </c>
    </row>
    <row r="1102" spans="1:21" ht="14.4" customHeight="1" x14ac:dyDescent="0.3">
      <c r="A1102" s="664">
        <v>31</v>
      </c>
      <c r="B1102" s="665" t="s">
        <v>556</v>
      </c>
      <c r="C1102" s="665" t="s">
        <v>3070</v>
      </c>
      <c r="D1102" s="746" t="s">
        <v>4306</v>
      </c>
      <c r="E1102" s="747" t="s">
        <v>3085</v>
      </c>
      <c r="F1102" s="665" t="s">
        <v>3067</v>
      </c>
      <c r="G1102" s="665" t="s">
        <v>3143</v>
      </c>
      <c r="H1102" s="665" t="s">
        <v>557</v>
      </c>
      <c r="I1102" s="665" t="s">
        <v>3249</v>
      </c>
      <c r="J1102" s="665" t="s">
        <v>3250</v>
      </c>
      <c r="K1102" s="665" t="s">
        <v>3251</v>
      </c>
      <c r="L1102" s="666">
        <v>245.43</v>
      </c>
      <c r="M1102" s="666">
        <v>490.86</v>
      </c>
      <c r="N1102" s="665">
        <v>2</v>
      </c>
      <c r="O1102" s="748">
        <v>2</v>
      </c>
      <c r="P1102" s="666">
        <v>490.86</v>
      </c>
      <c r="Q1102" s="681">
        <v>1</v>
      </c>
      <c r="R1102" s="665">
        <v>2</v>
      </c>
      <c r="S1102" s="681">
        <v>1</v>
      </c>
      <c r="T1102" s="748">
        <v>2</v>
      </c>
      <c r="U1102" s="704">
        <v>1</v>
      </c>
    </row>
    <row r="1103" spans="1:21" ht="14.4" customHeight="1" x14ac:dyDescent="0.3">
      <c r="A1103" s="664">
        <v>31</v>
      </c>
      <c r="B1103" s="665" t="s">
        <v>556</v>
      </c>
      <c r="C1103" s="665" t="s">
        <v>3070</v>
      </c>
      <c r="D1103" s="746" t="s">
        <v>4306</v>
      </c>
      <c r="E1103" s="747" t="s">
        <v>3085</v>
      </c>
      <c r="F1103" s="665" t="s">
        <v>3067</v>
      </c>
      <c r="G1103" s="665" t="s">
        <v>3143</v>
      </c>
      <c r="H1103" s="665" t="s">
        <v>557</v>
      </c>
      <c r="I1103" s="665" t="s">
        <v>3610</v>
      </c>
      <c r="J1103" s="665" t="s">
        <v>3611</v>
      </c>
      <c r="K1103" s="665" t="s">
        <v>3612</v>
      </c>
      <c r="L1103" s="666">
        <v>1575</v>
      </c>
      <c r="M1103" s="666">
        <v>6300</v>
      </c>
      <c r="N1103" s="665">
        <v>4</v>
      </c>
      <c r="O1103" s="748">
        <v>4</v>
      </c>
      <c r="P1103" s="666">
        <v>6300</v>
      </c>
      <c r="Q1103" s="681">
        <v>1</v>
      </c>
      <c r="R1103" s="665">
        <v>4</v>
      </c>
      <c r="S1103" s="681">
        <v>1</v>
      </c>
      <c r="T1103" s="748">
        <v>4</v>
      </c>
      <c r="U1103" s="704">
        <v>1</v>
      </c>
    </row>
    <row r="1104" spans="1:21" ht="14.4" customHeight="1" x14ac:dyDescent="0.3">
      <c r="A1104" s="664">
        <v>31</v>
      </c>
      <c r="B1104" s="665" t="s">
        <v>556</v>
      </c>
      <c r="C1104" s="665" t="s">
        <v>3070</v>
      </c>
      <c r="D1104" s="746" t="s">
        <v>4306</v>
      </c>
      <c r="E1104" s="747" t="s">
        <v>3085</v>
      </c>
      <c r="F1104" s="665" t="s">
        <v>3067</v>
      </c>
      <c r="G1104" s="665" t="s">
        <v>3143</v>
      </c>
      <c r="H1104" s="665" t="s">
        <v>557</v>
      </c>
      <c r="I1104" s="665" t="s">
        <v>3613</v>
      </c>
      <c r="J1104" s="665" t="s">
        <v>3154</v>
      </c>
      <c r="K1104" s="665" t="s">
        <v>3614</v>
      </c>
      <c r="L1104" s="666">
        <v>50.5</v>
      </c>
      <c r="M1104" s="666">
        <v>202</v>
      </c>
      <c r="N1104" s="665">
        <v>4</v>
      </c>
      <c r="O1104" s="748">
        <v>4</v>
      </c>
      <c r="P1104" s="666">
        <v>202</v>
      </c>
      <c r="Q1104" s="681">
        <v>1</v>
      </c>
      <c r="R1104" s="665">
        <v>4</v>
      </c>
      <c r="S1104" s="681">
        <v>1</v>
      </c>
      <c r="T1104" s="748">
        <v>4</v>
      </c>
      <c r="U1104" s="704">
        <v>1</v>
      </c>
    </row>
    <row r="1105" spans="1:21" ht="14.4" customHeight="1" x14ac:dyDescent="0.3">
      <c r="A1105" s="664">
        <v>31</v>
      </c>
      <c r="B1105" s="665" t="s">
        <v>556</v>
      </c>
      <c r="C1105" s="665" t="s">
        <v>3070</v>
      </c>
      <c r="D1105" s="746" t="s">
        <v>4306</v>
      </c>
      <c r="E1105" s="747" t="s">
        <v>3085</v>
      </c>
      <c r="F1105" s="665" t="s">
        <v>3067</v>
      </c>
      <c r="G1105" s="665" t="s">
        <v>3143</v>
      </c>
      <c r="H1105" s="665" t="s">
        <v>557</v>
      </c>
      <c r="I1105" s="665" t="s">
        <v>3153</v>
      </c>
      <c r="J1105" s="665" t="s">
        <v>3154</v>
      </c>
      <c r="K1105" s="665" t="s">
        <v>3155</v>
      </c>
      <c r="L1105" s="666">
        <v>58.5</v>
      </c>
      <c r="M1105" s="666">
        <v>234</v>
      </c>
      <c r="N1105" s="665">
        <v>4</v>
      </c>
      <c r="O1105" s="748">
        <v>4</v>
      </c>
      <c r="P1105" s="666">
        <v>234</v>
      </c>
      <c r="Q1105" s="681">
        <v>1</v>
      </c>
      <c r="R1105" s="665">
        <v>4</v>
      </c>
      <c r="S1105" s="681">
        <v>1</v>
      </c>
      <c r="T1105" s="748">
        <v>4</v>
      </c>
      <c r="U1105" s="704">
        <v>1</v>
      </c>
    </row>
    <row r="1106" spans="1:21" ht="14.4" customHeight="1" x14ac:dyDescent="0.3">
      <c r="A1106" s="664">
        <v>31</v>
      </c>
      <c r="B1106" s="665" t="s">
        <v>556</v>
      </c>
      <c r="C1106" s="665" t="s">
        <v>3070</v>
      </c>
      <c r="D1106" s="746" t="s">
        <v>4306</v>
      </c>
      <c r="E1106" s="747" t="s">
        <v>3085</v>
      </c>
      <c r="F1106" s="665" t="s">
        <v>3067</v>
      </c>
      <c r="G1106" s="665" t="s">
        <v>3143</v>
      </c>
      <c r="H1106" s="665" t="s">
        <v>557</v>
      </c>
      <c r="I1106" s="665" t="s">
        <v>3156</v>
      </c>
      <c r="J1106" s="665" t="s">
        <v>3157</v>
      </c>
      <c r="K1106" s="665" t="s">
        <v>3158</v>
      </c>
      <c r="L1106" s="666">
        <v>971.25</v>
      </c>
      <c r="M1106" s="666">
        <v>1942.5</v>
      </c>
      <c r="N1106" s="665">
        <v>2</v>
      </c>
      <c r="O1106" s="748">
        <v>2</v>
      </c>
      <c r="P1106" s="666">
        <v>1942.5</v>
      </c>
      <c r="Q1106" s="681">
        <v>1</v>
      </c>
      <c r="R1106" s="665">
        <v>2</v>
      </c>
      <c r="S1106" s="681">
        <v>1</v>
      </c>
      <c r="T1106" s="748">
        <v>2</v>
      </c>
      <c r="U1106" s="704">
        <v>1</v>
      </c>
    </row>
    <row r="1107" spans="1:21" ht="14.4" customHeight="1" x14ac:dyDescent="0.3">
      <c r="A1107" s="664">
        <v>31</v>
      </c>
      <c r="B1107" s="665" t="s">
        <v>556</v>
      </c>
      <c r="C1107" s="665" t="s">
        <v>3070</v>
      </c>
      <c r="D1107" s="746" t="s">
        <v>4306</v>
      </c>
      <c r="E1107" s="747" t="s">
        <v>3085</v>
      </c>
      <c r="F1107" s="665" t="s">
        <v>3067</v>
      </c>
      <c r="G1107" s="665" t="s">
        <v>3143</v>
      </c>
      <c r="H1107" s="665" t="s">
        <v>557</v>
      </c>
      <c r="I1107" s="665" t="s">
        <v>3972</v>
      </c>
      <c r="J1107" s="665" t="s">
        <v>3973</v>
      </c>
      <c r="K1107" s="665" t="s">
        <v>3974</v>
      </c>
      <c r="L1107" s="666">
        <v>1600</v>
      </c>
      <c r="M1107" s="666">
        <v>1600</v>
      </c>
      <c r="N1107" s="665">
        <v>1</v>
      </c>
      <c r="O1107" s="748">
        <v>1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31</v>
      </c>
      <c r="B1108" s="665" t="s">
        <v>556</v>
      </c>
      <c r="C1108" s="665" t="s">
        <v>3070</v>
      </c>
      <c r="D1108" s="746" t="s">
        <v>4306</v>
      </c>
      <c r="E1108" s="747" t="s">
        <v>3085</v>
      </c>
      <c r="F1108" s="665" t="s">
        <v>3067</v>
      </c>
      <c r="G1108" s="665" t="s">
        <v>3143</v>
      </c>
      <c r="H1108" s="665" t="s">
        <v>557</v>
      </c>
      <c r="I1108" s="665" t="s">
        <v>3975</v>
      </c>
      <c r="J1108" s="665" t="s">
        <v>3518</v>
      </c>
      <c r="K1108" s="665"/>
      <c r="L1108" s="666">
        <v>500</v>
      </c>
      <c r="M1108" s="666">
        <v>500</v>
      </c>
      <c r="N1108" s="665">
        <v>1</v>
      </c>
      <c r="O1108" s="748">
        <v>1</v>
      </c>
      <c r="P1108" s="666">
        <v>500</v>
      </c>
      <c r="Q1108" s="681">
        <v>1</v>
      </c>
      <c r="R1108" s="665">
        <v>1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31</v>
      </c>
      <c r="B1109" s="665" t="s">
        <v>556</v>
      </c>
      <c r="C1109" s="665" t="s">
        <v>3070</v>
      </c>
      <c r="D1109" s="746" t="s">
        <v>4306</v>
      </c>
      <c r="E1109" s="747" t="s">
        <v>3085</v>
      </c>
      <c r="F1109" s="665" t="s">
        <v>3067</v>
      </c>
      <c r="G1109" s="665" t="s">
        <v>3143</v>
      </c>
      <c r="H1109" s="665" t="s">
        <v>557</v>
      </c>
      <c r="I1109" s="665" t="s">
        <v>3922</v>
      </c>
      <c r="J1109" s="665" t="s">
        <v>3923</v>
      </c>
      <c r="K1109" s="665" t="s">
        <v>3257</v>
      </c>
      <c r="L1109" s="666">
        <v>1000</v>
      </c>
      <c r="M1109" s="666">
        <v>3000</v>
      </c>
      <c r="N1109" s="665">
        <v>3</v>
      </c>
      <c r="O1109" s="748">
        <v>3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31</v>
      </c>
      <c r="B1110" s="665" t="s">
        <v>556</v>
      </c>
      <c r="C1110" s="665" t="s">
        <v>3070</v>
      </c>
      <c r="D1110" s="746" t="s">
        <v>4306</v>
      </c>
      <c r="E1110" s="747" t="s">
        <v>3085</v>
      </c>
      <c r="F1110" s="665" t="s">
        <v>3067</v>
      </c>
      <c r="G1110" s="665" t="s">
        <v>3143</v>
      </c>
      <c r="H1110" s="665" t="s">
        <v>557</v>
      </c>
      <c r="I1110" s="665" t="s">
        <v>3339</v>
      </c>
      <c r="J1110" s="665" t="s">
        <v>3340</v>
      </c>
      <c r="K1110" s="665" t="s">
        <v>3341</v>
      </c>
      <c r="L1110" s="666">
        <v>250</v>
      </c>
      <c r="M1110" s="666">
        <v>1500</v>
      </c>
      <c r="N1110" s="665">
        <v>6</v>
      </c>
      <c r="O1110" s="748">
        <v>5</v>
      </c>
      <c r="P1110" s="666">
        <v>1250</v>
      </c>
      <c r="Q1110" s="681">
        <v>0.83333333333333337</v>
      </c>
      <c r="R1110" s="665">
        <v>5</v>
      </c>
      <c r="S1110" s="681">
        <v>0.83333333333333337</v>
      </c>
      <c r="T1110" s="748">
        <v>4.5</v>
      </c>
      <c r="U1110" s="704">
        <v>0.9</v>
      </c>
    </row>
    <row r="1111" spans="1:21" ht="14.4" customHeight="1" x14ac:dyDescent="0.3">
      <c r="A1111" s="664">
        <v>31</v>
      </c>
      <c r="B1111" s="665" t="s">
        <v>556</v>
      </c>
      <c r="C1111" s="665" t="s">
        <v>3070</v>
      </c>
      <c r="D1111" s="746" t="s">
        <v>4306</v>
      </c>
      <c r="E1111" s="747" t="s">
        <v>3085</v>
      </c>
      <c r="F1111" s="665" t="s">
        <v>3067</v>
      </c>
      <c r="G1111" s="665" t="s">
        <v>3143</v>
      </c>
      <c r="H1111" s="665" t="s">
        <v>557</v>
      </c>
      <c r="I1111" s="665" t="s">
        <v>3876</v>
      </c>
      <c r="J1111" s="665" t="s">
        <v>3877</v>
      </c>
      <c r="K1111" s="665"/>
      <c r="L1111" s="666">
        <v>80.349999999999994</v>
      </c>
      <c r="M1111" s="666">
        <v>160.69999999999999</v>
      </c>
      <c r="N1111" s="665">
        <v>2</v>
      </c>
      <c r="O1111" s="748">
        <v>2</v>
      </c>
      <c r="P1111" s="666">
        <v>80.349999999999994</v>
      </c>
      <c r="Q1111" s="681">
        <v>0.5</v>
      </c>
      <c r="R1111" s="665">
        <v>1</v>
      </c>
      <c r="S1111" s="681">
        <v>0.5</v>
      </c>
      <c r="T1111" s="748">
        <v>1</v>
      </c>
      <c r="U1111" s="704">
        <v>0.5</v>
      </c>
    </row>
    <row r="1112" spans="1:21" ht="14.4" customHeight="1" x14ac:dyDescent="0.3">
      <c r="A1112" s="664">
        <v>31</v>
      </c>
      <c r="B1112" s="665" t="s">
        <v>556</v>
      </c>
      <c r="C1112" s="665" t="s">
        <v>3070</v>
      </c>
      <c r="D1112" s="746" t="s">
        <v>4306</v>
      </c>
      <c r="E1112" s="747" t="s">
        <v>3085</v>
      </c>
      <c r="F1112" s="665" t="s">
        <v>3067</v>
      </c>
      <c r="G1112" s="665" t="s">
        <v>3143</v>
      </c>
      <c r="H1112" s="665" t="s">
        <v>557</v>
      </c>
      <c r="I1112" s="665" t="s">
        <v>3511</v>
      </c>
      <c r="J1112" s="665" t="s">
        <v>3512</v>
      </c>
      <c r="K1112" s="665" t="s">
        <v>3513</v>
      </c>
      <c r="L1112" s="666">
        <v>600</v>
      </c>
      <c r="M1112" s="666">
        <v>2400</v>
      </c>
      <c r="N1112" s="665">
        <v>4</v>
      </c>
      <c r="O1112" s="748">
        <v>4</v>
      </c>
      <c r="P1112" s="666">
        <v>2400</v>
      </c>
      <c r="Q1112" s="681">
        <v>1</v>
      </c>
      <c r="R1112" s="665">
        <v>4</v>
      </c>
      <c r="S1112" s="681">
        <v>1</v>
      </c>
      <c r="T1112" s="748">
        <v>4</v>
      </c>
      <c r="U1112" s="704">
        <v>1</v>
      </c>
    </row>
    <row r="1113" spans="1:21" ht="14.4" customHeight="1" x14ac:dyDescent="0.3">
      <c r="A1113" s="664">
        <v>31</v>
      </c>
      <c r="B1113" s="665" t="s">
        <v>556</v>
      </c>
      <c r="C1113" s="665" t="s">
        <v>3070</v>
      </c>
      <c r="D1113" s="746" t="s">
        <v>4306</v>
      </c>
      <c r="E1113" s="747" t="s">
        <v>3085</v>
      </c>
      <c r="F1113" s="665" t="s">
        <v>3067</v>
      </c>
      <c r="G1113" s="665" t="s">
        <v>3143</v>
      </c>
      <c r="H1113" s="665" t="s">
        <v>557</v>
      </c>
      <c r="I1113" s="665" t="s">
        <v>3162</v>
      </c>
      <c r="J1113" s="665" t="s">
        <v>3163</v>
      </c>
      <c r="K1113" s="665" t="s">
        <v>3164</v>
      </c>
      <c r="L1113" s="666">
        <v>350</v>
      </c>
      <c r="M1113" s="666">
        <v>4900</v>
      </c>
      <c r="N1113" s="665">
        <v>14</v>
      </c>
      <c r="O1113" s="748">
        <v>13</v>
      </c>
      <c r="P1113" s="666">
        <v>4550</v>
      </c>
      <c r="Q1113" s="681">
        <v>0.9285714285714286</v>
      </c>
      <c r="R1113" s="665">
        <v>13</v>
      </c>
      <c r="S1113" s="681">
        <v>0.9285714285714286</v>
      </c>
      <c r="T1113" s="748">
        <v>12.5</v>
      </c>
      <c r="U1113" s="704">
        <v>0.96153846153846156</v>
      </c>
    </row>
    <row r="1114" spans="1:21" ht="14.4" customHeight="1" x14ac:dyDescent="0.3">
      <c r="A1114" s="664">
        <v>31</v>
      </c>
      <c r="B1114" s="665" t="s">
        <v>556</v>
      </c>
      <c r="C1114" s="665" t="s">
        <v>3070</v>
      </c>
      <c r="D1114" s="746" t="s">
        <v>4306</v>
      </c>
      <c r="E1114" s="747" t="s">
        <v>3085</v>
      </c>
      <c r="F1114" s="665" t="s">
        <v>3067</v>
      </c>
      <c r="G1114" s="665" t="s">
        <v>3143</v>
      </c>
      <c r="H1114" s="665" t="s">
        <v>557</v>
      </c>
      <c r="I1114" s="665" t="s">
        <v>3165</v>
      </c>
      <c r="J1114" s="665" t="s">
        <v>3154</v>
      </c>
      <c r="K1114" s="665" t="s">
        <v>3166</v>
      </c>
      <c r="L1114" s="666">
        <v>58.5</v>
      </c>
      <c r="M1114" s="666">
        <v>468</v>
      </c>
      <c r="N1114" s="665">
        <v>8</v>
      </c>
      <c r="O1114" s="748">
        <v>8</v>
      </c>
      <c r="P1114" s="666">
        <v>468</v>
      </c>
      <c r="Q1114" s="681">
        <v>1</v>
      </c>
      <c r="R1114" s="665">
        <v>8</v>
      </c>
      <c r="S1114" s="681">
        <v>1</v>
      </c>
      <c r="T1114" s="748">
        <v>8</v>
      </c>
      <c r="U1114" s="704">
        <v>1</v>
      </c>
    </row>
    <row r="1115" spans="1:21" ht="14.4" customHeight="1" x14ac:dyDescent="0.3">
      <c r="A1115" s="664">
        <v>31</v>
      </c>
      <c r="B1115" s="665" t="s">
        <v>556</v>
      </c>
      <c r="C1115" s="665" t="s">
        <v>3070</v>
      </c>
      <c r="D1115" s="746" t="s">
        <v>4306</v>
      </c>
      <c r="E1115" s="747" t="s">
        <v>3085</v>
      </c>
      <c r="F1115" s="665" t="s">
        <v>3067</v>
      </c>
      <c r="G1115" s="665" t="s">
        <v>3143</v>
      </c>
      <c r="H1115" s="665" t="s">
        <v>557</v>
      </c>
      <c r="I1115" s="665" t="s">
        <v>3323</v>
      </c>
      <c r="J1115" s="665" t="s">
        <v>3324</v>
      </c>
      <c r="K1115" s="665" t="s">
        <v>3325</v>
      </c>
      <c r="L1115" s="666">
        <v>1000</v>
      </c>
      <c r="M1115" s="666">
        <v>4000</v>
      </c>
      <c r="N1115" s="665">
        <v>4</v>
      </c>
      <c r="O1115" s="748">
        <v>3</v>
      </c>
      <c r="P1115" s="666">
        <v>3000</v>
      </c>
      <c r="Q1115" s="681">
        <v>0.75</v>
      </c>
      <c r="R1115" s="665">
        <v>3</v>
      </c>
      <c r="S1115" s="681">
        <v>0.75</v>
      </c>
      <c r="T1115" s="748">
        <v>2.5</v>
      </c>
      <c r="U1115" s="704">
        <v>0.83333333333333337</v>
      </c>
    </row>
    <row r="1116" spans="1:21" ht="14.4" customHeight="1" x14ac:dyDescent="0.3">
      <c r="A1116" s="664">
        <v>31</v>
      </c>
      <c r="B1116" s="665" t="s">
        <v>556</v>
      </c>
      <c r="C1116" s="665" t="s">
        <v>3070</v>
      </c>
      <c r="D1116" s="746" t="s">
        <v>4306</v>
      </c>
      <c r="E1116" s="747" t="s">
        <v>3085</v>
      </c>
      <c r="F1116" s="665" t="s">
        <v>3067</v>
      </c>
      <c r="G1116" s="665" t="s">
        <v>3143</v>
      </c>
      <c r="H1116" s="665" t="s">
        <v>557</v>
      </c>
      <c r="I1116" s="665" t="s">
        <v>3170</v>
      </c>
      <c r="J1116" s="665" t="s">
        <v>3171</v>
      </c>
      <c r="K1116" s="665" t="s">
        <v>3172</v>
      </c>
      <c r="L1116" s="666">
        <v>1000</v>
      </c>
      <c r="M1116" s="666">
        <v>10000</v>
      </c>
      <c r="N1116" s="665">
        <v>10</v>
      </c>
      <c r="O1116" s="748">
        <v>10</v>
      </c>
      <c r="P1116" s="666">
        <v>10000</v>
      </c>
      <c r="Q1116" s="681">
        <v>1</v>
      </c>
      <c r="R1116" s="665">
        <v>10</v>
      </c>
      <c r="S1116" s="681">
        <v>1</v>
      </c>
      <c r="T1116" s="748">
        <v>10</v>
      </c>
      <c r="U1116" s="704">
        <v>1</v>
      </c>
    </row>
    <row r="1117" spans="1:21" ht="14.4" customHeight="1" x14ac:dyDescent="0.3">
      <c r="A1117" s="664">
        <v>31</v>
      </c>
      <c r="B1117" s="665" t="s">
        <v>556</v>
      </c>
      <c r="C1117" s="665" t="s">
        <v>3070</v>
      </c>
      <c r="D1117" s="746" t="s">
        <v>4306</v>
      </c>
      <c r="E1117" s="747" t="s">
        <v>3085</v>
      </c>
      <c r="F1117" s="665" t="s">
        <v>3067</v>
      </c>
      <c r="G1117" s="665" t="s">
        <v>3143</v>
      </c>
      <c r="H1117" s="665" t="s">
        <v>557</v>
      </c>
      <c r="I1117" s="665" t="s">
        <v>3976</v>
      </c>
      <c r="J1117" s="665" t="s">
        <v>3977</v>
      </c>
      <c r="K1117" s="665" t="s">
        <v>3978</v>
      </c>
      <c r="L1117" s="666">
        <v>600</v>
      </c>
      <c r="M1117" s="666">
        <v>600</v>
      </c>
      <c r="N1117" s="665">
        <v>1</v>
      </c>
      <c r="O1117" s="748">
        <v>1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31</v>
      </c>
      <c r="B1118" s="665" t="s">
        <v>556</v>
      </c>
      <c r="C1118" s="665" t="s">
        <v>3070</v>
      </c>
      <c r="D1118" s="746" t="s">
        <v>4306</v>
      </c>
      <c r="E1118" s="747" t="s">
        <v>3085</v>
      </c>
      <c r="F1118" s="665" t="s">
        <v>3067</v>
      </c>
      <c r="G1118" s="665" t="s">
        <v>3143</v>
      </c>
      <c r="H1118" s="665" t="s">
        <v>557</v>
      </c>
      <c r="I1118" s="665" t="s">
        <v>3514</v>
      </c>
      <c r="J1118" s="665" t="s">
        <v>3515</v>
      </c>
      <c r="K1118" s="665" t="s">
        <v>3516</v>
      </c>
      <c r="L1118" s="666">
        <v>750</v>
      </c>
      <c r="M1118" s="666">
        <v>750</v>
      </c>
      <c r="N1118" s="665">
        <v>1</v>
      </c>
      <c r="O1118" s="748">
        <v>1</v>
      </c>
      <c r="P1118" s="666">
        <v>750</v>
      </c>
      <c r="Q1118" s="681">
        <v>1</v>
      </c>
      <c r="R1118" s="665">
        <v>1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31</v>
      </c>
      <c r="B1119" s="665" t="s">
        <v>556</v>
      </c>
      <c r="C1119" s="665" t="s">
        <v>3070</v>
      </c>
      <c r="D1119" s="746" t="s">
        <v>4306</v>
      </c>
      <c r="E1119" s="747" t="s">
        <v>3085</v>
      </c>
      <c r="F1119" s="665" t="s">
        <v>3067</v>
      </c>
      <c r="G1119" s="665" t="s">
        <v>3143</v>
      </c>
      <c r="H1119" s="665" t="s">
        <v>557</v>
      </c>
      <c r="I1119" s="665" t="s">
        <v>3623</v>
      </c>
      <c r="J1119" s="665" t="s">
        <v>3624</v>
      </c>
      <c r="K1119" s="665" t="s">
        <v>3625</v>
      </c>
      <c r="L1119" s="666">
        <v>250</v>
      </c>
      <c r="M1119" s="666">
        <v>500</v>
      </c>
      <c r="N1119" s="665">
        <v>2</v>
      </c>
      <c r="O1119" s="748">
        <v>2</v>
      </c>
      <c r="P1119" s="666">
        <v>500</v>
      </c>
      <c r="Q1119" s="681">
        <v>1</v>
      </c>
      <c r="R1119" s="665">
        <v>2</v>
      </c>
      <c r="S1119" s="681">
        <v>1</v>
      </c>
      <c r="T1119" s="748">
        <v>2</v>
      </c>
      <c r="U1119" s="704">
        <v>1</v>
      </c>
    </row>
    <row r="1120" spans="1:21" ht="14.4" customHeight="1" x14ac:dyDescent="0.3">
      <c r="A1120" s="664">
        <v>31</v>
      </c>
      <c r="B1120" s="665" t="s">
        <v>556</v>
      </c>
      <c r="C1120" s="665" t="s">
        <v>3070</v>
      </c>
      <c r="D1120" s="746" t="s">
        <v>4306</v>
      </c>
      <c r="E1120" s="747" t="s">
        <v>3085</v>
      </c>
      <c r="F1120" s="665" t="s">
        <v>3067</v>
      </c>
      <c r="G1120" s="665" t="s">
        <v>3143</v>
      </c>
      <c r="H1120" s="665" t="s">
        <v>557</v>
      </c>
      <c r="I1120" s="665" t="s">
        <v>3925</v>
      </c>
      <c r="J1120" s="665" t="s">
        <v>3926</v>
      </c>
      <c r="K1120" s="665" t="s">
        <v>3927</v>
      </c>
      <c r="L1120" s="666">
        <v>250</v>
      </c>
      <c r="M1120" s="666">
        <v>250</v>
      </c>
      <c r="N1120" s="665">
        <v>1</v>
      </c>
      <c r="O1120" s="748">
        <v>1</v>
      </c>
      <c r="P1120" s="666">
        <v>250</v>
      </c>
      <c r="Q1120" s="681">
        <v>1</v>
      </c>
      <c r="R1120" s="665">
        <v>1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31</v>
      </c>
      <c r="B1121" s="665" t="s">
        <v>556</v>
      </c>
      <c r="C1121" s="665" t="s">
        <v>3070</v>
      </c>
      <c r="D1121" s="746" t="s">
        <v>4306</v>
      </c>
      <c r="E1121" s="747" t="s">
        <v>3085</v>
      </c>
      <c r="F1121" s="665" t="s">
        <v>3067</v>
      </c>
      <c r="G1121" s="665" t="s">
        <v>3143</v>
      </c>
      <c r="H1121" s="665" t="s">
        <v>557</v>
      </c>
      <c r="I1121" s="665" t="s">
        <v>3979</v>
      </c>
      <c r="J1121" s="665" t="s">
        <v>3387</v>
      </c>
      <c r="K1121" s="665" t="s">
        <v>3980</v>
      </c>
      <c r="L1121" s="666">
        <v>775</v>
      </c>
      <c r="M1121" s="666">
        <v>775</v>
      </c>
      <c r="N1121" s="665">
        <v>1</v>
      </c>
      <c r="O1121" s="748">
        <v>1</v>
      </c>
      <c r="P1121" s="666">
        <v>775</v>
      </c>
      <c r="Q1121" s="681">
        <v>1</v>
      </c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31</v>
      </c>
      <c r="B1122" s="665" t="s">
        <v>556</v>
      </c>
      <c r="C1122" s="665" t="s">
        <v>3070</v>
      </c>
      <c r="D1122" s="746" t="s">
        <v>4306</v>
      </c>
      <c r="E1122" s="747" t="s">
        <v>3085</v>
      </c>
      <c r="F1122" s="665" t="s">
        <v>3067</v>
      </c>
      <c r="G1122" s="665" t="s">
        <v>3143</v>
      </c>
      <c r="H1122" s="665" t="s">
        <v>557</v>
      </c>
      <c r="I1122" s="665" t="s">
        <v>3386</v>
      </c>
      <c r="J1122" s="665" t="s">
        <v>3387</v>
      </c>
      <c r="K1122" s="665" t="s">
        <v>3388</v>
      </c>
      <c r="L1122" s="666">
        <v>2260</v>
      </c>
      <c r="M1122" s="666">
        <v>6780</v>
      </c>
      <c r="N1122" s="665">
        <v>3</v>
      </c>
      <c r="O1122" s="748">
        <v>3</v>
      </c>
      <c r="P1122" s="666">
        <v>6780</v>
      </c>
      <c r="Q1122" s="681">
        <v>1</v>
      </c>
      <c r="R1122" s="665">
        <v>3</v>
      </c>
      <c r="S1122" s="681">
        <v>1</v>
      </c>
      <c r="T1122" s="748">
        <v>3</v>
      </c>
      <c r="U1122" s="704">
        <v>1</v>
      </c>
    </row>
    <row r="1123" spans="1:21" ht="14.4" customHeight="1" x14ac:dyDescent="0.3">
      <c r="A1123" s="664">
        <v>31</v>
      </c>
      <c r="B1123" s="665" t="s">
        <v>556</v>
      </c>
      <c r="C1123" s="665" t="s">
        <v>3070</v>
      </c>
      <c r="D1123" s="746" t="s">
        <v>4306</v>
      </c>
      <c r="E1123" s="747" t="s">
        <v>3085</v>
      </c>
      <c r="F1123" s="665" t="s">
        <v>3067</v>
      </c>
      <c r="G1123" s="665" t="s">
        <v>3143</v>
      </c>
      <c r="H1123" s="665" t="s">
        <v>557</v>
      </c>
      <c r="I1123" s="665" t="s">
        <v>3981</v>
      </c>
      <c r="J1123" s="665" t="s">
        <v>3982</v>
      </c>
      <c r="K1123" s="665" t="s">
        <v>3983</v>
      </c>
      <c r="L1123" s="666">
        <v>695.62</v>
      </c>
      <c r="M1123" s="666">
        <v>695.62</v>
      </c>
      <c r="N1123" s="665">
        <v>1</v>
      </c>
      <c r="O1123" s="748">
        <v>1</v>
      </c>
      <c r="P1123" s="666">
        <v>695.62</v>
      </c>
      <c r="Q1123" s="681">
        <v>1</v>
      </c>
      <c r="R1123" s="665">
        <v>1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31</v>
      </c>
      <c r="B1124" s="665" t="s">
        <v>556</v>
      </c>
      <c r="C1124" s="665" t="s">
        <v>3070</v>
      </c>
      <c r="D1124" s="746" t="s">
        <v>4306</v>
      </c>
      <c r="E1124" s="747" t="s">
        <v>3085</v>
      </c>
      <c r="F1124" s="665" t="s">
        <v>3067</v>
      </c>
      <c r="G1124" s="665" t="s">
        <v>3143</v>
      </c>
      <c r="H1124" s="665" t="s">
        <v>557</v>
      </c>
      <c r="I1124" s="665" t="s">
        <v>3984</v>
      </c>
      <c r="J1124" s="665" t="s">
        <v>3985</v>
      </c>
      <c r="K1124" s="665" t="s">
        <v>3986</v>
      </c>
      <c r="L1124" s="666">
        <v>750</v>
      </c>
      <c r="M1124" s="666">
        <v>750</v>
      </c>
      <c r="N1124" s="665">
        <v>1</v>
      </c>
      <c r="O1124" s="748">
        <v>1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31</v>
      </c>
      <c r="B1125" s="665" t="s">
        <v>556</v>
      </c>
      <c r="C1125" s="665" t="s">
        <v>3070</v>
      </c>
      <c r="D1125" s="746" t="s">
        <v>4306</v>
      </c>
      <c r="E1125" s="747" t="s">
        <v>3085</v>
      </c>
      <c r="F1125" s="665" t="s">
        <v>3067</v>
      </c>
      <c r="G1125" s="665" t="s">
        <v>3176</v>
      </c>
      <c r="H1125" s="665" t="s">
        <v>557</v>
      </c>
      <c r="I1125" s="665" t="s">
        <v>3177</v>
      </c>
      <c r="J1125" s="665" t="s">
        <v>3258</v>
      </c>
      <c r="K1125" s="665" t="s">
        <v>3259</v>
      </c>
      <c r="L1125" s="666">
        <v>260</v>
      </c>
      <c r="M1125" s="666">
        <v>1820</v>
      </c>
      <c r="N1125" s="665">
        <v>7</v>
      </c>
      <c r="O1125" s="748">
        <v>4</v>
      </c>
      <c r="P1125" s="666">
        <v>1300</v>
      </c>
      <c r="Q1125" s="681">
        <v>0.7142857142857143</v>
      </c>
      <c r="R1125" s="665">
        <v>5</v>
      </c>
      <c r="S1125" s="681">
        <v>0.7142857142857143</v>
      </c>
      <c r="T1125" s="748">
        <v>3</v>
      </c>
      <c r="U1125" s="704">
        <v>0.75</v>
      </c>
    </row>
    <row r="1126" spans="1:21" ht="14.4" customHeight="1" x14ac:dyDescent="0.3">
      <c r="A1126" s="664">
        <v>31</v>
      </c>
      <c r="B1126" s="665" t="s">
        <v>556</v>
      </c>
      <c r="C1126" s="665" t="s">
        <v>3070</v>
      </c>
      <c r="D1126" s="746" t="s">
        <v>4306</v>
      </c>
      <c r="E1126" s="747" t="s">
        <v>3085</v>
      </c>
      <c r="F1126" s="665" t="s">
        <v>3067</v>
      </c>
      <c r="G1126" s="665" t="s">
        <v>3176</v>
      </c>
      <c r="H1126" s="665" t="s">
        <v>557</v>
      </c>
      <c r="I1126" s="665" t="s">
        <v>3180</v>
      </c>
      <c r="J1126" s="665" t="s">
        <v>3181</v>
      </c>
      <c r="K1126" s="665" t="s">
        <v>3182</v>
      </c>
      <c r="L1126" s="666">
        <v>200</v>
      </c>
      <c r="M1126" s="666">
        <v>800</v>
      </c>
      <c r="N1126" s="665">
        <v>4</v>
      </c>
      <c r="O1126" s="748">
        <v>2</v>
      </c>
      <c r="P1126" s="666">
        <v>800</v>
      </c>
      <c r="Q1126" s="681">
        <v>1</v>
      </c>
      <c r="R1126" s="665">
        <v>4</v>
      </c>
      <c r="S1126" s="681">
        <v>1</v>
      </c>
      <c r="T1126" s="748">
        <v>2</v>
      </c>
      <c r="U1126" s="704">
        <v>1</v>
      </c>
    </row>
    <row r="1127" spans="1:21" ht="14.4" customHeight="1" x14ac:dyDescent="0.3">
      <c r="A1127" s="664">
        <v>31</v>
      </c>
      <c r="B1127" s="665" t="s">
        <v>556</v>
      </c>
      <c r="C1127" s="665" t="s">
        <v>3070</v>
      </c>
      <c r="D1127" s="746" t="s">
        <v>4306</v>
      </c>
      <c r="E1127" s="747" t="s">
        <v>3085</v>
      </c>
      <c r="F1127" s="665" t="s">
        <v>3067</v>
      </c>
      <c r="G1127" s="665" t="s">
        <v>3263</v>
      </c>
      <c r="H1127" s="665" t="s">
        <v>557</v>
      </c>
      <c r="I1127" s="665" t="s">
        <v>3264</v>
      </c>
      <c r="J1127" s="665" t="s">
        <v>3265</v>
      </c>
      <c r="K1127" s="665" t="s">
        <v>3266</v>
      </c>
      <c r="L1127" s="666">
        <v>0</v>
      </c>
      <c r="M1127" s="666">
        <v>0</v>
      </c>
      <c r="N1127" s="665">
        <v>1</v>
      </c>
      <c r="O1127" s="748">
        <v>1</v>
      </c>
      <c r="P1127" s="666"/>
      <c r="Q1127" s="681"/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31</v>
      </c>
      <c r="B1128" s="665" t="s">
        <v>556</v>
      </c>
      <c r="C1128" s="665" t="s">
        <v>3070</v>
      </c>
      <c r="D1128" s="746" t="s">
        <v>4306</v>
      </c>
      <c r="E1128" s="747" t="s">
        <v>3087</v>
      </c>
      <c r="F1128" s="665" t="s">
        <v>3065</v>
      </c>
      <c r="G1128" s="665" t="s">
        <v>3883</v>
      </c>
      <c r="H1128" s="665" t="s">
        <v>557</v>
      </c>
      <c r="I1128" s="665" t="s">
        <v>3987</v>
      </c>
      <c r="J1128" s="665" t="s">
        <v>3988</v>
      </c>
      <c r="K1128" s="665" t="s">
        <v>2952</v>
      </c>
      <c r="L1128" s="666">
        <v>18.809999999999999</v>
      </c>
      <c r="M1128" s="666">
        <v>37.619999999999997</v>
      </c>
      <c r="N1128" s="665">
        <v>2</v>
      </c>
      <c r="O1128" s="748">
        <v>2</v>
      </c>
      <c r="P1128" s="666">
        <v>18.809999999999999</v>
      </c>
      <c r="Q1128" s="681">
        <v>0.5</v>
      </c>
      <c r="R1128" s="665">
        <v>1</v>
      </c>
      <c r="S1128" s="681">
        <v>0.5</v>
      </c>
      <c r="T1128" s="748">
        <v>1</v>
      </c>
      <c r="U1128" s="704">
        <v>0.5</v>
      </c>
    </row>
    <row r="1129" spans="1:21" ht="14.4" customHeight="1" x14ac:dyDescent="0.3">
      <c r="A1129" s="664">
        <v>31</v>
      </c>
      <c r="B1129" s="665" t="s">
        <v>556</v>
      </c>
      <c r="C1129" s="665" t="s">
        <v>3070</v>
      </c>
      <c r="D1129" s="746" t="s">
        <v>4306</v>
      </c>
      <c r="E1129" s="747" t="s">
        <v>3087</v>
      </c>
      <c r="F1129" s="665" t="s">
        <v>3065</v>
      </c>
      <c r="G1129" s="665" t="s">
        <v>3189</v>
      </c>
      <c r="H1129" s="665" t="s">
        <v>557</v>
      </c>
      <c r="I1129" s="665" t="s">
        <v>3989</v>
      </c>
      <c r="J1129" s="665" t="s">
        <v>3990</v>
      </c>
      <c r="K1129" s="665" t="s">
        <v>3991</v>
      </c>
      <c r="L1129" s="666">
        <v>0</v>
      </c>
      <c r="M1129" s="666">
        <v>0</v>
      </c>
      <c r="N1129" s="665">
        <v>1</v>
      </c>
      <c r="O1129" s="748">
        <v>0.5</v>
      </c>
      <c r="P1129" s="666">
        <v>0</v>
      </c>
      <c r="Q1129" s="681"/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31</v>
      </c>
      <c r="B1130" s="665" t="s">
        <v>556</v>
      </c>
      <c r="C1130" s="665" t="s">
        <v>3070</v>
      </c>
      <c r="D1130" s="746" t="s">
        <v>4306</v>
      </c>
      <c r="E1130" s="747" t="s">
        <v>3087</v>
      </c>
      <c r="F1130" s="665" t="s">
        <v>3065</v>
      </c>
      <c r="G1130" s="665" t="s">
        <v>3992</v>
      </c>
      <c r="H1130" s="665" t="s">
        <v>557</v>
      </c>
      <c r="I1130" s="665" t="s">
        <v>3993</v>
      </c>
      <c r="J1130" s="665" t="s">
        <v>3994</v>
      </c>
      <c r="K1130" s="665" t="s">
        <v>3995</v>
      </c>
      <c r="L1130" s="666">
        <v>51.43</v>
      </c>
      <c r="M1130" s="666">
        <v>51.43</v>
      </c>
      <c r="N1130" s="665">
        <v>1</v>
      </c>
      <c r="O1130" s="748">
        <v>1</v>
      </c>
      <c r="P1130" s="666">
        <v>51.43</v>
      </c>
      <c r="Q1130" s="681">
        <v>1</v>
      </c>
      <c r="R1130" s="665">
        <v>1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31</v>
      </c>
      <c r="B1131" s="665" t="s">
        <v>556</v>
      </c>
      <c r="C1131" s="665" t="s">
        <v>3070</v>
      </c>
      <c r="D1131" s="746" t="s">
        <v>4306</v>
      </c>
      <c r="E1131" s="747" t="s">
        <v>3087</v>
      </c>
      <c r="F1131" s="665" t="s">
        <v>3065</v>
      </c>
      <c r="G1131" s="665" t="s">
        <v>3096</v>
      </c>
      <c r="H1131" s="665" t="s">
        <v>557</v>
      </c>
      <c r="I1131" s="665" t="s">
        <v>3348</v>
      </c>
      <c r="J1131" s="665" t="s">
        <v>3271</v>
      </c>
      <c r="K1131" s="665" t="s">
        <v>3349</v>
      </c>
      <c r="L1131" s="666">
        <v>154.36000000000001</v>
      </c>
      <c r="M1131" s="666">
        <v>154.36000000000001</v>
      </c>
      <c r="N1131" s="665">
        <v>1</v>
      </c>
      <c r="O1131" s="748">
        <v>0.5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31</v>
      </c>
      <c r="B1132" s="665" t="s">
        <v>556</v>
      </c>
      <c r="C1132" s="665" t="s">
        <v>3070</v>
      </c>
      <c r="D1132" s="746" t="s">
        <v>4306</v>
      </c>
      <c r="E1132" s="747" t="s">
        <v>3087</v>
      </c>
      <c r="F1132" s="665" t="s">
        <v>3065</v>
      </c>
      <c r="G1132" s="665" t="s">
        <v>3096</v>
      </c>
      <c r="H1132" s="665" t="s">
        <v>1543</v>
      </c>
      <c r="I1132" s="665" t="s">
        <v>1906</v>
      </c>
      <c r="J1132" s="665" t="s">
        <v>1735</v>
      </c>
      <c r="K1132" s="665" t="s">
        <v>2878</v>
      </c>
      <c r="L1132" s="666">
        <v>154.36000000000001</v>
      </c>
      <c r="M1132" s="666">
        <v>463.08000000000004</v>
      </c>
      <c r="N1132" s="665">
        <v>3</v>
      </c>
      <c r="O1132" s="748">
        <v>2.5</v>
      </c>
      <c r="P1132" s="666">
        <v>463.08000000000004</v>
      </c>
      <c r="Q1132" s="681">
        <v>1</v>
      </c>
      <c r="R1132" s="665">
        <v>3</v>
      </c>
      <c r="S1132" s="681">
        <v>1</v>
      </c>
      <c r="T1132" s="748">
        <v>2.5</v>
      </c>
      <c r="U1132" s="704">
        <v>1</v>
      </c>
    </row>
    <row r="1133" spans="1:21" ht="14.4" customHeight="1" x14ac:dyDescent="0.3">
      <c r="A1133" s="664">
        <v>31</v>
      </c>
      <c r="B1133" s="665" t="s">
        <v>556</v>
      </c>
      <c r="C1133" s="665" t="s">
        <v>3070</v>
      </c>
      <c r="D1133" s="746" t="s">
        <v>4306</v>
      </c>
      <c r="E1133" s="747" t="s">
        <v>3087</v>
      </c>
      <c r="F1133" s="665" t="s">
        <v>3065</v>
      </c>
      <c r="G1133" s="665" t="s">
        <v>3096</v>
      </c>
      <c r="H1133" s="665" t="s">
        <v>1543</v>
      </c>
      <c r="I1133" s="665" t="s">
        <v>1910</v>
      </c>
      <c r="J1133" s="665" t="s">
        <v>2881</v>
      </c>
      <c r="K1133" s="665" t="s">
        <v>2882</v>
      </c>
      <c r="L1133" s="666">
        <v>149.52000000000001</v>
      </c>
      <c r="M1133" s="666">
        <v>149.52000000000001</v>
      </c>
      <c r="N1133" s="665">
        <v>1</v>
      </c>
      <c r="O1133" s="748">
        <v>1</v>
      </c>
      <c r="P1133" s="666">
        <v>149.52000000000001</v>
      </c>
      <c r="Q1133" s="681">
        <v>1</v>
      </c>
      <c r="R1133" s="665">
        <v>1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31</v>
      </c>
      <c r="B1134" s="665" t="s">
        <v>556</v>
      </c>
      <c r="C1134" s="665" t="s">
        <v>3070</v>
      </c>
      <c r="D1134" s="746" t="s">
        <v>4306</v>
      </c>
      <c r="E1134" s="747" t="s">
        <v>3087</v>
      </c>
      <c r="F1134" s="665" t="s">
        <v>3065</v>
      </c>
      <c r="G1134" s="665" t="s">
        <v>3096</v>
      </c>
      <c r="H1134" s="665" t="s">
        <v>1543</v>
      </c>
      <c r="I1134" s="665" t="s">
        <v>1734</v>
      </c>
      <c r="J1134" s="665" t="s">
        <v>1735</v>
      </c>
      <c r="K1134" s="665" t="s">
        <v>2877</v>
      </c>
      <c r="L1134" s="666">
        <v>225.06</v>
      </c>
      <c r="M1134" s="666">
        <v>450.12</v>
      </c>
      <c r="N1134" s="665">
        <v>2</v>
      </c>
      <c r="O1134" s="748">
        <v>1.5</v>
      </c>
      <c r="P1134" s="666">
        <v>450.12</v>
      </c>
      <c r="Q1134" s="681">
        <v>1</v>
      </c>
      <c r="R1134" s="665">
        <v>2</v>
      </c>
      <c r="S1134" s="681">
        <v>1</v>
      </c>
      <c r="T1134" s="748">
        <v>1.5</v>
      </c>
      <c r="U1134" s="704">
        <v>1</v>
      </c>
    </row>
    <row r="1135" spans="1:21" ht="14.4" customHeight="1" x14ac:dyDescent="0.3">
      <c r="A1135" s="664">
        <v>31</v>
      </c>
      <c r="B1135" s="665" t="s">
        <v>556</v>
      </c>
      <c r="C1135" s="665" t="s">
        <v>3070</v>
      </c>
      <c r="D1135" s="746" t="s">
        <v>4306</v>
      </c>
      <c r="E1135" s="747" t="s">
        <v>3087</v>
      </c>
      <c r="F1135" s="665" t="s">
        <v>3065</v>
      </c>
      <c r="G1135" s="665" t="s">
        <v>3996</v>
      </c>
      <c r="H1135" s="665" t="s">
        <v>557</v>
      </c>
      <c r="I1135" s="665" t="s">
        <v>1344</v>
      </c>
      <c r="J1135" s="665" t="s">
        <v>1345</v>
      </c>
      <c r="K1135" s="665" t="s">
        <v>3997</v>
      </c>
      <c r="L1135" s="666">
        <v>57.76</v>
      </c>
      <c r="M1135" s="666">
        <v>57.76</v>
      </c>
      <c r="N1135" s="665">
        <v>1</v>
      </c>
      <c r="O1135" s="748">
        <v>0.5</v>
      </c>
      <c r="P1135" s="666">
        <v>57.76</v>
      </c>
      <c r="Q1135" s="681">
        <v>1</v>
      </c>
      <c r="R1135" s="665">
        <v>1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31</v>
      </c>
      <c r="B1136" s="665" t="s">
        <v>556</v>
      </c>
      <c r="C1136" s="665" t="s">
        <v>3070</v>
      </c>
      <c r="D1136" s="746" t="s">
        <v>4306</v>
      </c>
      <c r="E1136" s="747" t="s">
        <v>3087</v>
      </c>
      <c r="F1136" s="665" t="s">
        <v>3065</v>
      </c>
      <c r="G1136" s="665" t="s">
        <v>3697</v>
      </c>
      <c r="H1136" s="665" t="s">
        <v>557</v>
      </c>
      <c r="I1136" s="665" t="s">
        <v>3998</v>
      </c>
      <c r="J1136" s="665" t="s">
        <v>3999</v>
      </c>
      <c r="K1136" s="665" t="s">
        <v>4000</v>
      </c>
      <c r="L1136" s="666">
        <v>353.18</v>
      </c>
      <c r="M1136" s="666">
        <v>353.18</v>
      </c>
      <c r="N1136" s="665">
        <v>1</v>
      </c>
      <c r="O1136" s="748">
        <v>1</v>
      </c>
      <c r="P1136" s="666">
        <v>353.18</v>
      </c>
      <c r="Q1136" s="681">
        <v>1</v>
      </c>
      <c r="R1136" s="665">
        <v>1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31</v>
      </c>
      <c r="B1137" s="665" t="s">
        <v>556</v>
      </c>
      <c r="C1137" s="665" t="s">
        <v>3070</v>
      </c>
      <c r="D1137" s="746" t="s">
        <v>4306</v>
      </c>
      <c r="E1137" s="747" t="s">
        <v>3087</v>
      </c>
      <c r="F1137" s="665" t="s">
        <v>3065</v>
      </c>
      <c r="G1137" s="665" t="s">
        <v>3697</v>
      </c>
      <c r="H1137" s="665" t="s">
        <v>1543</v>
      </c>
      <c r="I1137" s="665" t="s">
        <v>4001</v>
      </c>
      <c r="J1137" s="665" t="s">
        <v>3699</v>
      </c>
      <c r="K1137" s="665" t="s">
        <v>4002</v>
      </c>
      <c r="L1137" s="666">
        <v>117.73</v>
      </c>
      <c r="M1137" s="666">
        <v>235.46</v>
      </c>
      <c r="N1137" s="665">
        <v>2</v>
      </c>
      <c r="O1137" s="748">
        <v>0.5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31</v>
      </c>
      <c r="B1138" s="665" t="s">
        <v>556</v>
      </c>
      <c r="C1138" s="665" t="s">
        <v>3070</v>
      </c>
      <c r="D1138" s="746" t="s">
        <v>4306</v>
      </c>
      <c r="E1138" s="747" t="s">
        <v>3087</v>
      </c>
      <c r="F1138" s="665" t="s">
        <v>3065</v>
      </c>
      <c r="G1138" s="665" t="s">
        <v>4003</v>
      </c>
      <c r="H1138" s="665" t="s">
        <v>557</v>
      </c>
      <c r="I1138" s="665" t="s">
        <v>4004</v>
      </c>
      <c r="J1138" s="665" t="s">
        <v>4005</v>
      </c>
      <c r="K1138" s="665" t="s">
        <v>2899</v>
      </c>
      <c r="L1138" s="666">
        <v>70.540000000000006</v>
      </c>
      <c r="M1138" s="666">
        <v>70.540000000000006</v>
      </c>
      <c r="N1138" s="665">
        <v>1</v>
      </c>
      <c r="O1138" s="748">
        <v>1</v>
      </c>
      <c r="P1138" s="666">
        <v>70.540000000000006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31</v>
      </c>
      <c r="B1139" s="665" t="s">
        <v>556</v>
      </c>
      <c r="C1139" s="665" t="s">
        <v>3070</v>
      </c>
      <c r="D1139" s="746" t="s">
        <v>4306</v>
      </c>
      <c r="E1139" s="747" t="s">
        <v>3087</v>
      </c>
      <c r="F1139" s="665" t="s">
        <v>3065</v>
      </c>
      <c r="G1139" s="665" t="s">
        <v>4006</v>
      </c>
      <c r="H1139" s="665" t="s">
        <v>557</v>
      </c>
      <c r="I1139" s="665" t="s">
        <v>4007</v>
      </c>
      <c r="J1139" s="665" t="s">
        <v>4008</v>
      </c>
      <c r="K1139" s="665" t="s">
        <v>4009</v>
      </c>
      <c r="L1139" s="666">
        <v>126.57</v>
      </c>
      <c r="M1139" s="666">
        <v>126.57</v>
      </c>
      <c r="N1139" s="665">
        <v>1</v>
      </c>
      <c r="O1139" s="748">
        <v>1</v>
      </c>
      <c r="P1139" s="666">
        <v>126.57</v>
      </c>
      <c r="Q1139" s="681">
        <v>1</v>
      </c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31</v>
      </c>
      <c r="B1140" s="665" t="s">
        <v>556</v>
      </c>
      <c r="C1140" s="665" t="s">
        <v>3070</v>
      </c>
      <c r="D1140" s="746" t="s">
        <v>4306</v>
      </c>
      <c r="E1140" s="747" t="s">
        <v>3087</v>
      </c>
      <c r="F1140" s="665" t="s">
        <v>3065</v>
      </c>
      <c r="G1140" s="665" t="s">
        <v>3411</v>
      </c>
      <c r="H1140" s="665" t="s">
        <v>557</v>
      </c>
      <c r="I1140" s="665" t="s">
        <v>876</v>
      </c>
      <c r="J1140" s="665" t="s">
        <v>877</v>
      </c>
      <c r="K1140" s="665" t="s">
        <v>3704</v>
      </c>
      <c r="L1140" s="666">
        <v>0</v>
      </c>
      <c r="M1140" s="666">
        <v>0</v>
      </c>
      <c r="N1140" s="665">
        <v>1</v>
      </c>
      <c r="O1140" s="748">
        <v>1</v>
      </c>
      <c r="P1140" s="666">
        <v>0</v>
      </c>
      <c r="Q1140" s="681"/>
      <c r="R1140" s="665">
        <v>1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31</v>
      </c>
      <c r="B1141" s="665" t="s">
        <v>556</v>
      </c>
      <c r="C1141" s="665" t="s">
        <v>3070</v>
      </c>
      <c r="D1141" s="746" t="s">
        <v>4306</v>
      </c>
      <c r="E1141" s="747" t="s">
        <v>3087</v>
      </c>
      <c r="F1141" s="665" t="s">
        <v>3065</v>
      </c>
      <c r="G1141" s="665" t="s">
        <v>3097</v>
      </c>
      <c r="H1141" s="665" t="s">
        <v>557</v>
      </c>
      <c r="I1141" s="665" t="s">
        <v>1895</v>
      </c>
      <c r="J1141" s="665" t="s">
        <v>1896</v>
      </c>
      <c r="K1141" s="665" t="s">
        <v>3098</v>
      </c>
      <c r="L1141" s="666">
        <v>78.33</v>
      </c>
      <c r="M1141" s="666">
        <v>391.65</v>
      </c>
      <c r="N1141" s="665">
        <v>5</v>
      </c>
      <c r="O1141" s="748">
        <v>1</v>
      </c>
      <c r="P1141" s="666">
        <v>391.65</v>
      </c>
      <c r="Q1141" s="681">
        <v>1</v>
      </c>
      <c r="R1141" s="665">
        <v>5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31</v>
      </c>
      <c r="B1142" s="665" t="s">
        <v>556</v>
      </c>
      <c r="C1142" s="665" t="s">
        <v>3070</v>
      </c>
      <c r="D1142" s="746" t="s">
        <v>4306</v>
      </c>
      <c r="E1142" s="747" t="s">
        <v>3087</v>
      </c>
      <c r="F1142" s="665" t="s">
        <v>3065</v>
      </c>
      <c r="G1142" s="665" t="s">
        <v>3097</v>
      </c>
      <c r="H1142" s="665" t="s">
        <v>557</v>
      </c>
      <c r="I1142" s="665" t="s">
        <v>3099</v>
      </c>
      <c r="J1142" s="665" t="s">
        <v>1896</v>
      </c>
      <c r="K1142" s="665" t="s">
        <v>3100</v>
      </c>
      <c r="L1142" s="666">
        <v>391.67</v>
      </c>
      <c r="M1142" s="666">
        <v>1566.68</v>
      </c>
      <c r="N1142" s="665">
        <v>4</v>
      </c>
      <c r="O1142" s="748">
        <v>3.5</v>
      </c>
      <c r="P1142" s="666">
        <v>1566.68</v>
      </c>
      <c r="Q1142" s="681">
        <v>1</v>
      </c>
      <c r="R1142" s="665">
        <v>4</v>
      </c>
      <c r="S1142" s="681">
        <v>1</v>
      </c>
      <c r="T1142" s="748">
        <v>3.5</v>
      </c>
      <c r="U1142" s="704">
        <v>1</v>
      </c>
    </row>
    <row r="1143" spans="1:21" ht="14.4" customHeight="1" x14ac:dyDescent="0.3">
      <c r="A1143" s="664">
        <v>31</v>
      </c>
      <c r="B1143" s="665" t="s">
        <v>556</v>
      </c>
      <c r="C1143" s="665" t="s">
        <v>3070</v>
      </c>
      <c r="D1143" s="746" t="s">
        <v>4306</v>
      </c>
      <c r="E1143" s="747" t="s">
        <v>3087</v>
      </c>
      <c r="F1143" s="665" t="s">
        <v>3065</v>
      </c>
      <c r="G1143" s="665" t="s">
        <v>4010</v>
      </c>
      <c r="H1143" s="665" t="s">
        <v>557</v>
      </c>
      <c r="I1143" s="665" t="s">
        <v>4011</v>
      </c>
      <c r="J1143" s="665" t="s">
        <v>4012</v>
      </c>
      <c r="K1143" s="665" t="s">
        <v>4013</v>
      </c>
      <c r="L1143" s="666">
        <v>13.83</v>
      </c>
      <c r="M1143" s="666">
        <v>13.83</v>
      </c>
      <c r="N1143" s="665">
        <v>1</v>
      </c>
      <c r="O1143" s="748">
        <v>1</v>
      </c>
      <c r="P1143" s="666">
        <v>13.83</v>
      </c>
      <c r="Q1143" s="681">
        <v>1</v>
      </c>
      <c r="R1143" s="665">
        <v>1</v>
      </c>
      <c r="S1143" s="681">
        <v>1</v>
      </c>
      <c r="T1143" s="748">
        <v>1</v>
      </c>
      <c r="U1143" s="704">
        <v>1</v>
      </c>
    </row>
    <row r="1144" spans="1:21" ht="14.4" customHeight="1" x14ac:dyDescent="0.3">
      <c r="A1144" s="664">
        <v>31</v>
      </c>
      <c r="B1144" s="665" t="s">
        <v>556</v>
      </c>
      <c r="C1144" s="665" t="s">
        <v>3070</v>
      </c>
      <c r="D1144" s="746" t="s">
        <v>4306</v>
      </c>
      <c r="E1144" s="747" t="s">
        <v>3087</v>
      </c>
      <c r="F1144" s="665" t="s">
        <v>3065</v>
      </c>
      <c r="G1144" s="665" t="s">
        <v>3201</v>
      </c>
      <c r="H1144" s="665" t="s">
        <v>557</v>
      </c>
      <c r="I1144" s="665" t="s">
        <v>1392</v>
      </c>
      <c r="J1144" s="665" t="s">
        <v>1393</v>
      </c>
      <c r="K1144" s="665" t="s">
        <v>3891</v>
      </c>
      <c r="L1144" s="666">
        <v>73.069999999999993</v>
      </c>
      <c r="M1144" s="666">
        <v>365.34999999999997</v>
      </c>
      <c r="N1144" s="665">
        <v>5</v>
      </c>
      <c r="O1144" s="748">
        <v>2</v>
      </c>
      <c r="P1144" s="666">
        <v>365.34999999999997</v>
      </c>
      <c r="Q1144" s="681">
        <v>1</v>
      </c>
      <c r="R1144" s="665">
        <v>5</v>
      </c>
      <c r="S1144" s="681">
        <v>1</v>
      </c>
      <c r="T1144" s="748">
        <v>2</v>
      </c>
      <c r="U1144" s="704">
        <v>1</v>
      </c>
    </row>
    <row r="1145" spans="1:21" ht="14.4" customHeight="1" x14ac:dyDescent="0.3">
      <c r="A1145" s="664">
        <v>31</v>
      </c>
      <c r="B1145" s="665" t="s">
        <v>556</v>
      </c>
      <c r="C1145" s="665" t="s">
        <v>3070</v>
      </c>
      <c r="D1145" s="746" t="s">
        <v>4306</v>
      </c>
      <c r="E1145" s="747" t="s">
        <v>3087</v>
      </c>
      <c r="F1145" s="665" t="s">
        <v>3065</v>
      </c>
      <c r="G1145" s="665" t="s">
        <v>3478</v>
      </c>
      <c r="H1145" s="665" t="s">
        <v>557</v>
      </c>
      <c r="I1145" s="665" t="s">
        <v>3730</v>
      </c>
      <c r="J1145" s="665" t="s">
        <v>842</v>
      </c>
      <c r="K1145" s="665" t="s">
        <v>3479</v>
      </c>
      <c r="L1145" s="666">
        <v>107.27</v>
      </c>
      <c r="M1145" s="666">
        <v>214.54</v>
      </c>
      <c r="N1145" s="665">
        <v>2</v>
      </c>
      <c r="O1145" s="748">
        <v>1</v>
      </c>
      <c r="P1145" s="666">
        <v>214.54</v>
      </c>
      <c r="Q1145" s="681">
        <v>1</v>
      </c>
      <c r="R1145" s="665">
        <v>2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31</v>
      </c>
      <c r="B1146" s="665" t="s">
        <v>556</v>
      </c>
      <c r="C1146" s="665" t="s">
        <v>3070</v>
      </c>
      <c r="D1146" s="746" t="s">
        <v>4306</v>
      </c>
      <c r="E1146" s="747" t="s">
        <v>3087</v>
      </c>
      <c r="F1146" s="665" t="s">
        <v>3065</v>
      </c>
      <c r="G1146" s="665" t="s">
        <v>3101</v>
      </c>
      <c r="H1146" s="665" t="s">
        <v>557</v>
      </c>
      <c r="I1146" s="665" t="s">
        <v>1266</v>
      </c>
      <c r="J1146" s="665" t="s">
        <v>3102</v>
      </c>
      <c r="K1146" s="665" t="s">
        <v>3103</v>
      </c>
      <c r="L1146" s="666">
        <v>0</v>
      </c>
      <c r="M1146" s="666">
        <v>0</v>
      </c>
      <c r="N1146" s="665">
        <v>1</v>
      </c>
      <c r="O1146" s="748">
        <v>1</v>
      </c>
      <c r="P1146" s="666">
        <v>0</v>
      </c>
      <c r="Q1146" s="681"/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31</v>
      </c>
      <c r="B1147" s="665" t="s">
        <v>556</v>
      </c>
      <c r="C1147" s="665" t="s">
        <v>3070</v>
      </c>
      <c r="D1147" s="746" t="s">
        <v>4306</v>
      </c>
      <c r="E1147" s="747" t="s">
        <v>3087</v>
      </c>
      <c r="F1147" s="665" t="s">
        <v>3065</v>
      </c>
      <c r="G1147" s="665" t="s">
        <v>3552</v>
      </c>
      <c r="H1147" s="665" t="s">
        <v>557</v>
      </c>
      <c r="I1147" s="665" t="s">
        <v>4014</v>
      </c>
      <c r="J1147" s="665" t="s">
        <v>4015</v>
      </c>
      <c r="K1147" s="665" t="s">
        <v>4016</v>
      </c>
      <c r="L1147" s="666">
        <v>121.8</v>
      </c>
      <c r="M1147" s="666">
        <v>121.8</v>
      </c>
      <c r="N1147" s="665">
        <v>1</v>
      </c>
      <c r="O1147" s="748">
        <v>1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31</v>
      </c>
      <c r="B1148" s="665" t="s">
        <v>556</v>
      </c>
      <c r="C1148" s="665" t="s">
        <v>3070</v>
      </c>
      <c r="D1148" s="746" t="s">
        <v>4306</v>
      </c>
      <c r="E1148" s="747" t="s">
        <v>3087</v>
      </c>
      <c r="F1148" s="665" t="s">
        <v>3065</v>
      </c>
      <c r="G1148" s="665" t="s">
        <v>3853</v>
      </c>
      <c r="H1148" s="665" t="s">
        <v>557</v>
      </c>
      <c r="I1148" s="665" t="s">
        <v>1198</v>
      </c>
      <c r="J1148" s="665" t="s">
        <v>1199</v>
      </c>
      <c r="K1148" s="665" t="s">
        <v>3854</v>
      </c>
      <c r="L1148" s="666">
        <v>30.46</v>
      </c>
      <c r="M1148" s="666">
        <v>91.38</v>
      </c>
      <c r="N1148" s="665">
        <v>3</v>
      </c>
      <c r="O1148" s="748">
        <v>0.5</v>
      </c>
      <c r="P1148" s="666">
        <v>91.38</v>
      </c>
      <c r="Q1148" s="681">
        <v>1</v>
      </c>
      <c r="R1148" s="665">
        <v>3</v>
      </c>
      <c r="S1148" s="681">
        <v>1</v>
      </c>
      <c r="T1148" s="748">
        <v>0.5</v>
      </c>
      <c r="U1148" s="704">
        <v>1</v>
      </c>
    </row>
    <row r="1149" spans="1:21" ht="14.4" customHeight="1" x14ac:dyDescent="0.3">
      <c r="A1149" s="664">
        <v>31</v>
      </c>
      <c r="B1149" s="665" t="s">
        <v>556</v>
      </c>
      <c r="C1149" s="665" t="s">
        <v>3070</v>
      </c>
      <c r="D1149" s="746" t="s">
        <v>4306</v>
      </c>
      <c r="E1149" s="747" t="s">
        <v>3087</v>
      </c>
      <c r="F1149" s="665" t="s">
        <v>3065</v>
      </c>
      <c r="G1149" s="665" t="s">
        <v>3332</v>
      </c>
      <c r="H1149" s="665" t="s">
        <v>557</v>
      </c>
      <c r="I1149" s="665" t="s">
        <v>4017</v>
      </c>
      <c r="J1149" s="665" t="s">
        <v>645</v>
      </c>
      <c r="K1149" s="665" t="s">
        <v>4018</v>
      </c>
      <c r="L1149" s="666">
        <v>0</v>
      </c>
      <c r="M1149" s="666">
        <v>0</v>
      </c>
      <c r="N1149" s="665">
        <v>1</v>
      </c>
      <c r="O1149" s="748">
        <v>0.5</v>
      </c>
      <c r="P1149" s="666">
        <v>0</v>
      </c>
      <c r="Q1149" s="681"/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31</v>
      </c>
      <c r="B1150" s="665" t="s">
        <v>556</v>
      </c>
      <c r="C1150" s="665" t="s">
        <v>3070</v>
      </c>
      <c r="D1150" s="746" t="s">
        <v>4306</v>
      </c>
      <c r="E1150" s="747" t="s">
        <v>3087</v>
      </c>
      <c r="F1150" s="665" t="s">
        <v>3065</v>
      </c>
      <c r="G1150" s="665" t="s">
        <v>3106</v>
      </c>
      <c r="H1150" s="665" t="s">
        <v>557</v>
      </c>
      <c r="I1150" s="665" t="s">
        <v>3359</v>
      </c>
      <c r="J1150" s="665" t="s">
        <v>955</v>
      </c>
      <c r="K1150" s="665" t="s">
        <v>3360</v>
      </c>
      <c r="L1150" s="666">
        <v>0</v>
      </c>
      <c r="M1150" s="666">
        <v>0</v>
      </c>
      <c r="N1150" s="665">
        <v>3</v>
      </c>
      <c r="O1150" s="748">
        <v>1.5</v>
      </c>
      <c r="P1150" s="666">
        <v>0</v>
      </c>
      <c r="Q1150" s="681"/>
      <c r="R1150" s="665">
        <v>3</v>
      </c>
      <c r="S1150" s="681">
        <v>1</v>
      </c>
      <c r="T1150" s="748">
        <v>1.5</v>
      </c>
      <c r="U1150" s="704">
        <v>1</v>
      </c>
    </row>
    <row r="1151" spans="1:21" ht="14.4" customHeight="1" x14ac:dyDescent="0.3">
      <c r="A1151" s="664">
        <v>31</v>
      </c>
      <c r="B1151" s="665" t="s">
        <v>556</v>
      </c>
      <c r="C1151" s="665" t="s">
        <v>3070</v>
      </c>
      <c r="D1151" s="746" t="s">
        <v>4306</v>
      </c>
      <c r="E1151" s="747" t="s">
        <v>3087</v>
      </c>
      <c r="F1151" s="665" t="s">
        <v>3065</v>
      </c>
      <c r="G1151" s="665" t="s">
        <v>3108</v>
      </c>
      <c r="H1151" s="665" t="s">
        <v>557</v>
      </c>
      <c r="I1151" s="665" t="s">
        <v>1825</v>
      </c>
      <c r="J1151" s="665" t="s">
        <v>3109</v>
      </c>
      <c r="K1151" s="665" t="s">
        <v>3110</v>
      </c>
      <c r="L1151" s="666">
        <v>132.97999999999999</v>
      </c>
      <c r="M1151" s="666">
        <v>930.8599999999999</v>
      </c>
      <c r="N1151" s="665">
        <v>7</v>
      </c>
      <c r="O1151" s="748">
        <v>2.5</v>
      </c>
      <c r="P1151" s="666">
        <v>930.8599999999999</v>
      </c>
      <c r="Q1151" s="681">
        <v>1</v>
      </c>
      <c r="R1151" s="665">
        <v>7</v>
      </c>
      <c r="S1151" s="681">
        <v>1</v>
      </c>
      <c r="T1151" s="748">
        <v>2.5</v>
      </c>
      <c r="U1151" s="704">
        <v>1</v>
      </c>
    </row>
    <row r="1152" spans="1:21" ht="14.4" customHeight="1" x14ac:dyDescent="0.3">
      <c r="A1152" s="664">
        <v>31</v>
      </c>
      <c r="B1152" s="665" t="s">
        <v>556</v>
      </c>
      <c r="C1152" s="665" t="s">
        <v>3070</v>
      </c>
      <c r="D1152" s="746" t="s">
        <v>4306</v>
      </c>
      <c r="E1152" s="747" t="s">
        <v>3087</v>
      </c>
      <c r="F1152" s="665" t="s">
        <v>3065</v>
      </c>
      <c r="G1152" s="665" t="s">
        <v>3108</v>
      </c>
      <c r="H1152" s="665" t="s">
        <v>557</v>
      </c>
      <c r="I1152" s="665" t="s">
        <v>3393</v>
      </c>
      <c r="J1152" s="665" t="s">
        <v>3109</v>
      </c>
      <c r="K1152" s="665" t="s">
        <v>3394</v>
      </c>
      <c r="L1152" s="666">
        <v>0</v>
      </c>
      <c r="M1152" s="666">
        <v>0</v>
      </c>
      <c r="N1152" s="665">
        <v>2</v>
      </c>
      <c r="O1152" s="748">
        <v>1.5</v>
      </c>
      <c r="P1152" s="666">
        <v>0</v>
      </c>
      <c r="Q1152" s="681"/>
      <c r="R1152" s="665">
        <v>2</v>
      </c>
      <c r="S1152" s="681">
        <v>1</v>
      </c>
      <c r="T1152" s="748">
        <v>1.5</v>
      </c>
      <c r="U1152" s="704">
        <v>1</v>
      </c>
    </row>
    <row r="1153" spans="1:21" ht="14.4" customHeight="1" x14ac:dyDescent="0.3">
      <c r="A1153" s="664">
        <v>31</v>
      </c>
      <c r="B1153" s="665" t="s">
        <v>556</v>
      </c>
      <c r="C1153" s="665" t="s">
        <v>3070</v>
      </c>
      <c r="D1153" s="746" t="s">
        <v>4306</v>
      </c>
      <c r="E1153" s="747" t="s">
        <v>3087</v>
      </c>
      <c r="F1153" s="665" t="s">
        <v>3065</v>
      </c>
      <c r="G1153" s="665" t="s">
        <v>3455</v>
      </c>
      <c r="H1153" s="665" t="s">
        <v>557</v>
      </c>
      <c r="I1153" s="665" t="s">
        <v>3744</v>
      </c>
      <c r="J1153" s="665" t="s">
        <v>3745</v>
      </c>
      <c r="K1153" s="665" t="s">
        <v>3746</v>
      </c>
      <c r="L1153" s="666">
        <v>0</v>
      </c>
      <c r="M1153" s="666">
        <v>0</v>
      </c>
      <c r="N1153" s="665">
        <v>1</v>
      </c>
      <c r="O1153" s="748">
        <v>1</v>
      </c>
      <c r="P1153" s="666">
        <v>0</v>
      </c>
      <c r="Q1153" s="681"/>
      <c r="R1153" s="665">
        <v>1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31</v>
      </c>
      <c r="B1154" s="665" t="s">
        <v>556</v>
      </c>
      <c r="C1154" s="665" t="s">
        <v>3070</v>
      </c>
      <c r="D1154" s="746" t="s">
        <v>4306</v>
      </c>
      <c r="E1154" s="747" t="s">
        <v>3087</v>
      </c>
      <c r="F1154" s="665" t="s">
        <v>3065</v>
      </c>
      <c r="G1154" s="665" t="s">
        <v>3768</v>
      </c>
      <c r="H1154" s="665" t="s">
        <v>1543</v>
      </c>
      <c r="I1154" s="665" t="s">
        <v>3769</v>
      </c>
      <c r="J1154" s="665" t="s">
        <v>3770</v>
      </c>
      <c r="K1154" s="665" t="s">
        <v>3771</v>
      </c>
      <c r="L1154" s="666">
        <v>207.45</v>
      </c>
      <c r="M1154" s="666">
        <v>207.45</v>
      </c>
      <c r="N1154" s="665">
        <v>1</v>
      </c>
      <c r="O1154" s="748">
        <v>0.5</v>
      </c>
      <c r="P1154" s="666">
        <v>207.45</v>
      </c>
      <c r="Q1154" s="681">
        <v>1</v>
      </c>
      <c r="R1154" s="665">
        <v>1</v>
      </c>
      <c r="S1154" s="681">
        <v>1</v>
      </c>
      <c r="T1154" s="748">
        <v>0.5</v>
      </c>
      <c r="U1154" s="704">
        <v>1</v>
      </c>
    </row>
    <row r="1155" spans="1:21" ht="14.4" customHeight="1" x14ac:dyDescent="0.3">
      <c r="A1155" s="664">
        <v>31</v>
      </c>
      <c r="B1155" s="665" t="s">
        <v>556</v>
      </c>
      <c r="C1155" s="665" t="s">
        <v>3070</v>
      </c>
      <c r="D1155" s="746" t="s">
        <v>4306</v>
      </c>
      <c r="E1155" s="747" t="s">
        <v>3087</v>
      </c>
      <c r="F1155" s="665" t="s">
        <v>3065</v>
      </c>
      <c r="G1155" s="665" t="s">
        <v>4019</v>
      </c>
      <c r="H1155" s="665" t="s">
        <v>557</v>
      </c>
      <c r="I1155" s="665" t="s">
        <v>4020</v>
      </c>
      <c r="J1155" s="665" t="s">
        <v>1066</v>
      </c>
      <c r="K1155" s="665" t="s">
        <v>4021</v>
      </c>
      <c r="L1155" s="666">
        <v>0</v>
      </c>
      <c r="M1155" s="666">
        <v>0</v>
      </c>
      <c r="N1155" s="665">
        <v>1</v>
      </c>
      <c r="O1155" s="748">
        <v>0.5</v>
      </c>
      <c r="P1155" s="666">
        <v>0</v>
      </c>
      <c r="Q1155" s="681"/>
      <c r="R1155" s="665">
        <v>1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31</v>
      </c>
      <c r="B1156" s="665" t="s">
        <v>556</v>
      </c>
      <c r="C1156" s="665" t="s">
        <v>3070</v>
      </c>
      <c r="D1156" s="746" t="s">
        <v>4306</v>
      </c>
      <c r="E1156" s="747" t="s">
        <v>3087</v>
      </c>
      <c r="F1156" s="665" t="s">
        <v>3065</v>
      </c>
      <c r="G1156" s="665" t="s">
        <v>4022</v>
      </c>
      <c r="H1156" s="665" t="s">
        <v>557</v>
      </c>
      <c r="I1156" s="665" t="s">
        <v>894</v>
      </c>
      <c r="J1156" s="665" t="s">
        <v>895</v>
      </c>
      <c r="K1156" s="665" t="s">
        <v>4023</v>
      </c>
      <c r="L1156" s="666">
        <v>53.57</v>
      </c>
      <c r="M1156" s="666">
        <v>53.57</v>
      </c>
      <c r="N1156" s="665">
        <v>1</v>
      </c>
      <c r="O1156" s="748">
        <v>1</v>
      </c>
      <c r="P1156" s="666">
        <v>53.57</v>
      </c>
      <c r="Q1156" s="681">
        <v>1</v>
      </c>
      <c r="R1156" s="665">
        <v>1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31</v>
      </c>
      <c r="B1157" s="665" t="s">
        <v>556</v>
      </c>
      <c r="C1157" s="665" t="s">
        <v>3070</v>
      </c>
      <c r="D1157" s="746" t="s">
        <v>4306</v>
      </c>
      <c r="E1157" s="747" t="s">
        <v>3087</v>
      </c>
      <c r="F1157" s="665" t="s">
        <v>3065</v>
      </c>
      <c r="G1157" s="665" t="s">
        <v>3579</v>
      </c>
      <c r="H1157" s="665" t="s">
        <v>557</v>
      </c>
      <c r="I1157" s="665" t="s">
        <v>4024</v>
      </c>
      <c r="J1157" s="665" t="s">
        <v>1493</v>
      </c>
      <c r="K1157" s="665" t="s">
        <v>4025</v>
      </c>
      <c r="L1157" s="666">
        <v>27.5</v>
      </c>
      <c r="M1157" s="666">
        <v>82.5</v>
      </c>
      <c r="N1157" s="665">
        <v>3</v>
      </c>
      <c r="O1157" s="748">
        <v>1.5</v>
      </c>
      <c r="P1157" s="666">
        <v>82.5</v>
      </c>
      <c r="Q1157" s="681">
        <v>1</v>
      </c>
      <c r="R1157" s="665">
        <v>3</v>
      </c>
      <c r="S1157" s="681">
        <v>1</v>
      </c>
      <c r="T1157" s="748">
        <v>1.5</v>
      </c>
      <c r="U1157" s="704">
        <v>1</v>
      </c>
    </row>
    <row r="1158" spans="1:21" ht="14.4" customHeight="1" x14ac:dyDescent="0.3">
      <c r="A1158" s="664">
        <v>31</v>
      </c>
      <c r="B1158" s="665" t="s">
        <v>556</v>
      </c>
      <c r="C1158" s="665" t="s">
        <v>3070</v>
      </c>
      <c r="D1158" s="746" t="s">
        <v>4306</v>
      </c>
      <c r="E1158" s="747" t="s">
        <v>3087</v>
      </c>
      <c r="F1158" s="665" t="s">
        <v>3065</v>
      </c>
      <c r="G1158" s="665" t="s">
        <v>3579</v>
      </c>
      <c r="H1158" s="665" t="s">
        <v>557</v>
      </c>
      <c r="I1158" s="665" t="s">
        <v>4026</v>
      </c>
      <c r="J1158" s="665" t="s">
        <v>1493</v>
      </c>
      <c r="K1158" s="665" t="s">
        <v>4025</v>
      </c>
      <c r="L1158" s="666">
        <v>27.5</v>
      </c>
      <c r="M1158" s="666">
        <v>27.5</v>
      </c>
      <c r="N1158" s="665">
        <v>1</v>
      </c>
      <c r="O1158" s="748">
        <v>0.5</v>
      </c>
      <c r="P1158" s="666">
        <v>27.5</v>
      </c>
      <c r="Q1158" s="681">
        <v>1</v>
      </c>
      <c r="R1158" s="665">
        <v>1</v>
      </c>
      <c r="S1158" s="681">
        <v>1</v>
      </c>
      <c r="T1158" s="748">
        <v>0.5</v>
      </c>
      <c r="U1158" s="704">
        <v>1</v>
      </c>
    </row>
    <row r="1159" spans="1:21" ht="14.4" customHeight="1" x14ac:dyDescent="0.3">
      <c r="A1159" s="664">
        <v>31</v>
      </c>
      <c r="B1159" s="665" t="s">
        <v>556</v>
      </c>
      <c r="C1159" s="665" t="s">
        <v>3070</v>
      </c>
      <c r="D1159" s="746" t="s">
        <v>4306</v>
      </c>
      <c r="E1159" s="747" t="s">
        <v>3087</v>
      </c>
      <c r="F1159" s="665" t="s">
        <v>3065</v>
      </c>
      <c r="G1159" s="665" t="s">
        <v>3118</v>
      </c>
      <c r="H1159" s="665" t="s">
        <v>1543</v>
      </c>
      <c r="I1159" s="665" t="s">
        <v>3119</v>
      </c>
      <c r="J1159" s="665" t="s">
        <v>1565</v>
      </c>
      <c r="K1159" s="665" t="s">
        <v>2809</v>
      </c>
      <c r="L1159" s="666">
        <v>543.39</v>
      </c>
      <c r="M1159" s="666">
        <v>14128.140000000001</v>
      </c>
      <c r="N1159" s="665">
        <v>26</v>
      </c>
      <c r="O1159" s="748">
        <v>12.5</v>
      </c>
      <c r="P1159" s="666">
        <v>10324.410000000002</v>
      </c>
      <c r="Q1159" s="681">
        <v>0.73076923076923084</v>
      </c>
      <c r="R1159" s="665">
        <v>19</v>
      </c>
      <c r="S1159" s="681">
        <v>0.73076923076923073</v>
      </c>
      <c r="T1159" s="748">
        <v>9.5</v>
      </c>
      <c r="U1159" s="704">
        <v>0.76</v>
      </c>
    </row>
    <row r="1160" spans="1:21" ht="14.4" customHeight="1" x14ac:dyDescent="0.3">
      <c r="A1160" s="664">
        <v>31</v>
      </c>
      <c r="B1160" s="665" t="s">
        <v>556</v>
      </c>
      <c r="C1160" s="665" t="s">
        <v>3070</v>
      </c>
      <c r="D1160" s="746" t="s">
        <v>4306</v>
      </c>
      <c r="E1160" s="747" t="s">
        <v>3087</v>
      </c>
      <c r="F1160" s="665" t="s">
        <v>3065</v>
      </c>
      <c r="G1160" s="665" t="s">
        <v>3118</v>
      </c>
      <c r="H1160" s="665" t="s">
        <v>1543</v>
      </c>
      <c r="I1160" s="665" t="s">
        <v>3119</v>
      </c>
      <c r="J1160" s="665" t="s">
        <v>1565</v>
      </c>
      <c r="K1160" s="665" t="s">
        <v>2809</v>
      </c>
      <c r="L1160" s="666">
        <v>490.89</v>
      </c>
      <c r="M1160" s="666">
        <v>7854.24</v>
      </c>
      <c r="N1160" s="665">
        <v>16</v>
      </c>
      <c r="O1160" s="748">
        <v>9</v>
      </c>
      <c r="P1160" s="666">
        <v>6381.57</v>
      </c>
      <c r="Q1160" s="681">
        <v>0.8125</v>
      </c>
      <c r="R1160" s="665">
        <v>13</v>
      </c>
      <c r="S1160" s="681">
        <v>0.8125</v>
      </c>
      <c r="T1160" s="748">
        <v>7.5</v>
      </c>
      <c r="U1160" s="704">
        <v>0.83333333333333337</v>
      </c>
    </row>
    <row r="1161" spans="1:21" ht="14.4" customHeight="1" x14ac:dyDescent="0.3">
      <c r="A1161" s="664">
        <v>31</v>
      </c>
      <c r="B1161" s="665" t="s">
        <v>556</v>
      </c>
      <c r="C1161" s="665" t="s">
        <v>3070</v>
      </c>
      <c r="D1161" s="746" t="s">
        <v>4306</v>
      </c>
      <c r="E1161" s="747" t="s">
        <v>3087</v>
      </c>
      <c r="F1161" s="665" t="s">
        <v>3065</v>
      </c>
      <c r="G1161" s="665" t="s">
        <v>3118</v>
      </c>
      <c r="H1161" s="665" t="s">
        <v>1543</v>
      </c>
      <c r="I1161" s="665" t="s">
        <v>3120</v>
      </c>
      <c r="J1161" s="665" t="s">
        <v>1565</v>
      </c>
      <c r="K1161" s="665" t="s">
        <v>2807</v>
      </c>
      <c r="L1161" s="666">
        <v>815.1</v>
      </c>
      <c r="M1161" s="666">
        <v>11411.400000000001</v>
      </c>
      <c r="N1161" s="665">
        <v>14</v>
      </c>
      <c r="O1161" s="748">
        <v>6</v>
      </c>
      <c r="P1161" s="666">
        <v>6520.8</v>
      </c>
      <c r="Q1161" s="681">
        <v>0.5714285714285714</v>
      </c>
      <c r="R1161" s="665">
        <v>8</v>
      </c>
      <c r="S1161" s="681">
        <v>0.5714285714285714</v>
      </c>
      <c r="T1161" s="748">
        <v>4</v>
      </c>
      <c r="U1161" s="704">
        <v>0.66666666666666663</v>
      </c>
    </row>
    <row r="1162" spans="1:21" ht="14.4" customHeight="1" x14ac:dyDescent="0.3">
      <c r="A1162" s="664">
        <v>31</v>
      </c>
      <c r="B1162" s="665" t="s">
        <v>556</v>
      </c>
      <c r="C1162" s="665" t="s">
        <v>3070</v>
      </c>
      <c r="D1162" s="746" t="s">
        <v>4306</v>
      </c>
      <c r="E1162" s="747" t="s">
        <v>3087</v>
      </c>
      <c r="F1162" s="665" t="s">
        <v>3065</v>
      </c>
      <c r="G1162" s="665" t="s">
        <v>3118</v>
      </c>
      <c r="H1162" s="665" t="s">
        <v>1543</v>
      </c>
      <c r="I1162" s="665" t="s">
        <v>3120</v>
      </c>
      <c r="J1162" s="665" t="s">
        <v>1565</v>
      </c>
      <c r="K1162" s="665" t="s">
        <v>2807</v>
      </c>
      <c r="L1162" s="666">
        <v>736.33</v>
      </c>
      <c r="M1162" s="666">
        <v>5890.64</v>
      </c>
      <c r="N1162" s="665">
        <v>8</v>
      </c>
      <c r="O1162" s="748">
        <v>3.5</v>
      </c>
      <c r="P1162" s="666">
        <v>5890.64</v>
      </c>
      <c r="Q1162" s="681">
        <v>1</v>
      </c>
      <c r="R1162" s="665">
        <v>8</v>
      </c>
      <c r="S1162" s="681">
        <v>1</v>
      </c>
      <c r="T1162" s="748">
        <v>3.5</v>
      </c>
      <c r="U1162" s="704">
        <v>1</v>
      </c>
    </row>
    <row r="1163" spans="1:21" ht="14.4" customHeight="1" x14ac:dyDescent="0.3">
      <c r="A1163" s="664">
        <v>31</v>
      </c>
      <c r="B1163" s="665" t="s">
        <v>556</v>
      </c>
      <c r="C1163" s="665" t="s">
        <v>3070</v>
      </c>
      <c r="D1163" s="746" t="s">
        <v>4306</v>
      </c>
      <c r="E1163" s="747" t="s">
        <v>3087</v>
      </c>
      <c r="F1163" s="665" t="s">
        <v>3065</v>
      </c>
      <c r="G1163" s="665" t="s">
        <v>3118</v>
      </c>
      <c r="H1163" s="665" t="s">
        <v>1543</v>
      </c>
      <c r="I1163" s="665" t="s">
        <v>1564</v>
      </c>
      <c r="J1163" s="665" t="s">
        <v>1565</v>
      </c>
      <c r="K1163" s="665" t="s">
        <v>2810</v>
      </c>
      <c r="L1163" s="666">
        <v>923.74</v>
      </c>
      <c r="M1163" s="666">
        <v>2771.2200000000003</v>
      </c>
      <c r="N1163" s="665">
        <v>3</v>
      </c>
      <c r="O1163" s="748">
        <v>2</v>
      </c>
      <c r="P1163" s="666">
        <v>2771.2200000000003</v>
      </c>
      <c r="Q1163" s="681">
        <v>1</v>
      </c>
      <c r="R1163" s="665">
        <v>3</v>
      </c>
      <c r="S1163" s="681">
        <v>1</v>
      </c>
      <c r="T1163" s="748">
        <v>2</v>
      </c>
      <c r="U1163" s="704">
        <v>1</v>
      </c>
    </row>
    <row r="1164" spans="1:21" ht="14.4" customHeight="1" x14ac:dyDescent="0.3">
      <c r="A1164" s="664">
        <v>31</v>
      </c>
      <c r="B1164" s="665" t="s">
        <v>556</v>
      </c>
      <c r="C1164" s="665" t="s">
        <v>3070</v>
      </c>
      <c r="D1164" s="746" t="s">
        <v>4306</v>
      </c>
      <c r="E1164" s="747" t="s">
        <v>3087</v>
      </c>
      <c r="F1164" s="665" t="s">
        <v>3065</v>
      </c>
      <c r="G1164" s="665" t="s">
        <v>3118</v>
      </c>
      <c r="H1164" s="665" t="s">
        <v>1543</v>
      </c>
      <c r="I1164" s="665" t="s">
        <v>4027</v>
      </c>
      <c r="J1164" s="665" t="s">
        <v>1741</v>
      </c>
      <c r="K1164" s="665" t="s">
        <v>4028</v>
      </c>
      <c r="L1164" s="666">
        <v>1847.49</v>
      </c>
      <c r="M1164" s="666">
        <v>3694.98</v>
      </c>
      <c r="N1164" s="665">
        <v>2</v>
      </c>
      <c r="O1164" s="748">
        <v>0.5</v>
      </c>
      <c r="P1164" s="666">
        <v>3694.98</v>
      </c>
      <c r="Q1164" s="681">
        <v>1</v>
      </c>
      <c r="R1164" s="665">
        <v>2</v>
      </c>
      <c r="S1164" s="681">
        <v>1</v>
      </c>
      <c r="T1164" s="748">
        <v>0.5</v>
      </c>
      <c r="U1164" s="704">
        <v>1</v>
      </c>
    </row>
    <row r="1165" spans="1:21" ht="14.4" customHeight="1" x14ac:dyDescent="0.3">
      <c r="A1165" s="664">
        <v>31</v>
      </c>
      <c r="B1165" s="665" t="s">
        <v>556</v>
      </c>
      <c r="C1165" s="665" t="s">
        <v>3070</v>
      </c>
      <c r="D1165" s="746" t="s">
        <v>4306</v>
      </c>
      <c r="E1165" s="747" t="s">
        <v>3087</v>
      </c>
      <c r="F1165" s="665" t="s">
        <v>3065</v>
      </c>
      <c r="G1165" s="665" t="s">
        <v>3217</v>
      </c>
      <c r="H1165" s="665" t="s">
        <v>1543</v>
      </c>
      <c r="I1165" s="665" t="s">
        <v>1555</v>
      </c>
      <c r="J1165" s="665" t="s">
        <v>600</v>
      </c>
      <c r="K1165" s="665" t="s">
        <v>2927</v>
      </c>
      <c r="L1165" s="666">
        <v>36.54</v>
      </c>
      <c r="M1165" s="666">
        <v>109.62</v>
      </c>
      <c r="N1165" s="665">
        <v>3</v>
      </c>
      <c r="O1165" s="748">
        <v>2.5</v>
      </c>
      <c r="P1165" s="666">
        <v>73.08</v>
      </c>
      <c r="Q1165" s="681">
        <v>0.66666666666666663</v>
      </c>
      <c r="R1165" s="665">
        <v>2</v>
      </c>
      <c r="S1165" s="681">
        <v>0.66666666666666663</v>
      </c>
      <c r="T1165" s="748">
        <v>1.5</v>
      </c>
      <c r="U1165" s="704">
        <v>0.6</v>
      </c>
    </row>
    <row r="1166" spans="1:21" ht="14.4" customHeight="1" x14ac:dyDescent="0.3">
      <c r="A1166" s="664">
        <v>31</v>
      </c>
      <c r="B1166" s="665" t="s">
        <v>556</v>
      </c>
      <c r="C1166" s="665" t="s">
        <v>3070</v>
      </c>
      <c r="D1166" s="746" t="s">
        <v>4306</v>
      </c>
      <c r="E1166" s="747" t="s">
        <v>3087</v>
      </c>
      <c r="F1166" s="665" t="s">
        <v>3065</v>
      </c>
      <c r="G1166" s="665" t="s">
        <v>3217</v>
      </c>
      <c r="H1166" s="665" t="s">
        <v>1543</v>
      </c>
      <c r="I1166" s="665" t="s">
        <v>3429</v>
      </c>
      <c r="J1166" s="665" t="s">
        <v>600</v>
      </c>
      <c r="K1166" s="665" t="s">
        <v>3430</v>
      </c>
      <c r="L1166" s="666">
        <v>0</v>
      </c>
      <c r="M1166" s="666">
        <v>0</v>
      </c>
      <c r="N1166" s="665">
        <v>2</v>
      </c>
      <c r="O1166" s="748">
        <v>2</v>
      </c>
      <c r="P1166" s="666">
        <v>0</v>
      </c>
      <c r="Q1166" s="681"/>
      <c r="R1166" s="665">
        <v>2</v>
      </c>
      <c r="S1166" s="681">
        <v>1</v>
      </c>
      <c r="T1166" s="748">
        <v>2</v>
      </c>
      <c r="U1166" s="704">
        <v>1</v>
      </c>
    </row>
    <row r="1167" spans="1:21" ht="14.4" customHeight="1" x14ac:dyDescent="0.3">
      <c r="A1167" s="664">
        <v>31</v>
      </c>
      <c r="B1167" s="665" t="s">
        <v>556</v>
      </c>
      <c r="C1167" s="665" t="s">
        <v>3070</v>
      </c>
      <c r="D1167" s="746" t="s">
        <v>4306</v>
      </c>
      <c r="E1167" s="747" t="s">
        <v>3087</v>
      </c>
      <c r="F1167" s="665" t="s">
        <v>3065</v>
      </c>
      <c r="G1167" s="665" t="s">
        <v>3217</v>
      </c>
      <c r="H1167" s="665" t="s">
        <v>557</v>
      </c>
      <c r="I1167" s="665" t="s">
        <v>3218</v>
      </c>
      <c r="J1167" s="665" t="s">
        <v>600</v>
      </c>
      <c r="K1167" s="665" t="s">
        <v>3219</v>
      </c>
      <c r="L1167" s="666">
        <v>36.54</v>
      </c>
      <c r="M1167" s="666">
        <v>73.08</v>
      </c>
      <c r="N1167" s="665">
        <v>2</v>
      </c>
      <c r="O1167" s="748">
        <v>1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31</v>
      </c>
      <c r="B1168" s="665" t="s">
        <v>556</v>
      </c>
      <c r="C1168" s="665" t="s">
        <v>3070</v>
      </c>
      <c r="D1168" s="746" t="s">
        <v>4306</v>
      </c>
      <c r="E1168" s="747" t="s">
        <v>3087</v>
      </c>
      <c r="F1168" s="665" t="s">
        <v>3065</v>
      </c>
      <c r="G1168" s="665" t="s">
        <v>3220</v>
      </c>
      <c r="H1168" s="665" t="s">
        <v>557</v>
      </c>
      <c r="I1168" s="665" t="s">
        <v>2454</v>
      </c>
      <c r="J1168" s="665" t="s">
        <v>751</v>
      </c>
      <c r="K1168" s="665" t="s">
        <v>3459</v>
      </c>
      <c r="L1168" s="666">
        <v>301.2</v>
      </c>
      <c r="M1168" s="666">
        <v>602.4</v>
      </c>
      <c r="N1168" s="665">
        <v>2</v>
      </c>
      <c r="O1168" s="748">
        <v>1.5</v>
      </c>
      <c r="P1168" s="666">
        <v>602.4</v>
      </c>
      <c r="Q1168" s="681">
        <v>1</v>
      </c>
      <c r="R1168" s="665">
        <v>2</v>
      </c>
      <c r="S1168" s="681">
        <v>1</v>
      </c>
      <c r="T1168" s="748">
        <v>1.5</v>
      </c>
      <c r="U1168" s="704">
        <v>1</v>
      </c>
    </row>
    <row r="1169" spans="1:21" ht="14.4" customHeight="1" x14ac:dyDescent="0.3">
      <c r="A1169" s="664">
        <v>31</v>
      </c>
      <c r="B1169" s="665" t="s">
        <v>556</v>
      </c>
      <c r="C1169" s="665" t="s">
        <v>3070</v>
      </c>
      <c r="D1169" s="746" t="s">
        <v>4306</v>
      </c>
      <c r="E1169" s="747" t="s">
        <v>3087</v>
      </c>
      <c r="F1169" s="665" t="s">
        <v>3065</v>
      </c>
      <c r="G1169" s="665" t="s">
        <v>3220</v>
      </c>
      <c r="H1169" s="665" t="s">
        <v>557</v>
      </c>
      <c r="I1169" s="665" t="s">
        <v>3221</v>
      </c>
      <c r="J1169" s="665" t="s">
        <v>751</v>
      </c>
      <c r="K1169" s="665" t="s">
        <v>3222</v>
      </c>
      <c r="L1169" s="666">
        <v>57.64</v>
      </c>
      <c r="M1169" s="666">
        <v>57.64</v>
      </c>
      <c r="N1169" s="665">
        <v>1</v>
      </c>
      <c r="O1169" s="748">
        <v>0.5</v>
      </c>
      <c r="P1169" s="666">
        <v>57.64</v>
      </c>
      <c r="Q1169" s="681">
        <v>1</v>
      </c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31</v>
      </c>
      <c r="B1170" s="665" t="s">
        <v>556</v>
      </c>
      <c r="C1170" s="665" t="s">
        <v>3070</v>
      </c>
      <c r="D1170" s="746" t="s">
        <v>4306</v>
      </c>
      <c r="E1170" s="747" t="s">
        <v>3087</v>
      </c>
      <c r="F1170" s="665" t="s">
        <v>3065</v>
      </c>
      <c r="G1170" s="665" t="s">
        <v>3220</v>
      </c>
      <c r="H1170" s="665" t="s">
        <v>557</v>
      </c>
      <c r="I1170" s="665" t="s">
        <v>3460</v>
      </c>
      <c r="J1170" s="665" t="s">
        <v>751</v>
      </c>
      <c r="K1170" s="665" t="s">
        <v>3459</v>
      </c>
      <c r="L1170" s="666">
        <v>185.26</v>
      </c>
      <c r="M1170" s="666">
        <v>1296.82</v>
      </c>
      <c r="N1170" s="665">
        <v>7</v>
      </c>
      <c r="O1170" s="748">
        <v>5</v>
      </c>
      <c r="P1170" s="666">
        <v>1111.56</v>
      </c>
      <c r="Q1170" s="681">
        <v>0.8571428571428571</v>
      </c>
      <c r="R1170" s="665">
        <v>6</v>
      </c>
      <c r="S1170" s="681">
        <v>0.8571428571428571</v>
      </c>
      <c r="T1170" s="748">
        <v>4</v>
      </c>
      <c r="U1170" s="704">
        <v>0.8</v>
      </c>
    </row>
    <row r="1171" spans="1:21" ht="14.4" customHeight="1" x14ac:dyDescent="0.3">
      <c r="A1171" s="664">
        <v>31</v>
      </c>
      <c r="B1171" s="665" t="s">
        <v>556</v>
      </c>
      <c r="C1171" s="665" t="s">
        <v>3070</v>
      </c>
      <c r="D1171" s="746" t="s">
        <v>4306</v>
      </c>
      <c r="E1171" s="747" t="s">
        <v>3087</v>
      </c>
      <c r="F1171" s="665" t="s">
        <v>3065</v>
      </c>
      <c r="G1171" s="665" t="s">
        <v>3220</v>
      </c>
      <c r="H1171" s="665" t="s">
        <v>557</v>
      </c>
      <c r="I1171" s="665" t="s">
        <v>2467</v>
      </c>
      <c r="J1171" s="665" t="s">
        <v>751</v>
      </c>
      <c r="K1171" s="665" t="s">
        <v>3459</v>
      </c>
      <c r="L1171" s="666">
        <v>301.2</v>
      </c>
      <c r="M1171" s="666">
        <v>301.2</v>
      </c>
      <c r="N1171" s="665">
        <v>1</v>
      </c>
      <c r="O1171" s="748">
        <v>0.5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31</v>
      </c>
      <c r="B1172" s="665" t="s">
        <v>556</v>
      </c>
      <c r="C1172" s="665" t="s">
        <v>3070</v>
      </c>
      <c r="D1172" s="746" t="s">
        <v>4306</v>
      </c>
      <c r="E1172" s="747" t="s">
        <v>3087</v>
      </c>
      <c r="F1172" s="665" t="s">
        <v>3065</v>
      </c>
      <c r="G1172" s="665" t="s">
        <v>4029</v>
      </c>
      <c r="H1172" s="665" t="s">
        <v>1543</v>
      </c>
      <c r="I1172" s="665" t="s">
        <v>4030</v>
      </c>
      <c r="J1172" s="665" t="s">
        <v>2847</v>
      </c>
      <c r="K1172" s="665" t="s">
        <v>4031</v>
      </c>
      <c r="L1172" s="666">
        <v>262.23</v>
      </c>
      <c r="M1172" s="666">
        <v>262.23</v>
      </c>
      <c r="N1172" s="665">
        <v>1</v>
      </c>
      <c r="O1172" s="748">
        <v>0.5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31</v>
      </c>
      <c r="B1173" s="665" t="s">
        <v>556</v>
      </c>
      <c r="C1173" s="665" t="s">
        <v>3070</v>
      </c>
      <c r="D1173" s="746" t="s">
        <v>4306</v>
      </c>
      <c r="E1173" s="747" t="s">
        <v>3087</v>
      </c>
      <c r="F1173" s="665" t="s">
        <v>3065</v>
      </c>
      <c r="G1173" s="665" t="s">
        <v>3230</v>
      </c>
      <c r="H1173" s="665" t="s">
        <v>557</v>
      </c>
      <c r="I1173" s="665" t="s">
        <v>4032</v>
      </c>
      <c r="J1173" s="665" t="s">
        <v>4033</v>
      </c>
      <c r="K1173" s="665" t="s">
        <v>4034</v>
      </c>
      <c r="L1173" s="666">
        <v>218.41</v>
      </c>
      <c r="M1173" s="666">
        <v>218.41</v>
      </c>
      <c r="N1173" s="665">
        <v>1</v>
      </c>
      <c r="O1173" s="748">
        <v>1</v>
      </c>
      <c r="P1173" s="666">
        <v>218.41</v>
      </c>
      <c r="Q1173" s="681">
        <v>1</v>
      </c>
      <c r="R1173" s="665">
        <v>1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31</v>
      </c>
      <c r="B1174" s="665" t="s">
        <v>556</v>
      </c>
      <c r="C1174" s="665" t="s">
        <v>3070</v>
      </c>
      <c r="D1174" s="746" t="s">
        <v>4306</v>
      </c>
      <c r="E1174" s="747" t="s">
        <v>3087</v>
      </c>
      <c r="F1174" s="665" t="s">
        <v>3065</v>
      </c>
      <c r="G1174" s="665" t="s">
        <v>3233</v>
      </c>
      <c r="H1174" s="665" t="s">
        <v>557</v>
      </c>
      <c r="I1174" s="665" t="s">
        <v>973</v>
      </c>
      <c r="J1174" s="665" t="s">
        <v>974</v>
      </c>
      <c r="K1174" s="665" t="s">
        <v>4035</v>
      </c>
      <c r="L1174" s="666">
        <v>181.04</v>
      </c>
      <c r="M1174" s="666">
        <v>362.08</v>
      </c>
      <c r="N1174" s="665">
        <v>2</v>
      </c>
      <c r="O1174" s="748">
        <v>1</v>
      </c>
      <c r="P1174" s="666">
        <v>362.08</v>
      </c>
      <c r="Q1174" s="681">
        <v>1</v>
      </c>
      <c r="R1174" s="665">
        <v>2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31</v>
      </c>
      <c r="B1175" s="665" t="s">
        <v>556</v>
      </c>
      <c r="C1175" s="665" t="s">
        <v>3070</v>
      </c>
      <c r="D1175" s="746" t="s">
        <v>4306</v>
      </c>
      <c r="E1175" s="747" t="s">
        <v>3087</v>
      </c>
      <c r="F1175" s="665" t="s">
        <v>3065</v>
      </c>
      <c r="G1175" s="665" t="s">
        <v>3125</v>
      </c>
      <c r="H1175" s="665" t="s">
        <v>557</v>
      </c>
      <c r="I1175" s="665" t="s">
        <v>796</v>
      </c>
      <c r="J1175" s="665" t="s">
        <v>3126</v>
      </c>
      <c r="K1175" s="665" t="s">
        <v>3127</v>
      </c>
      <c r="L1175" s="666">
        <v>0</v>
      </c>
      <c r="M1175" s="666">
        <v>0</v>
      </c>
      <c r="N1175" s="665">
        <v>7</v>
      </c>
      <c r="O1175" s="748">
        <v>4.5</v>
      </c>
      <c r="P1175" s="666">
        <v>0</v>
      </c>
      <c r="Q1175" s="681"/>
      <c r="R1175" s="665">
        <v>5</v>
      </c>
      <c r="S1175" s="681">
        <v>0.7142857142857143</v>
      </c>
      <c r="T1175" s="748">
        <v>2.5</v>
      </c>
      <c r="U1175" s="704">
        <v>0.55555555555555558</v>
      </c>
    </row>
    <row r="1176" spans="1:21" ht="14.4" customHeight="1" x14ac:dyDescent="0.3">
      <c r="A1176" s="664">
        <v>31</v>
      </c>
      <c r="B1176" s="665" t="s">
        <v>556</v>
      </c>
      <c r="C1176" s="665" t="s">
        <v>3070</v>
      </c>
      <c r="D1176" s="746" t="s">
        <v>4306</v>
      </c>
      <c r="E1176" s="747" t="s">
        <v>3087</v>
      </c>
      <c r="F1176" s="665" t="s">
        <v>3065</v>
      </c>
      <c r="G1176" s="665" t="s">
        <v>3281</v>
      </c>
      <c r="H1176" s="665" t="s">
        <v>557</v>
      </c>
      <c r="I1176" s="665" t="s">
        <v>912</v>
      </c>
      <c r="J1176" s="665" t="s">
        <v>913</v>
      </c>
      <c r="K1176" s="665" t="s">
        <v>3282</v>
      </c>
      <c r="L1176" s="666">
        <v>657.67</v>
      </c>
      <c r="M1176" s="666">
        <v>657.67</v>
      </c>
      <c r="N1176" s="665">
        <v>1</v>
      </c>
      <c r="O1176" s="748">
        <v>1</v>
      </c>
      <c r="P1176" s="666">
        <v>657.67</v>
      </c>
      <c r="Q1176" s="681">
        <v>1</v>
      </c>
      <c r="R1176" s="665">
        <v>1</v>
      </c>
      <c r="S1176" s="681">
        <v>1</v>
      </c>
      <c r="T1176" s="748">
        <v>1</v>
      </c>
      <c r="U1176" s="704">
        <v>1</v>
      </c>
    </row>
    <row r="1177" spans="1:21" ht="14.4" customHeight="1" x14ac:dyDescent="0.3">
      <c r="A1177" s="664">
        <v>31</v>
      </c>
      <c r="B1177" s="665" t="s">
        <v>556</v>
      </c>
      <c r="C1177" s="665" t="s">
        <v>3070</v>
      </c>
      <c r="D1177" s="746" t="s">
        <v>4306</v>
      </c>
      <c r="E1177" s="747" t="s">
        <v>3087</v>
      </c>
      <c r="F1177" s="665" t="s">
        <v>3065</v>
      </c>
      <c r="G1177" s="665" t="s">
        <v>3130</v>
      </c>
      <c r="H1177" s="665" t="s">
        <v>557</v>
      </c>
      <c r="I1177" s="665" t="s">
        <v>1802</v>
      </c>
      <c r="J1177" s="665" t="s">
        <v>1799</v>
      </c>
      <c r="K1177" s="665" t="s">
        <v>3131</v>
      </c>
      <c r="L1177" s="666">
        <v>186.27</v>
      </c>
      <c r="M1177" s="666">
        <v>1117.6200000000001</v>
      </c>
      <c r="N1177" s="665">
        <v>6</v>
      </c>
      <c r="O1177" s="748">
        <v>3.5</v>
      </c>
      <c r="P1177" s="666">
        <v>1117.6200000000001</v>
      </c>
      <c r="Q1177" s="681">
        <v>1</v>
      </c>
      <c r="R1177" s="665">
        <v>6</v>
      </c>
      <c r="S1177" s="681">
        <v>1</v>
      </c>
      <c r="T1177" s="748">
        <v>3.5</v>
      </c>
      <c r="U1177" s="704">
        <v>1</v>
      </c>
    </row>
    <row r="1178" spans="1:21" ht="14.4" customHeight="1" x14ac:dyDescent="0.3">
      <c r="A1178" s="664">
        <v>31</v>
      </c>
      <c r="B1178" s="665" t="s">
        <v>556</v>
      </c>
      <c r="C1178" s="665" t="s">
        <v>3070</v>
      </c>
      <c r="D1178" s="746" t="s">
        <v>4306</v>
      </c>
      <c r="E1178" s="747" t="s">
        <v>3087</v>
      </c>
      <c r="F1178" s="665" t="s">
        <v>3065</v>
      </c>
      <c r="G1178" s="665" t="s">
        <v>3240</v>
      </c>
      <c r="H1178" s="665" t="s">
        <v>557</v>
      </c>
      <c r="I1178" s="665" t="s">
        <v>3241</v>
      </c>
      <c r="J1178" s="665" t="s">
        <v>3242</v>
      </c>
      <c r="K1178" s="665" t="s">
        <v>3243</v>
      </c>
      <c r="L1178" s="666">
        <v>33.549999999999997</v>
      </c>
      <c r="M1178" s="666">
        <v>33.549999999999997</v>
      </c>
      <c r="N1178" s="665">
        <v>1</v>
      </c>
      <c r="O1178" s="748">
        <v>1</v>
      </c>
      <c r="P1178" s="666">
        <v>33.549999999999997</v>
      </c>
      <c r="Q1178" s="681">
        <v>1</v>
      </c>
      <c r="R1178" s="665">
        <v>1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31</v>
      </c>
      <c r="B1179" s="665" t="s">
        <v>556</v>
      </c>
      <c r="C1179" s="665" t="s">
        <v>3070</v>
      </c>
      <c r="D1179" s="746" t="s">
        <v>4306</v>
      </c>
      <c r="E1179" s="747" t="s">
        <v>3087</v>
      </c>
      <c r="F1179" s="665" t="s">
        <v>3065</v>
      </c>
      <c r="G1179" s="665" t="s">
        <v>3240</v>
      </c>
      <c r="H1179" s="665" t="s">
        <v>557</v>
      </c>
      <c r="I1179" s="665" t="s">
        <v>1126</v>
      </c>
      <c r="J1179" s="665" t="s">
        <v>3242</v>
      </c>
      <c r="K1179" s="665" t="s">
        <v>3244</v>
      </c>
      <c r="L1179" s="666">
        <v>50.32</v>
      </c>
      <c r="M1179" s="666">
        <v>150.96</v>
      </c>
      <c r="N1179" s="665">
        <v>3</v>
      </c>
      <c r="O1179" s="748">
        <v>2</v>
      </c>
      <c r="P1179" s="666">
        <v>100.64</v>
      </c>
      <c r="Q1179" s="681">
        <v>0.66666666666666663</v>
      </c>
      <c r="R1179" s="665">
        <v>2</v>
      </c>
      <c r="S1179" s="681">
        <v>0.66666666666666663</v>
      </c>
      <c r="T1179" s="748">
        <v>1.5</v>
      </c>
      <c r="U1179" s="704">
        <v>0.75</v>
      </c>
    </row>
    <row r="1180" spans="1:21" ht="14.4" customHeight="1" x14ac:dyDescent="0.3">
      <c r="A1180" s="664">
        <v>31</v>
      </c>
      <c r="B1180" s="665" t="s">
        <v>556</v>
      </c>
      <c r="C1180" s="665" t="s">
        <v>3070</v>
      </c>
      <c r="D1180" s="746" t="s">
        <v>4306</v>
      </c>
      <c r="E1180" s="747" t="s">
        <v>3087</v>
      </c>
      <c r="F1180" s="665" t="s">
        <v>3065</v>
      </c>
      <c r="G1180" s="665" t="s">
        <v>3240</v>
      </c>
      <c r="H1180" s="665" t="s">
        <v>557</v>
      </c>
      <c r="I1180" s="665" t="s">
        <v>3442</v>
      </c>
      <c r="J1180" s="665" t="s">
        <v>3242</v>
      </c>
      <c r="K1180" s="665" t="s">
        <v>3443</v>
      </c>
      <c r="L1180" s="666">
        <v>0</v>
      </c>
      <c r="M1180" s="666">
        <v>0</v>
      </c>
      <c r="N1180" s="665">
        <v>3</v>
      </c>
      <c r="O1180" s="748">
        <v>2</v>
      </c>
      <c r="P1180" s="666">
        <v>0</v>
      </c>
      <c r="Q1180" s="681"/>
      <c r="R1180" s="665">
        <v>1</v>
      </c>
      <c r="S1180" s="681">
        <v>0.33333333333333331</v>
      </c>
      <c r="T1180" s="748">
        <v>1</v>
      </c>
      <c r="U1180" s="704">
        <v>0.5</v>
      </c>
    </row>
    <row r="1181" spans="1:21" ht="14.4" customHeight="1" x14ac:dyDescent="0.3">
      <c r="A1181" s="664">
        <v>31</v>
      </c>
      <c r="B1181" s="665" t="s">
        <v>556</v>
      </c>
      <c r="C1181" s="665" t="s">
        <v>3070</v>
      </c>
      <c r="D1181" s="746" t="s">
        <v>4306</v>
      </c>
      <c r="E1181" s="747" t="s">
        <v>3087</v>
      </c>
      <c r="F1181" s="665" t="s">
        <v>3065</v>
      </c>
      <c r="G1181" s="665" t="s">
        <v>3240</v>
      </c>
      <c r="H1181" s="665" t="s">
        <v>557</v>
      </c>
      <c r="I1181" s="665" t="s">
        <v>1382</v>
      </c>
      <c r="J1181" s="665" t="s">
        <v>1383</v>
      </c>
      <c r="K1181" s="665" t="s">
        <v>3425</v>
      </c>
      <c r="L1181" s="666">
        <v>50.32</v>
      </c>
      <c r="M1181" s="666">
        <v>150.96</v>
      </c>
      <c r="N1181" s="665">
        <v>3</v>
      </c>
      <c r="O1181" s="748">
        <v>3</v>
      </c>
      <c r="P1181" s="666">
        <v>50.32</v>
      </c>
      <c r="Q1181" s="681">
        <v>0.33333333333333331</v>
      </c>
      <c r="R1181" s="665">
        <v>1</v>
      </c>
      <c r="S1181" s="681">
        <v>0.33333333333333331</v>
      </c>
      <c r="T1181" s="748">
        <v>1</v>
      </c>
      <c r="U1181" s="704">
        <v>0.33333333333333331</v>
      </c>
    </row>
    <row r="1182" spans="1:21" ht="14.4" customHeight="1" x14ac:dyDescent="0.3">
      <c r="A1182" s="664">
        <v>31</v>
      </c>
      <c r="B1182" s="665" t="s">
        <v>556</v>
      </c>
      <c r="C1182" s="665" t="s">
        <v>3070</v>
      </c>
      <c r="D1182" s="746" t="s">
        <v>4306</v>
      </c>
      <c r="E1182" s="747" t="s">
        <v>3087</v>
      </c>
      <c r="F1182" s="665" t="s">
        <v>3065</v>
      </c>
      <c r="G1182" s="665" t="s">
        <v>3240</v>
      </c>
      <c r="H1182" s="665" t="s">
        <v>557</v>
      </c>
      <c r="I1182" s="665" t="s">
        <v>3501</v>
      </c>
      <c r="J1182" s="665" t="s">
        <v>1383</v>
      </c>
      <c r="K1182" s="665" t="s">
        <v>3502</v>
      </c>
      <c r="L1182" s="666">
        <v>100.62</v>
      </c>
      <c r="M1182" s="666">
        <v>402.48</v>
      </c>
      <c r="N1182" s="665">
        <v>4</v>
      </c>
      <c r="O1182" s="748">
        <v>2.5</v>
      </c>
      <c r="P1182" s="666">
        <v>402.48</v>
      </c>
      <c r="Q1182" s="681">
        <v>1</v>
      </c>
      <c r="R1182" s="665">
        <v>4</v>
      </c>
      <c r="S1182" s="681">
        <v>1</v>
      </c>
      <c r="T1182" s="748">
        <v>2.5</v>
      </c>
      <c r="U1182" s="704">
        <v>1</v>
      </c>
    </row>
    <row r="1183" spans="1:21" ht="14.4" customHeight="1" x14ac:dyDescent="0.3">
      <c r="A1183" s="664">
        <v>31</v>
      </c>
      <c r="B1183" s="665" t="s">
        <v>556</v>
      </c>
      <c r="C1183" s="665" t="s">
        <v>3070</v>
      </c>
      <c r="D1183" s="746" t="s">
        <v>4306</v>
      </c>
      <c r="E1183" s="747" t="s">
        <v>3087</v>
      </c>
      <c r="F1183" s="665" t="s">
        <v>3065</v>
      </c>
      <c r="G1183" s="665" t="s">
        <v>3240</v>
      </c>
      <c r="H1183" s="665" t="s">
        <v>557</v>
      </c>
      <c r="I1183" s="665" t="s">
        <v>1427</v>
      </c>
      <c r="J1183" s="665" t="s">
        <v>3242</v>
      </c>
      <c r="K1183" s="665" t="s">
        <v>3245</v>
      </c>
      <c r="L1183" s="666">
        <v>99.94</v>
      </c>
      <c r="M1183" s="666">
        <v>399.76</v>
      </c>
      <c r="N1183" s="665">
        <v>4</v>
      </c>
      <c r="O1183" s="748">
        <v>3</v>
      </c>
      <c r="P1183" s="666">
        <v>399.76</v>
      </c>
      <c r="Q1183" s="681">
        <v>1</v>
      </c>
      <c r="R1183" s="665">
        <v>4</v>
      </c>
      <c r="S1183" s="681">
        <v>1</v>
      </c>
      <c r="T1183" s="748">
        <v>3</v>
      </c>
      <c r="U1183" s="704">
        <v>1</v>
      </c>
    </row>
    <row r="1184" spans="1:21" ht="14.4" customHeight="1" x14ac:dyDescent="0.3">
      <c r="A1184" s="664">
        <v>31</v>
      </c>
      <c r="B1184" s="665" t="s">
        <v>556</v>
      </c>
      <c r="C1184" s="665" t="s">
        <v>3070</v>
      </c>
      <c r="D1184" s="746" t="s">
        <v>4306</v>
      </c>
      <c r="E1184" s="747" t="s">
        <v>3087</v>
      </c>
      <c r="F1184" s="665" t="s">
        <v>3065</v>
      </c>
      <c r="G1184" s="665" t="s">
        <v>3240</v>
      </c>
      <c r="H1184" s="665" t="s">
        <v>557</v>
      </c>
      <c r="I1184" s="665" t="s">
        <v>4036</v>
      </c>
      <c r="J1184" s="665" t="s">
        <v>3242</v>
      </c>
      <c r="K1184" s="665" t="s">
        <v>4037</v>
      </c>
      <c r="L1184" s="666">
        <v>299.83999999999997</v>
      </c>
      <c r="M1184" s="666">
        <v>299.83999999999997</v>
      </c>
      <c r="N1184" s="665">
        <v>1</v>
      </c>
      <c r="O1184" s="748">
        <v>1</v>
      </c>
      <c r="P1184" s="666">
        <v>299.83999999999997</v>
      </c>
      <c r="Q1184" s="681">
        <v>1</v>
      </c>
      <c r="R1184" s="665">
        <v>1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31</v>
      </c>
      <c r="B1185" s="665" t="s">
        <v>556</v>
      </c>
      <c r="C1185" s="665" t="s">
        <v>3070</v>
      </c>
      <c r="D1185" s="746" t="s">
        <v>4306</v>
      </c>
      <c r="E1185" s="747" t="s">
        <v>3087</v>
      </c>
      <c r="F1185" s="665" t="s">
        <v>3065</v>
      </c>
      <c r="G1185" s="665" t="s">
        <v>3240</v>
      </c>
      <c r="H1185" s="665" t="s">
        <v>557</v>
      </c>
      <c r="I1185" s="665" t="s">
        <v>4038</v>
      </c>
      <c r="J1185" s="665" t="s">
        <v>3242</v>
      </c>
      <c r="K1185" s="665" t="s">
        <v>4039</v>
      </c>
      <c r="L1185" s="666">
        <v>0</v>
      </c>
      <c r="M1185" s="666">
        <v>0</v>
      </c>
      <c r="N1185" s="665">
        <v>2</v>
      </c>
      <c r="O1185" s="748">
        <v>1.5</v>
      </c>
      <c r="P1185" s="666">
        <v>0</v>
      </c>
      <c r="Q1185" s="681"/>
      <c r="R1185" s="665">
        <v>1</v>
      </c>
      <c r="S1185" s="681">
        <v>0.5</v>
      </c>
      <c r="T1185" s="748">
        <v>0.5</v>
      </c>
      <c r="U1185" s="704">
        <v>0.33333333333333331</v>
      </c>
    </row>
    <row r="1186" spans="1:21" ht="14.4" customHeight="1" x14ac:dyDescent="0.3">
      <c r="A1186" s="664">
        <v>31</v>
      </c>
      <c r="B1186" s="665" t="s">
        <v>556</v>
      </c>
      <c r="C1186" s="665" t="s">
        <v>3070</v>
      </c>
      <c r="D1186" s="746" t="s">
        <v>4306</v>
      </c>
      <c r="E1186" s="747" t="s">
        <v>3087</v>
      </c>
      <c r="F1186" s="665" t="s">
        <v>3065</v>
      </c>
      <c r="G1186" s="665" t="s">
        <v>3240</v>
      </c>
      <c r="H1186" s="665" t="s">
        <v>557</v>
      </c>
      <c r="I1186" s="665" t="s">
        <v>2416</v>
      </c>
      <c r="J1186" s="665" t="s">
        <v>3242</v>
      </c>
      <c r="K1186" s="665" t="s">
        <v>3378</v>
      </c>
      <c r="L1186" s="666">
        <v>66.63</v>
      </c>
      <c r="M1186" s="666">
        <v>66.63</v>
      </c>
      <c r="N1186" s="665">
        <v>1</v>
      </c>
      <c r="O1186" s="748">
        <v>0.5</v>
      </c>
      <c r="P1186" s="666">
        <v>66.63</v>
      </c>
      <c r="Q1186" s="681">
        <v>1</v>
      </c>
      <c r="R1186" s="665">
        <v>1</v>
      </c>
      <c r="S1186" s="681">
        <v>1</v>
      </c>
      <c r="T1186" s="748">
        <v>0.5</v>
      </c>
      <c r="U1186" s="704">
        <v>1</v>
      </c>
    </row>
    <row r="1187" spans="1:21" ht="14.4" customHeight="1" x14ac:dyDescent="0.3">
      <c r="A1187" s="664">
        <v>31</v>
      </c>
      <c r="B1187" s="665" t="s">
        <v>556</v>
      </c>
      <c r="C1187" s="665" t="s">
        <v>3070</v>
      </c>
      <c r="D1187" s="746" t="s">
        <v>4306</v>
      </c>
      <c r="E1187" s="747" t="s">
        <v>3087</v>
      </c>
      <c r="F1187" s="665" t="s">
        <v>3065</v>
      </c>
      <c r="G1187" s="665" t="s">
        <v>3240</v>
      </c>
      <c r="H1187" s="665" t="s">
        <v>557</v>
      </c>
      <c r="I1187" s="665" t="s">
        <v>4040</v>
      </c>
      <c r="J1187" s="665" t="s">
        <v>3242</v>
      </c>
      <c r="K1187" s="665" t="s">
        <v>4041</v>
      </c>
      <c r="L1187" s="666">
        <v>0</v>
      </c>
      <c r="M1187" s="666">
        <v>0</v>
      </c>
      <c r="N1187" s="665">
        <v>1</v>
      </c>
      <c r="O1187" s="748">
        <v>1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31</v>
      </c>
      <c r="B1188" s="665" t="s">
        <v>556</v>
      </c>
      <c r="C1188" s="665" t="s">
        <v>3070</v>
      </c>
      <c r="D1188" s="746" t="s">
        <v>4306</v>
      </c>
      <c r="E1188" s="747" t="s">
        <v>3087</v>
      </c>
      <c r="F1188" s="665" t="s">
        <v>3065</v>
      </c>
      <c r="G1188" s="665" t="s">
        <v>3240</v>
      </c>
      <c r="H1188" s="665" t="s">
        <v>557</v>
      </c>
      <c r="I1188" s="665" t="s">
        <v>4042</v>
      </c>
      <c r="J1188" s="665" t="s">
        <v>1383</v>
      </c>
      <c r="K1188" s="665" t="s">
        <v>4043</v>
      </c>
      <c r="L1188" s="666">
        <v>0</v>
      </c>
      <c r="M1188" s="666">
        <v>0</v>
      </c>
      <c r="N1188" s="665">
        <v>1</v>
      </c>
      <c r="O1188" s="748">
        <v>1</v>
      </c>
      <c r="P1188" s="666">
        <v>0</v>
      </c>
      <c r="Q1188" s="681"/>
      <c r="R1188" s="665">
        <v>1</v>
      </c>
      <c r="S1188" s="681">
        <v>1</v>
      </c>
      <c r="T1188" s="748">
        <v>1</v>
      </c>
      <c r="U1188" s="704">
        <v>1</v>
      </c>
    </row>
    <row r="1189" spans="1:21" ht="14.4" customHeight="1" x14ac:dyDescent="0.3">
      <c r="A1189" s="664">
        <v>31</v>
      </c>
      <c r="B1189" s="665" t="s">
        <v>556</v>
      </c>
      <c r="C1189" s="665" t="s">
        <v>3070</v>
      </c>
      <c r="D1189" s="746" t="s">
        <v>4306</v>
      </c>
      <c r="E1189" s="747" t="s">
        <v>3087</v>
      </c>
      <c r="F1189" s="665" t="s">
        <v>3065</v>
      </c>
      <c r="G1189" s="665" t="s">
        <v>3596</v>
      </c>
      <c r="H1189" s="665" t="s">
        <v>557</v>
      </c>
      <c r="I1189" s="665" t="s">
        <v>3597</v>
      </c>
      <c r="J1189" s="665" t="s">
        <v>3598</v>
      </c>
      <c r="K1189" s="665" t="s">
        <v>3331</v>
      </c>
      <c r="L1189" s="666">
        <v>0</v>
      </c>
      <c r="M1189" s="666">
        <v>0</v>
      </c>
      <c r="N1189" s="665">
        <v>2</v>
      </c>
      <c r="O1189" s="748">
        <v>0.5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31</v>
      </c>
      <c r="B1190" s="665" t="s">
        <v>556</v>
      </c>
      <c r="C1190" s="665" t="s">
        <v>3070</v>
      </c>
      <c r="D1190" s="746" t="s">
        <v>4306</v>
      </c>
      <c r="E1190" s="747" t="s">
        <v>3087</v>
      </c>
      <c r="F1190" s="665" t="s">
        <v>3065</v>
      </c>
      <c r="G1190" s="665" t="s">
        <v>3596</v>
      </c>
      <c r="H1190" s="665" t="s">
        <v>557</v>
      </c>
      <c r="I1190" s="665" t="s">
        <v>4044</v>
      </c>
      <c r="J1190" s="665" t="s">
        <v>3598</v>
      </c>
      <c r="K1190" s="665" t="s">
        <v>3331</v>
      </c>
      <c r="L1190" s="666">
        <v>0</v>
      </c>
      <c r="M1190" s="666">
        <v>0</v>
      </c>
      <c r="N1190" s="665">
        <v>1</v>
      </c>
      <c r="O1190" s="748">
        <v>1</v>
      </c>
      <c r="P1190" s="666">
        <v>0</v>
      </c>
      <c r="Q1190" s="681"/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31</v>
      </c>
      <c r="B1191" s="665" t="s">
        <v>556</v>
      </c>
      <c r="C1191" s="665" t="s">
        <v>3070</v>
      </c>
      <c r="D1191" s="746" t="s">
        <v>4306</v>
      </c>
      <c r="E1191" s="747" t="s">
        <v>3087</v>
      </c>
      <c r="F1191" s="665" t="s">
        <v>3065</v>
      </c>
      <c r="G1191" s="665" t="s">
        <v>3596</v>
      </c>
      <c r="H1191" s="665" t="s">
        <v>557</v>
      </c>
      <c r="I1191" s="665" t="s">
        <v>4045</v>
      </c>
      <c r="J1191" s="665" t="s">
        <v>4046</v>
      </c>
      <c r="K1191" s="665" t="s">
        <v>2830</v>
      </c>
      <c r="L1191" s="666">
        <v>0</v>
      </c>
      <c r="M1191" s="666">
        <v>0</v>
      </c>
      <c r="N1191" s="665">
        <v>1</v>
      </c>
      <c r="O1191" s="748">
        <v>0.5</v>
      </c>
      <c r="P1191" s="666">
        <v>0</v>
      </c>
      <c r="Q1191" s="681"/>
      <c r="R1191" s="665">
        <v>1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31</v>
      </c>
      <c r="B1192" s="665" t="s">
        <v>556</v>
      </c>
      <c r="C1192" s="665" t="s">
        <v>3070</v>
      </c>
      <c r="D1192" s="746" t="s">
        <v>4306</v>
      </c>
      <c r="E1192" s="747" t="s">
        <v>3087</v>
      </c>
      <c r="F1192" s="665" t="s">
        <v>3065</v>
      </c>
      <c r="G1192" s="665" t="s">
        <v>4047</v>
      </c>
      <c r="H1192" s="665" t="s">
        <v>557</v>
      </c>
      <c r="I1192" s="665" t="s">
        <v>684</v>
      </c>
      <c r="J1192" s="665" t="s">
        <v>685</v>
      </c>
      <c r="K1192" s="665" t="s">
        <v>4048</v>
      </c>
      <c r="L1192" s="666">
        <v>203.9</v>
      </c>
      <c r="M1192" s="666">
        <v>203.9</v>
      </c>
      <c r="N1192" s="665">
        <v>1</v>
      </c>
      <c r="O1192" s="748">
        <v>1</v>
      </c>
      <c r="P1192" s="666">
        <v>203.9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31</v>
      </c>
      <c r="B1193" s="665" t="s">
        <v>556</v>
      </c>
      <c r="C1193" s="665" t="s">
        <v>3070</v>
      </c>
      <c r="D1193" s="746" t="s">
        <v>4306</v>
      </c>
      <c r="E1193" s="747" t="s">
        <v>3087</v>
      </c>
      <c r="F1193" s="665" t="s">
        <v>3065</v>
      </c>
      <c r="G1193" s="665" t="s">
        <v>3503</v>
      </c>
      <c r="H1193" s="665" t="s">
        <v>1543</v>
      </c>
      <c r="I1193" s="665" t="s">
        <v>3599</v>
      </c>
      <c r="J1193" s="665" t="s">
        <v>3600</v>
      </c>
      <c r="K1193" s="665" t="s">
        <v>3601</v>
      </c>
      <c r="L1193" s="666">
        <v>802.48</v>
      </c>
      <c r="M1193" s="666">
        <v>1604.96</v>
      </c>
      <c r="N1193" s="665">
        <v>2</v>
      </c>
      <c r="O1193" s="748">
        <v>0.5</v>
      </c>
      <c r="P1193" s="666">
        <v>1604.96</v>
      </c>
      <c r="Q1193" s="681">
        <v>1</v>
      </c>
      <c r="R1193" s="665">
        <v>2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31</v>
      </c>
      <c r="B1194" s="665" t="s">
        <v>556</v>
      </c>
      <c r="C1194" s="665" t="s">
        <v>3070</v>
      </c>
      <c r="D1194" s="746" t="s">
        <v>4306</v>
      </c>
      <c r="E1194" s="747" t="s">
        <v>3087</v>
      </c>
      <c r="F1194" s="665" t="s">
        <v>3067</v>
      </c>
      <c r="G1194" s="665" t="s">
        <v>3135</v>
      </c>
      <c r="H1194" s="665" t="s">
        <v>557</v>
      </c>
      <c r="I1194" s="665" t="s">
        <v>3605</v>
      </c>
      <c r="J1194" s="665" t="s">
        <v>3137</v>
      </c>
      <c r="K1194" s="665" t="s">
        <v>3606</v>
      </c>
      <c r="L1194" s="666">
        <v>30.99</v>
      </c>
      <c r="M1194" s="666">
        <v>92.97</v>
      </c>
      <c r="N1194" s="665">
        <v>3</v>
      </c>
      <c r="O1194" s="748">
        <v>2</v>
      </c>
      <c r="P1194" s="666">
        <v>92.97</v>
      </c>
      <c r="Q1194" s="681">
        <v>1</v>
      </c>
      <c r="R1194" s="665">
        <v>3</v>
      </c>
      <c r="S1194" s="681">
        <v>1</v>
      </c>
      <c r="T1194" s="748">
        <v>2</v>
      </c>
      <c r="U1194" s="704">
        <v>1</v>
      </c>
    </row>
    <row r="1195" spans="1:21" ht="14.4" customHeight="1" x14ac:dyDescent="0.3">
      <c r="A1195" s="664">
        <v>31</v>
      </c>
      <c r="B1195" s="665" t="s">
        <v>556</v>
      </c>
      <c r="C1195" s="665" t="s">
        <v>3070</v>
      </c>
      <c r="D1195" s="746" t="s">
        <v>4306</v>
      </c>
      <c r="E1195" s="747" t="s">
        <v>3087</v>
      </c>
      <c r="F1195" s="665" t="s">
        <v>3067</v>
      </c>
      <c r="G1195" s="665" t="s">
        <v>3135</v>
      </c>
      <c r="H1195" s="665" t="s">
        <v>557</v>
      </c>
      <c r="I1195" s="665" t="s">
        <v>3507</v>
      </c>
      <c r="J1195" s="665" t="s">
        <v>3137</v>
      </c>
      <c r="K1195" s="665" t="s">
        <v>3508</v>
      </c>
      <c r="L1195" s="666">
        <v>24.77</v>
      </c>
      <c r="M1195" s="666">
        <v>198.16000000000003</v>
      </c>
      <c r="N1195" s="665">
        <v>8</v>
      </c>
      <c r="O1195" s="748">
        <v>6</v>
      </c>
      <c r="P1195" s="666">
        <v>173.39000000000001</v>
      </c>
      <c r="Q1195" s="681">
        <v>0.875</v>
      </c>
      <c r="R1195" s="665">
        <v>7</v>
      </c>
      <c r="S1195" s="681">
        <v>0.875</v>
      </c>
      <c r="T1195" s="748">
        <v>5.5</v>
      </c>
      <c r="U1195" s="704">
        <v>0.91666666666666663</v>
      </c>
    </row>
    <row r="1196" spans="1:21" ht="14.4" customHeight="1" x14ac:dyDescent="0.3">
      <c r="A1196" s="664">
        <v>31</v>
      </c>
      <c r="B1196" s="665" t="s">
        <v>556</v>
      </c>
      <c r="C1196" s="665" t="s">
        <v>3070</v>
      </c>
      <c r="D1196" s="746" t="s">
        <v>4306</v>
      </c>
      <c r="E1196" s="747" t="s">
        <v>3087</v>
      </c>
      <c r="F1196" s="665" t="s">
        <v>3067</v>
      </c>
      <c r="G1196" s="665" t="s">
        <v>3143</v>
      </c>
      <c r="H1196" s="665" t="s">
        <v>557</v>
      </c>
      <c r="I1196" s="665" t="s">
        <v>3249</v>
      </c>
      <c r="J1196" s="665" t="s">
        <v>3250</v>
      </c>
      <c r="K1196" s="665" t="s">
        <v>3251</v>
      </c>
      <c r="L1196" s="666">
        <v>245.43</v>
      </c>
      <c r="M1196" s="666">
        <v>245.43</v>
      </c>
      <c r="N1196" s="665">
        <v>1</v>
      </c>
      <c r="O1196" s="748">
        <v>1</v>
      </c>
      <c r="P1196" s="666">
        <v>245.43</v>
      </c>
      <c r="Q1196" s="681">
        <v>1</v>
      </c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31</v>
      </c>
      <c r="B1197" s="665" t="s">
        <v>556</v>
      </c>
      <c r="C1197" s="665" t="s">
        <v>3070</v>
      </c>
      <c r="D1197" s="746" t="s">
        <v>4306</v>
      </c>
      <c r="E1197" s="747" t="s">
        <v>3087</v>
      </c>
      <c r="F1197" s="665" t="s">
        <v>3067</v>
      </c>
      <c r="G1197" s="665" t="s">
        <v>3143</v>
      </c>
      <c r="H1197" s="665" t="s">
        <v>557</v>
      </c>
      <c r="I1197" s="665" t="s">
        <v>3402</v>
      </c>
      <c r="J1197" s="665" t="s">
        <v>3403</v>
      </c>
      <c r="K1197" s="665" t="s">
        <v>3404</v>
      </c>
      <c r="L1197" s="666">
        <v>250</v>
      </c>
      <c r="M1197" s="666">
        <v>500</v>
      </c>
      <c r="N1197" s="665">
        <v>2</v>
      </c>
      <c r="O1197" s="748">
        <v>2</v>
      </c>
      <c r="P1197" s="666">
        <v>250</v>
      </c>
      <c r="Q1197" s="681">
        <v>0.5</v>
      </c>
      <c r="R1197" s="665">
        <v>1</v>
      </c>
      <c r="S1197" s="681">
        <v>0.5</v>
      </c>
      <c r="T1197" s="748">
        <v>1</v>
      </c>
      <c r="U1197" s="704">
        <v>0.5</v>
      </c>
    </row>
    <row r="1198" spans="1:21" ht="14.4" customHeight="1" x14ac:dyDescent="0.3">
      <c r="A1198" s="664">
        <v>31</v>
      </c>
      <c r="B1198" s="665" t="s">
        <v>556</v>
      </c>
      <c r="C1198" s="665" t="s">
        <v>3070</v>
      </c>
      <c r="D1198" s="746" t="s">
        <v>4306</v>
      </c>
      <c r="E1198" s="747" t="s">
        <v>3087</v>
      </c>
      <c r="F1198" s="665" t="s">
        <v>3067</v>
      </c>
      <c r="G1198" s="665" t="s">
        <v>3143</v>
      </c>
      <c r="H1198" s="665" t="s">
        <v>557</v>
      </c>
      <c r="I1198" s="665" t="s">
        <v>3613</v>
      </c>
      <c r="J1198" s="665" t="s">
        <v>3154</v>
      </c>
      <c r="K1198" s="665" t="s">
        <v>3614</v>
      </c>
      <c r="L1198" s="666">
        <v>50.5</v>
      </c>
      <c r="M1198" s="666">
        <v>50.5</v>
      </c>
      <c r="N1198" s="665">
        <v>1</v>
      </c>
      <c r="O1198" s="748">
        <v>1</v>
      </c>
      <c r="P1198" s="666">
        <v>50.5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31</v>
      </c>
      <c r="B1199" s="665" t="s">
        <v>556</v>
      </c>
      <c r="C1199" s="665" t="s">
        <v>3070</v>
      </c>
      <c r="D1199" s="746" t="s">
        <v>4306</v>
      </c>
      <c r="E1199" s="747" t="s">
        <v>3087</v>
      </c>
      <c r="F1199" s="665" t="s">
        <v>3067</v>
      </c>
      <c r="G1199" s="665" t="s">
        <v>3143</v>
      </c>
      <c r="H1199" s="665" t="s">
        <v>557</v>
      </c>
      <c r="I1199" s="665" t="s">
        <v>3153</v>
      </c>
      <c r="J1199" s="665" t="s">
        <v>3154</v>
      </c>
      <c r="K1199" s="665" t="s">
        <v>3155</v>
      </c>
      <c r="L1199" s="666">
        <v>58.5</v>
      </c>
      <c r="M1199" s="666">
        <v>117</v>
      </c>
      <c r="N1199" s="665">
        <v>2</v>
      </c>
      <c r="O1199" s="748">
        <v>2</v>
      </c>
      <c r="P1199" s="666">
        <v>117</v>
      </c>
      <c r="Q1199" s="681">
        <v>1</v>
      </c>
      <c r="R1199" s="665">
        <v>2</v>
      </c>
      <c r="S1199" s="681">
        <v>1</v>
      </c>
      <c r="T1199" s="748">
        <v>2</v>
      </c>
      <c r="U1199" s="704">
        <v>1</v>
      </c>
    </row>
    <row r="1200" spans="1:21" ht="14.4" customHeight="1" x14ac:dyDescent="0.3">
      <c r="A1200" s="664">
        <v>31</v>
      </c>
      <c r="B1200" s="665" t="s">
        <v>556</v>
      </c>
      <c r="C1200" s="665" t="s">
        <v>3070</v>
      </c>
      <c r="D1200" s="746" t="s">
        <v>4306</v>
      </c>
      <c r="E1200" s="747" t="s">
        <v>3087</v>
      </c>
      <c r="F1200" s="665" t="s">
        <v>3067</v>
      </c>
      <c r="G1200" s="665" t="s">
        <v>3143</v>
      </c>
      <c r="H1200" s="665" t="s">
        <v>557</v>
      </c>
      <c r="I1200" s="665" t="s">
        <v>3156</v>
      </c>
      <c r="J1200" s="665" t="s">
        <v>3157</v>
      </c>
      <c r="K1200" s="665" t="s">
        <v>3158</v>
      </c>
      <c r="L1200" s="666">
        <v>971.25</v>
      </c>
      <c r="M1200" s="666">
        <v>971.25</v>
      </c>
      <c r="N1200" s="665">
        <v>1</v>
      </c>
      <c r="O1200" s="748">
        <v>1</v>
      </c>
      <c r="P1200" s="666">
        <v>971.25</v>
      </c>
      <c r="Q1200" s="681">
        <v>1</v>
      </c>
      <c r="R1200" s="665">
        <v>1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31</v>
      </c>
      <c r="B1201" s="665" t="s">
        <v>556</v>
      </c>
      <c r="C1201" s="665" t="s">
        <v>3070</v>
      </c>
      <c r="D1201" s="746" t="s">
        <v>4306</v>
      </c>
      <c r="E1201" s="747" t="s">
        <v>3087</v>
      </c>
      <c r="F1201" s="665" t="s">
        <v>3067</v>
      </c>
      <c r="G1201" s="665" t="s">
        <v>3143</v>
      </c>
      <c r="H1201" s="665" t="s">
        <v>557</v>
      </c>
      <c r="I1201" s="665" t="s">
        <v>3876</v>
      </c>
      <c r="J1201" s="665" t="s">
        <v>3877</v>
      </c>
      <c r="K1201" s="665"/>
      <c r="L1201" s="666">
        <v>80.349999999999994</v>
      </c>
      <c r="M1201" s="666">
        <v>80.349999999999994</v>
      </c>
      <c r="N1201" s="665">
        <v>1</v>
      </c>
      <c r="O1201" s="748">
        <v>1</v>
      </c>
      <c r="P1201" s="666">
        <v>80.349999999999994</v>
      </c>
      <c r="Q1201" s="681">
        <v>1</v>
      </c>
      <c r="R1201" s="665">
        <v>1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31</v>
      </c>
      <c r="B1202" s="665" t="s">
        <v>556</v>
      </c>
      <c r="C1202" s="665" t="s">
        <v>3070</v>
      </c>
      <c r="D1202" s="746" t="s">
        <v>4306</v>
      </c>
      <c r="E1202" s="747" t="s">
        <v>3087</v>
      </c>
      <c r="F1202" s="665" t="s">
        <v>3067</v>
      </c>
      <c r="G1202" s="665" t="s">
        <v>3143</v>
      </c>
      <c r="H1202" s="665" t="s">
        <v>557</v>
      </c>
      <c r="I1202" s="665" t="s">
        <v>3511</v>
      </c>
      <c r="J1202" s="665" t="s">
        <v>3512</v>
      </c>
      <c r="K1202" s="665" t="s">
        <v>3513</v>
      </c>
      <c r="L1202" s="666">
        <v>600</v>
      </c>
      <c r="M1202" s="666">
        <v>600</v>
      </c>
      <c r="N1202" s="665">
        <v>1</v>
      </c>
      <c r="O1202" s="748">
        <v>1</v>
      </c>
      <c r="P1202" s="666">
        <v>600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31</v>
      </c>
      <c r="B1203" s="665" t="s">
        <v>556</v>
      </c>
      <c r="C1203" s="665" t="s">
        <v>3070</v>
      </c>
      <c r="D1203" s="746" t="s">
        <v>4306</v>
      </c>
      <c r="E1203" s="747" t="s">
        <v>3087</v>
      </c>
      <c r="F1203" s="665" t="s">
        <v>3067</v>
      </c>
      <c r="G1203" s="665" t="s">
        <v>3143</v>
      </c>
      <c r="H1203" s="665" t="s">
        <v>557</v>
      </c>
      <c r="I1203" s="665" t="s">
        <v>3162</v>
      </c>
      <c r="J1203" s="665" t="s">
        <v>3163</v>
      </c>
      <c r="K1203" s="665" t="s">
        <v>3164</v>
      </c>
      <c r="L1203" s="666">
        <v>350</v>
      </c>
      <c r="M1203" s="666">
        <v>3150</v>
      </c>
      <c r="N1203" s="665">
        <v>9</v>
      </c>
      <c r="O1203" s="748">
        <v>9</v>
      </c>
      <c r="P1203" s="666">
        <v>2800</v>
      </c>
      <c r="Q1203" s="681">
        <v>0.88888888888888884</v>
      </c>
      <c r="R1203" s="665">
        <v>8</v>
      </c>
      <c r="S1203" s="681">
        <v>0.88888888888888884</v>
      </c>
      <c r="T1203" s="748">
        <v>8</v>
      </c>
      <c r="U1203" s="704">
        <v>0.88888888888888884</v>
      </c>
    </row>
    <row r="1204" spans="1:21" ht="14.4" customHeight="1" x14ac:dyDescent="0.3">
      <c r="A1204" s="664">
        <v>31</v>
      </c>
      <c r="B1204" s="665" t="s">
        <v>556</v>
      </c>
      <c r="C1204" s="665" t="s">
        <v>3070</v>
      </c>
      <c r="D1204" s="746" t="s">
        <v>4306</v>
      </c>
      <c r="E1204" s="747" t="s">
        <v>3087</v>
      </c>
      <c r="F1204" s="665" t="s">
        <v>3067</v>
      </c>
      <c r="G1204" s="665" t="s">
        <v>3143</v>
      </c>
      <c r="H1204" s="665" t="s">
        <v>557</v>
      </c>
      <c r="I1204" s="665" t="s">
        <v>3165</v>
      </c>
      <c r="J1204" s="665" t="s">
        <v>3154</v>
      </c>
      <c r="K1204" s="665" t="s">
        <v>3166</v>
      </c>
      <c r="L1204" s="666">
        <v>58.5</v>
      </c>
      <c r="M1204" s="666">
        <v>58.5</v>
      </c>
      <c r="N1204" s="665">
        <v>1</v>
      </c>
      <c r="O1204" s="748">
        <v>1</v>
      </c>
      <c r="P1204" s="666">
        <v>58.5</v>
      </c>
      <c r="Q1204" s="681">
        <v>1</v>
      </c>
      <c r="R1204" s="665">
        <v>1</v>
      </c>
      <c r="S1204" s="681">
        <v>1</v>
      </c>
      <c r="T1204" s="748">
        <v>1</v>
      </c>
      <c r="U1204" s="704">
        <v>1</v>
      </c>
    </row>
    <row r="1205" spans="1:21" ht="14.4" customHeight="1" x14ac:dyDescent="0.3">
      <c r="A1205" s="664">
        <v>31</v>
      </c>
      <c r="B1205" s="665" t="s">
        <v>556</v>
      </c>
      <c r="C1205" s="665" t="s">
        <v>3070</v>
      </c>
      <c r="D1205" s="746" t="s">
        <v>4306</v>
      </c>
      <c r="E1205" s="747" t="s">
        <v>3087</v>
      </c>
      <c r="F1205" s="665" t="s">
        <v>3067</v>
      </c>
      <c r="G1205" s="665" t="s">
        <v>3143</v>
      </c>
      <c r="H1205" s="665" t="s">
        <v>557</v>
      </c>
      <c r="I1205" s="665" t="s">
        <v>3323</v>
      </c>
      <c r="J1205" s="665" t="s">
        <v>3324</v>
      </c>
      <c r="K1205" s="665" t="s">
        <v>3325</v>
      </c>
      <c r="L1205" s="666">
        <v>1000</v>
      </c>
      <c r="M1205" s="666">
        <v>1000</v>
      </c>
      <c r="N1205" s="665">
        <v>1</v>
      </c>
      <c r="O1205" s="748">
        <v>1</v>
      </c>
      <c r="P1205" s="666">
        <v>1000</v>
      </c>
      <c r="Q1205" s="681">
        <v>1</v>
      </c>
      <c r="R1205" s="665">
        <v>1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31</v>
      </c>
      <c r="B1206" s="665" t="s">
        <v>556</v>
      </c>
      <c r="C1206" s="665" t="s">
        <v>3070</v>
      </c>
      <c r="D1206" s="746" t="s">
        <v>4306</v>
      </c>
      <c r="E1206" s="747" t="s">
        <v>3087</v>
      </c>
      <c r="F1206" s="665" t="s">
        <v>3067</v>
      </c>
      <c r="G1206" s="665" t="s">
        <v>3143</v>
      </c>
      <c r="H1206" s="665" t="s">
        <v>557</v>
      </c>
      <c r="I1206" s="665" t="s">
        <v>3170</v>
      </c>
      <c r="J1206" s="665" t="s">
        <v>3171</v>
      </c>
      <c r="K1206" s="665" t="s">
        <v>3172</v>
      </c>
      <c r="L1206" s="666">
        <v>1000</v>
      </c>
      <c r="M1206" s="666">
        <v>2000</v>
      </c>
      <c r="N1206" s="665">
        <v>2</v>
      </c>
      <c r="O1206" s="748">
        <v>2</v>
      </c>
      <c r="P1206" s="666">
        <v>2000</v>
      </c>
      <c r="Q1206" s="681">
        <v>1</v>
      </c>
      <c r="R1206" s="665">
        <v>2</v>
      </c>
      <c r="S1206" s="681">
        <v>1</v>
      </c>
      <c r="T1206" s="748">
        <v>2</v>
      </c>
      <c r="U1206" s="704">
        <v>1</v>
      </c>
    </row>
    <row r="1207" spans="1:21" ht="14.4" customHeight="1" x14ac:dyDescent="0.3">
      <c r="A1207" s="664">
        <v>31</v>
      </c>
      <c r="B1207" s="665" t="s">
        <v>556</v>
      </c>
      <c r="C1207" s="665" t="s">
        <v>3070</v>
      </c>
      <c r="D1207" s="746" t="s">
        <v>4306</v>
      </c>
      <c r="E1207" s="747" t="s">
        <v>3087</v>
      </c>
      <c r="F1207" s="665" t="s">
        <v>3067</v>
      </c>
      <c r="G1207" s="665" t="s">
        <v>3143</v>
      </c>
      <c r="H1207" s="665" t="s">
        <v>557</v>
      </c>
      <c r="I1207" s="665" t="s">
        <v>4049</v>
      </c>
      <c r="J1207" s="665" t="s">
        <v>4050</v>
      </c>
      <c r="K1207" s="665" t="s">
        <v>4051</v>
      </c>
      <c r="L1207" s="666">
        <v>269.06</v>
      </c>
      <c r="M1207" s="666">
        <v>269.06</v>
      </c>
      <c r="N1207" s="665">
        <v>1</v>
      </c>
      <c r="O1207" s="748">
        <v>1</v>
      </c>
      <c r="P1207" s="666">
        <v>269.06</v>
      </c>
      <c r="Q1207" s="681">
        <v>1</v>
      </c>
      <c r="R1207" s="665">
        <v>1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31</v>
      </c>
      <c r="B1208" s="665" t="s">
        <v>556</v>
      </c>
      <c r="C1208" s="665" t="s">
        <v>3070</v>
      </c>
      <c r="D1208" s="746" t="s">
        <v>4306</v>
      </c>
      <c r="E1208" s="747" t="s">
        <v>3087</v>
      </c>
      <c r="F1208" s="665" t="s">
        <v>3067</v>
      </c>
      <c r="G1208" s="665" t="s">
        <v>3143</v>
      </c>
      <c r="H1208" s="665" t="s">
        <v>557</v>
      </c>
      <c r="I1208" s="665" t="s">
        <v>3514</v>
      </c>
      <c r="J1208" s="665" t="s">
        <v>3515</v>
      </c>
      <c r="K1208" s="665" t="s">
        <v>3516</v>
      </c>
      <c r="L1208" s="666">
        <v>750</v>
      </c>
      <c r="M1208" s="666">
        <v>750</v>
      </c>
      <c r="N1208" s="665">
        <v>1</v>
      </c>
      <c r="O1208" s="748">
        <v>1</v>
      </c>
      <c r="P1208" s="666">
        <v>750</v>
      </c>
      <c r="Q1208" s="681">
        <v>1</v>
      </c>
      <c r="R1208" s="665">
        <v>1</v>
      </c>
      <c r="S1208" s="681">
        <v>1</v>
      </c>
      <c r="T1208" s="748">
        <v>1</v>
      </c>
      <c r="U1208" s="704">
        <v>1</v>
      </c>
    </row>
    <row r="1209" spans="1:21" ht="14.4" customHeight="1" x14ac:dyDescent="0.3">
      <c r="A1209" s="664">
        <v>31</v>
      </c>
      <c r="B1209" s="665" t="s">
        <v>556</v>
      </c>
      <c r="C1209" s="665" t="s">
        <v>3070</v>
      </c>
      <c r="D1209" s="746" t="s">
        <v>4306</v>
      </c>
      <c r="E1209" s="747" t="s">
        <v>3087</v>
      </c>
      <c r="F1209" s="665" t="s">
        <v>3067</v>
      </c>
      <c r="G1209" s="665" t="s">
        <v>3143</v>
      </c>
      <c r="H1209" s="665" t="s">
        <v>557</v>
      </c>
      <c r="I1209" s="665" t="s">
        <v>3255</v>
      </c>
      <c r="J1209" s="665" t="s">
        <v>3256</v>
      </c>
      <c r="K1209" s="665" t="s">
        <v>3257</v>
      </c>
      <c r="L1209" s="666">
        <v>1000</v>
      </c>
      <c r="M1209" s="666">
        <v>1000</v>
      </c>
      <c r="N1209" s="665">
        <v>1</v>
      </c>
      <c r="O1209" s="748">
        <v>1</v>
      </c>
      <c r="P1209" s="666">
        <v>1000</v>
      </c>
      <c r="Q1209" s="681">
        <v>1</v>
      </c>
      <c r="R1209" s="665">
        <v>1</v>
      </c>
      <c r="S1209" s="681">
        <v>1</v>
      </c>
      <c r="T1209" s="748">
        <v>1</v>
      </c>
      <c r="U1209" s="704">
        <v>1</v>
      </c>
    </row>
    <row r="1210" spans="1:21" ht="14.4" customHeight="1" x14ac:dyDescent="0.3">
      <c r="A1210" s="664">
        <v>31</v>
      </c>
      <c r="B1210" s="665" t="s">
        <v>556</v>
      </c>
      <c r="C1210" s="665" t="s">
        <v>3070</v>
      </c>
      <c r="D1210" s="746" t="s">
        <v>4306</v>
      </c>
      <c r="E1210" s="747" t="s">
        <v>3087</v>
      </c>
      <c r="F1210" s="665" t="s">
        <v>3067</v>
      </c>
      <c r="G1210" s="665" t="s">
        <v>3176</v>
      </c>
      <c r="H1210" s="665" t="s">
        <v>557</v>
      </c>
      <c r="I1210" s="665" t="s">
        <v>3177</v>
      </c>
      <c r="J1210" s="665" t="s">
        <v>3258</v>
      </c>
      <c r="K1210" s="665" t="s">
        <v>3259</v>
      </c>
      <c r="L1210" s="666">
        <v>260</v>
      </c>
      <c r="M1210" s="666">
        <v>7800</v>
      </c>
      <c r="N1210" s="665">
        <v>30</v>
      </c>
      <c r="O1210" s="748">
        <v>15</v>
      </c>
      <c r="P1210" s="666">
        <v>7800</v>
      </c>
      <c r="Q1210" s="681">
        <v>1</v>
      </c>
      <c r="R1210" s="665">
        <v>30</v>
      </c>
      <c r="S1210" s="681">
        <v>1</v>
      </c>
      <c r="T1210" s="748">
        <v>15</v>
      </c>
      <c r="U1210" s="704">
        <v>1</v>
      </c>
    </row>
    <row r="1211" spans="1:21" ht="14.4" customHeight="1" x14ac:dyDescent="0.3">
      <c r="A1211" s="664">
        <v>31</v>
      </c>
      <c r="B1211" s="665" t="s">
        <v>556</v>
      </c>
      <c r="C1211" s="665" t="s">
        <v>3070</v>
      </c>
      <c r="D1211" s="746" t="s">
        <v>4306</v>
      </c>
      <c r="E1211" s="747" t="s">
        <v>3087</v>
      </c>
      <c r="F1211" s="665" t="s">
        <v>3067</v>
      </c>
      <c r="G1211" s="665" t="s">
        <v>3176</v>
      </c>
      <c r="H1211" s="665" t="s">
        <v>557</v>
      </c>
      <c r="I1211" s="665" t="s">
        <v>3260</v>
      </c>
      <c r="J1211" s="665" t="s">
        <v>3261</v>
      </c>
      <c r="K1211" s="665" t="s">
        <v>3262</v>
      </c>
      <c r="L1211" s="666">
        <v>190</v>
      </c>
      <c r="M1211" s="666">
        <v>760</v>
      </c>
      <c r="N1211" s="665">
        <v>4</v>
      </c>
      <c r="O1211" s="748">
        <v>2</v>
      </c>
      <c r="P1211" s="666">
        <v>380</v>
      </c>
      <c r="Q1211" s="681">
        <v>0.5</v>
      </c>
      <c r="R1211" s="665">
        <v>2</v>
      </c>
      <c r="S1211" s="681">
        <v>0.5</v>
      </c>
      <c r="T1211" s="748">
        <v>1</v>
      </c>
      <c r="U1211" s="704">
        <v>0.5</v>
      </c>
    </row>
    <row r="1212" spans="1:21" ht="14.4" customHeight="1" x14ac:dyDescent="0.3">
      <c r="A1212" s="664">
        <v>31</v>
      </c>
      <c r="B1212" s="665" t="s">
        <v>556</v>
      </c>
      <c r="C1212" s="665" t="s">
        <v>3070</v>
      </c>
      <c r="D1212" s="746" t="s">
        <v>4306</v>
      </c>
      <c r="E1212" s="747" t="s">
        <v>3088</v>
      </c>
      <c r="F1212" s="665" t="s">
        <v>3065</v>
      </c>
      <c r="G1212" s="665" t="s">
        <v>3883</v>
      </c>
      <c r="H1212" s="665" t="s">
        <v>1543</v>
      </c>
      <c r="I1212" s="665" t="s">
        <v>1602</v>
      </c>
      <c r="J1212" s="665" t="s">
        <v>1603</v>
      </c>
      <c r="K1212" s="665" t="s">
        <v>2951</v>
      </c>
      <c r="L1212" s="666">
        <v>4.7</v>
      </c>
      <c r="M1212" s="666">
        <v>4.7</v>
      </c>
      <c r="N1212" s="665">
        <v>1</v>
      </c>
      <c r="O1212" s="748">
        <v>1</v>
      </c>
      <c r="P1212" s="666">
        <v>4.7</v>
      </c>
      <c r="Q1212" s="681">
        <v>1</v>
      </c>
      <c r="R1212" s="665">
        <v>1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31</v>
      </c>
      <c r="B1213" s="665" t="s">
        <v>556</v>
      </c>
      <c r="C1213" s="665" t="s">
        <v>3070</v>
      </c>
      <c r="D1213" s="746" t="s">
        <v>4306</v>
      </c>
      <c r="E1213" s="747" t="s">
        <v>3088</v>
      </c>
      <c r="F1213" s="665" t="s">
        <v>3065</v>
      </c>
      <c r="G1213" s="665" t="s">
        <v>3096</v>
      </c>
      <c r="H1213" s="665" t="s">
        <v>1543</v>
      </c>
      <c r="I1213" s="665" t="s">
        <v>1906</v>
      </c>
      <c r="J1213" s="665" t="s">
        <v>1735</v>
      </c>
      <c r="K1213" s="665" t="s">
        <v>2878</v>
      </c>
      <c r="L1213" s="666">
        <v>154.36000000000001</v>
      </c>
      <c r="M1213" s="666">
        <v>617.44000000000005</v>
      </c>
      <c r="N1213" s="665">
        <v>4</v>
      </c>
      <c r="O1213" s="748">
        <v>3.5</v>
      </c>
      <c r="P1213" s="666">
        <v>617.44000000000005</v>
      </c>
      <c r="Q1213" s="681">
        <v>1</v>
      </c>
      <c r="R1213" s="665">
        <v>4</v>
      </c>
      <c r="S1213" s="681">
        <v>1</v>
      </c>
      <c r="T1213" s="748">
        <v>3.5</v>
      </c>
      <c r="U1213" s="704">
        <v>1</v>
      </c>
    </row>
    <row r="1214" spans="1:21" ht="14.4" customHeight="1" x14ac:dyDescent="0.3">
      <c r="A1214" s="664">
        <v>31</v>
      </c>
      <c r="B1214" s="665" t="s">
        <v>556</v>
      </c>
      <c r="C1214" s="665" t="s">
        <v>3070</v>
      </c>
      <c r="D1214" s="746" t="s">
        <v>4306</v>
      </c>
      <c r="E1214" s="747" t="s">
        <v>3088</v>
      </c>
      <c r="F1214" s="665" t="s">
        <v>3065</v>
      </c>
      <c r="G1214" s="665" t="s">
        <v>3097</v>
      </c>
      <c r="H1214" s="665" t="s">
        <v>557</v>
      </c>
      <c r="I1214" s="665" t="s">
        <v>1895</v>
      </c>
      <c r="J1214" s="665" t="s">
        <v>1896</v>
      </c>
      <c r="K1214" s="665" t="s">
        <v>3098</v>
      </c>
      <c r="L1214" s="666">
        <v>78.33</v>
      </c>
      <c r="M1214" s="666">
        <v>156.66</v>
      </c>
      <c r="N1214" s="665">
        <v>2</v>
      </c>
      <c r="O1214" s="748">
        <v>0.5</v>
      </c>
      <c r="P1214" s="666">
        <v>156.66</v>
      </c>
      <c r="Q1214" s="681">
        <v>1</v>
      </c>
      <c r="R1214" s="665">
        <v>2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31</v>
      </c>
      <c r="B1215" s="665" t="s">
        <v>556</v>
      </c>
      <c r="C1215" s="665" t="s">
        <v>3070</v>
      </c>
      <c r="D1215" s="746" t="s">
        <v>4306</v>
      </c>
      <c r="E1215" s="747" t="s">
        <v>3088</v>
      </c>
      <c r="F1215" s="665" t="s">
        <v>3065</v>
      </c>
      <c r="G1215" s="665" t="s">
        <v>3201</v>
      </c>
      <c r="H1215" s="665" t="s">
        <v>557</v>
      </c>
      <c r="I1215" s="665" t="s">
        <v>815</v>
      </c>
      <c r="J1215" s="665" t="s">
        <v>816</v>
      </c>
      <c r="K1215" s="665" t="s">
        <v>3048</v>
      </c>
      <c r="L1215" s="666">
        <v>36.54</v>
      </c>
      <c r="M1215" s="666">
        <v>36.54</v>
      </c>
      <c r="N1215" s="665">
        <v>1</v>
      </c>
      <c r="O1215" s="748">
        <v>1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31</v>
      </c>
      <c r="B1216" s="665" t="s">
        <v>556</v>
      </c>
      <c r="C1216" s="665" t="s">
        <v>3070</v>
      </c>
      <c r="D1216" s="746" t="s">
        <v>4306</v>
      </c>
      <c r="E1216" s="747" t="s">
        <v>3088</v>
      </c>
      <c r="F1216" s="665" t="s">
        <v>3065</v>
      </c>
      <c r="G1216" s="665" t="s">
        <v>3201</v>
      </c>
      <c r="H1216" s="665" t="s">
        <v>557</v>
      </c>
      <c r="I1216" s="665" t="s">
        <v>4052</v>
      </c>
      <c r="J1216" s="665" t="s">
        <v>3709</v>
      </c>
      <c r="K1216" s="665" t="s">
        <v>4053</v>
      </c>
      <c r="L1216" s="666">
        <v>60.9</v>
      </c>
      <c r="M1216" s="666">
        <v>60.9</v>
      </c>
      <c r="N1216" s="665">
        <v>1</v>
      </c>
      <c r="O1216" s="748">
        <v>0.5</v>
      </c>
      <c r="P1216" s="666">
        <v>60.9</v>
      </c>
      <c r="Q1216" s="681">
        <v>1</v>
      </c>
      <c r="R1216" s="665">
        <v>1</v>
      </c>
      <c r="S1216" s="681">
        <v>1</v>
      </c>
      <c r="T1216" s="748">
        <v>0.5</v>
      </c>
      <c r="U1216" s="704">
        <v>1</v>
      </c>
    </row>
    <row r="1217" spans="1:21" ht="14.4" customHeight="1" x14ac:dyDescent="0.3">
      <c r="A1217" s="664">
        <v>31</v>
      </c>
      <c r="B1217" s="665" t="s">
        <v>556</v>
      </c>
      <c r="C1217" s="665" t="s">
        <v>3070</v>
      </c>
      <c r="D1217" s="746" t="s">
        <v>4306</v>
      </c>
      <c r="E1217" s="747" t="s">
        <v>3088</v>
      </c>
      <c r="F1217" s="665" t="s">
        <v>3065</v>
      </c>
      <c r="G1217" s="665" t="s">
        <v>3201</v>
      </c>
      <c r="H1217" s="665" t="s">
        <v>557</v>
      </c>
      <c r="I1217" s="665" t="s">
        <v>4054</v>
      </c>
      <c r="J1217" s="665" t="s">
        <v>4055</v>
      </c>
      <c r="K1217" s="665" t="s">
        <v>3710</v>
      </c>
      <c r="L1217" s="666">
        <v>0</v>
      </c>
      <c r="M1217" s="666">
        <v>0</v>
      </c>
      <c r="N1217" s="665">
        <v>2</v>
      </c>
      <c r="O1217" s="748">
        <v>1</v>
      </c>
      <c r="P1217" s="666">
        <v>0</v>
      </c>
      <c r="Q1217" s="681"/>
      <c r="R1217" s="665">
        <v>1</v>
      </c>
      <c r="S1217" s="681">
        <v>0.5</v>
      </c>
      <c r="T1217" s="748">
        <v>0.5</v>
      </c>
      <c r="U1217" s="704">
        <v>0.5</v>
      </c>
    </row>
    <row r="1218" spans="1:21" ht="14.4" customHeight="1" x14ac:dyDescent="0.3">
      <c r="A1218" s="664">
        <v>31</v>
      </c>
      <c r="B1218" s="665" t="s">
        <v>556</v>
      </c>
      <c r="C1218" s="665" t="s">
        <v>3070</v>
      </c>
      <c r="D1218" s="746" t="s">
        <v>4306</v>
      </c>
      <c r="E1218" s="747" t="s">
        <v>3088</v>
      </c>
      <c r="F1218" s="665" t="s">
        <v>3065</v>
      </c>
      <c r="G1218" s="665" t="s">
        <v>3474</v>
      </c>
      <c r="H1218" s="665" t="s">
        <v>557</v>
      </c>
      <c r="I1218" s="665" t="s">
        <v>3475</v>
      </c>
      <c r="J1218" s="665" t="s">
        <v>3476</v>
      </c>
      <c r="K1218" s="665" t="s">
        <v>3477</v>
      </c>
      <c r="L1218" s="666">
        <v>736.33</v>
      </c>
      <c r="M1218" s="666">
        <v>736.33</v>
      </c>
      <c r="N1218" s="665">
        <v>1</v>
      </c>
      <c r="O1218" s="748">
        <v>1</v>
      </c>
      <c r="P1218" s="666">
        <v>736.33</v>
      </c>
      <c r="Q1218" s="681">
        <v>1</v>
      </c>
      <c r="R1218" s="665">
        <v>1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31</v>
      </c>
      <c r="B1219" s="665" t="s">
        <v>556</v>
      </c>
      <c r="C1219" s="665" t="s">
        <v>3070</v>
      </c>
      <c r="D1219" s="746" t="s">
        <v>4306</v>
      </c>
      <c r="E1219" s="747" t="s">
        <v>3088</v>
      </c>
      <c r="F1219" s="665" t="s">
        <v>3065</v>
      </c>
      <c r="G1219" s="665" t="s">
        <v>3843</v>
      </c>
      <c r="H1219" s="665" t="s">
        <v>557</v>
      </c>
      <c r="I1219" s="665" t="s">
        <v>3844</v>
      </c>
      <c r="J1219" s="665" t="s">
        <v>3845</v>
      </c>
      <c r="K1219" s="665" t="s">
        <v>3846</v>
      </c>
      <c r="L1219" s="666">
        <v>0</v>
      </c>
      <c r="M1219" s="666">
        <v>0</v>
      </c>
      <c r="N1219" s="665">
        <v>1</v>
      </c>
      <c r="O1219" s="748">
        <v>0.5</v>
      </c>
      <c r="P1219" s="666">
        <v>0</v>
      </c>
      <c r="Q1219" s="681"/>
      <c r="R1219" s="665">
        <v>1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31</v>
      </c>
      <c r="B1220" s="665" t="s">
        <v>556</v>
      </c>
      <c r="C1220" s="665" t="s">
        <v>3070</v>
      </c>
      <c r="D1220" s="746" t="s">
        <v>4306</v>
      </c>
      <c r="E1220" s="747" t="s">
        <v>3088</v>
      </c>
      <c r="F1220" s="665" t="s">
        <v>3065</v>
      </c>
      <c r="G1220" s="665" t="s">
        <v>3853</v>
      </c>
      <c r="H1220" s="665" t="s">
        <v>557</v>
      </c>
      <c r="I1220" s="665" t="s">
        <v>2205</v>
      </c>
      <c r="J1220" s="665" t="s">
        <v>2206</v>
      </c>
      <c r="K1220" s="665" t="s">
        <v>4056</v>
      </c>
      <c r="L1220" s="666">
        <v>60.9</v>
      </c>
      <c r="M1220" s="666">
        <v>121.8</v>
      </c>
      <c r="N1220" s="665">
        <v>2</v>
      </c>
      <c r="O1220" s="748">
        <v>1</v>
      </c>
      <c r="P1220" s="666">
        <v>121.8</v>
      </c>
      <c r="Q1220" s="681">
        <v>1</v>
      </c>
      <c r="R1220" s="665">
        <v>2</v>
      </c>
      <c r="S1220" s="681">
        <v>1</v>
      </c>
      <c r="T1220" s="748">
        <v>1</v>
      </c>
      <c r="U1220" s="704">
        <v>1</v>
      </c>
    </row>
    <row r="1221" spans="1:21" ht="14.4" customHeight="1" x14ac:dyDescent="0.3">
      <c r="A1221" s="664">
        <v>31</v>
      </c>
      <c r="B1221" s="665" t="s">
        <v>556</v>
      </c>
      <c r="C1221" s="665" t="s">
        <v>3070</v>
      </c>
      <c r="D1221" s="746" t="s">
        <v>4306</v>
      </c>
      <c r="E1221" s="747" t="s">
        <v>3088</v>
      </c>
      <c r="F1221" s="665" t="s">
        <v>3065</v>
      </c>
      <c r="G1221" s="665" t="s">
        <v>3966</v>
      </c>
      <c r="H1221" s="665" t="s">
        <v>557</v>
      </c>
      <c r="I1221" s="665" t="s">
        <v>4057</v>
      </c>
      <c r="J1221" s="665" t="s">
        <v>3518</v>
      </c>
      <c r="K1221" s="665"/>
      <c r="L1221" s="666">
        <v>0</v>
      </c>
      <c r="M1221" s="666">
        <v>0</v>
      </c>
      <c r="N1221" s="665">
        <v>1</v>
      </c>
      <c r="O1221" s="748">
        <v>1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31</v>
      </c>
      <c r="B1222" s="665" t="s">
        <v>556</v>
      </c>
      <c r="C1222" s="665" t="s">
        <v>3070</v>
      </c>
      <c r="D1222" s="746" t="s">
        <v>4306</v>
      </c>
      <c r="E1222" s="747" t="s">
        <v>3088</v>
      </c>
      <c r="F1222" s="665" t="s">
        <v>3065</v>
      </c>
      <c r="G1222" s="665" t="s">
        <v>3106</v>
      </c>
      <c r="H1222" s="665" t="s">
        <v>557</v>
      </c>
      <c r="I1222" s="665" t="s">
        <v>3359</v>
      </c>
      <c r="J1222" s="665" t="s">
        <v>955</v>
      </c>
      <c r="K1222" s="665" t="s">
        <v>3360</v>
      </c>
      <c r="L1222" s="666">
        <v>0</v>
      </c>
      <c r="M1222" s="666">
        <v>0</v>
      </c>
      <c r="N1222" s="665">
        <v>3</v>
      </c>
      <c r="O1222" s="748">
        <v>2</v>
      </c>
      <c r="P1222" s="666">
        <v>0</v>
      </c>
      <c r="Q1222" s="681"/>
      <c r="R1222" s="665">
        <v>2</v>
      </c>
      <c r="S1222" s="681">
        <v>0.66666666666666663</v>
      </c>
      <c r="T1222" s="748">
        <v>1</v>
      </c>
      <c r="U1222" s="704">
        <v>0.5</v>
      </c>
    </row>
    <row r="1223" spans="1:21" ht="14.4" customHeight="1" x14ac:dyDescent="0.3">
      <c r="A1223" s="664">
        <v>31</v>
      </c>
      <c r="B1223" s="665" t="s">
        <v>556</v>
      </c>
      <c r="C1223" s="665" t="s">
        <v>3070</v>
      </c>
      <c r="D1223" s="746" t="s">
        <v>4306</v>
      </c>
      <c r="E1223" s="747" t="s">
        <v>3088</v>
      </c>
      <c r="F1223" s="665" t="s">
        <v>3065</v>
      </c>
      <c r="G1223" s="665" t="s">
        <v>3106</v>
      </c>
      <c r="H1223" s="665" t="s">
        <v>557</v>
      </c>
      <c r="I1223" s="665" t="s">
        <v>1429</v>
      </c>
      <c r="J1223" s="665" t="s">
        <v>955</v>
      </c>
      <c r="K1223" s="665" t="s">
        <v>3278</v>
      </c>
      <c r="L1223" s="666">
        <v>0</v>
      </c>
      <c r="M1223" s="666">
        <v>0</v>
      </c>
      <c r="N1223" s="665">
        <v>10</v>
      </c>
      <c r="O1223" s="748">
        <v>7</v>
      </c>
      <c r="P1223" s="666">
        <v>0</v>
      </c>
      <c r="Q1223" s="681"/>
      <c r="R1223" s="665">
        <v>9</v>
      </c>
      <c r="S1223" s="681">
        <v>0.9</v>
      </c>
      <c r="T1223" s="748">
        <v>6.5</v>
      </c>
      <c r="U1223" s="704">
        <v>0.9285714285714286</v>
      </c>
    </row>
    <row r="1224" spans="1:21" ht="14.4" customHeight="1" x14ac:dyDescent="0.3">
      <c r="A1224" s="664">
        <v>31</v>
      </c>
      <c r="B1224" s="665" t="s">
        <v>556</v>
      </c>
      <c r="C1224" s="665" t="s">
        <v>3070</v>
      </c>
      <c r="D1224" s="746" t="s">
        <v>4306</v>
      </c>
      <c r="E1224" s="747" t="s">
        <v>3088</v>
      </c>
      <c r="F1224" s="665" t="s">
        <v>3065</v>
      </c>
      <c r="G1224" s="665" t="s">
        <v>3108</v>
      </c>
      <c r="H1224" s="665" t="s">
        <v>557</v>
      </c>
      <c r="I1224" s="665" t="s">
        <v>3365</v>
      </c>
      <c r="J1224" s="665" t="s">
        <v>3109</v>
      </c>
      <c r="K1224" s="665" t="s">
        <v>3110</v>
      </c>
      <c r="L1224" s="666">
        <v>132.97999999999999</v>
      </c>
      <c r="M1224" s="666">
        <v>1329.8</v>
      </c>
      <c r="N1224" s="665">
        <v>10</v>
      </c>
      <c r="O1224" s="748">
        <v>4.5</v>
      </c>
      <c r="P1224" s="666">
        <v>1329.8</v>
      </c>
      <c r="Q1224" s="681">
        <v>1</v>
      </c>
      <c r="R1224" s="665">
        <v>10</v>
      </c>
      <c r="S1224" s="681">
        <v>1</v>
      </c>
      <c r="T1224" s="748">
        <v>4.5</v>
      </c>
      <c r="U1224" s="704">
        <v>1</v>
      </c>
    </row>
    <row r="1225" spans="1:21" ht="14.4" customHeight="1" x14ac:dyDescent="0.3">
      <c r="A1225" s="664">
        <v>31</v>
      </c>
      <c r="B1225" s="665" t="s">
        <v>556</v>
      </c>
      <c r="C1225" s="665" t="s">
        <v>3070</v>
      </c>
      <c r="D1225" s="746" t="s">
        <v>4306</v>
      </c>
      <c r="E1225" s="747" t="s">
        <v>3088</v>
      </c>
      <c r="F1225" s="665" t="s">
        <v>3065</v>
      </c>
      <c r="G1225" s="665" t="s">
        <v>4058</v>
      </c>
      <c r="H1225" s="665" t="s">
        <v>557</v>
      </c>
      <c r="I1225" s="665" t="s">
        <v>4059</v>
      </c>
      <c r="J1225" s="665" t="s">
        <v>4060</v>
      </c>
      <c r="K1225" s="665" t="s">
        <v>4061</v>
      </c>
      <c r="L1225" s="666">
        <v>300.33</v>
      </c>
      <c r="M1225" s="666">
        <v>300.33</v>
      </c>
      <c r="N1225" s="665">
        <v>1</v>
      </c>
      <c r="O1225" s="748">
        <v>0.5</v>
      </c>
      <c r="P1225" s="666">
        <v>300.33</v>
      </c>
      <c r="Q1225" s="681">
        <v>1</v>
      </c>
      <c r="R1225" s="665">
        <v>1</v>
      </c>
      <c r="S1225" s="681">
        <v>1</v>
      </c>
      <c r="T1225" s="748">
        <v>0.5</v>
      </c>
      <c r="U1225" s="704">
        <v>1</v>
      </c>
    </row>
    <row r="1226" spans="1:21" ht="14.4" customHeight="1" x14ac:dyDescent="0.3">
      <c r="A1226" s="664">
        <v>31</v>
      </c>
      <c r="B1226" s="665" t="s">
        <v>556</v>
      </c>
      <c r="C1226" s="665" t="s">
        <v>3070</v>
      </c>
      <c r="D1226" s="746" t="s">
        <v>4306</v>
      </c>
      <c r="E1226" s="747" t="s">
        <v>3088</v>
      </c>
      <c r="F1226" s="665" t="s">
        <v>3065</v>
      </c>
      <c r="G1226" s="665" t="s">
        <v>3303</v>
      </c>
      <c r="H1226" s="665" t="s">
        <v>557</v>
      </c>
      <c r="I1226" s="665" t="s">
        <v>1932</v>
      </c>
      <c r="J1226" s="665" t="s">
        <v>4062</v>
      </c>
      <c r="K1226" s="665" t="s">
        <v>4063</v>
      </c>
      <c r="L1226" s="666">
        <v>0</v>
      </c>
      <c r="M1226" s="666">
        <v>0</v>
      </c>
      <c r="N1226" s="665">
        <v>2</v>
      </c>
      <c r="O1226" s="748">
        <v>1</v>
      </c>
      <c r="P1226" s="666">
        <v>0</v>
      </c>
      <c r="Q1226" s="681"/>
      <c r="R1226" s="665">
        <v>2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31</v>
      </c>
      <c r="B1227" s="665" t="s">
        <v>556</v>
      </c>
      <c r="C1227" s="665" t="s">
        <v>3070</v>
      </c>
      <c r="D1227" s="746" t="s">
        <v>4306</v>
      </c>
      <c r="E1227" s="747" t="s">
        <v>3088</v>
      </c>
      <c r="F1227" s="665" t="s">
        <v>3065</v>
      </c>
      <c r="G1227" s="665" t="s">
        <v>3118</v>
      </c>
      <c r="H1227" s="665" t="s">
        <v>1543</v>
      </c>
      <c r="I1227" s="665" t="s">
        <v>3119</v>
      </c>
      <c r="J1227" s="665" t="s">
        <v>1565</v>
      </c>
      <c r="K1227" s="665" t="s">
        <v>2809</v>
      </c>
      <c r="L1227" s="666">
        <v>543.39</v>
      </c>
      <c r="M1227" s="666">
        <v>7064.07</v>
      </c>
      <c r="N1227" s="665">
        <v>13</v>
      </c>
      <c r="O1227" s="748">
        <v>6.5</v>
      </c>
      <c r="P1227" s="666">
        <v>5433.9</v>
      </c>
      <c r="Q1227" s="681">
        <v>0.76923076923076916</v>
      </c>
      <c r="R1227" s="665">
        <v>10</v>
      </c>
      <c r="S1227" s="681">
        <v>0.76923076923076927</v>
      </c>
      <c r="T1227" s="748">
        <v>5</v>
      </c>
      <c r="U1227" s="704">
        <v>0.76923076923076927</v>
      </c>
    </row>
    <row r="1228" spans="1:21" ht="14.4" customHeight="1" x14ac:dyDescent="0.3">
      <c r="A1228" s="664">
        <v>31</v>
      </c>
      <c r="B1228" s="665" t="s">
        <v>556</v>
      </c>
      <c r="C1228" s="665" t="s">
        <v>3070</v>
      </c>
      <c r="D1228" s="746" t="s">
        <v>4306</v>
      </c>
      <c r="E1228" s="747" t="s">
        <v>3088</v>
      </c>
      <c r="F1228" s="665" t="s">
        <v>3065</v>
      </c>
      <c r="G1228" s="665" t="s">
        <v>3118</v>
      </c>
      <c r="H1228" s="665" t="s">
        <v>1543</v>
      </c>
      <c r="I1228" s="665" t="s">
        <v>3119</v>
      </c>
      <c r="J1228" s="665" t="s">
        <v>1565</v>
      </c>
      <c r="K1228" s="665" t="s">
        <v>2809</v>
      </c>
      <c r="L1228" s="666">
        <v>490.89</v>
      </c>
      <c r="M1228" s="666">
        <v>4908.8999999999996</v>
      </c>
      <c r="N1228" s="665">
        <v>10</v>
      </c>
      <c r="O1228" s="748">
        <v>7</v>
      </c>
      <c r="P1228" s="666">
        <v>3927.12</v>
      </c>
      <c r="Q1228" s="681">
        <v>0.8</v>
      </c>
      <c r="R1228" s="665">
        <v>8</v>
      </c>
      <c r="S1228" s="681">
        <v>0.8</v>
      </c>
      <c r="T1228" s="748">
        <v>6</v>
      </c>
      <c r="U1228" s="704">
        <v>0.8571428571428571</v>
      </c>
    </row>
    <row r="1229" spans="1:21" ht="14.4" customHeight="1" x14ac:dyDescent="0.3">
      <c r="A1229" s="664">
        <v>31</v>
      </c>
      <c r="B1229" s="665" t="s">
        <v>556</v>
      </c>
      <c r="C1229" s="665" t="s">
        <v>3070</v>
      </c>
      <c r="D1229" s="746" t="s">
        <v>4306</v>
      </c>
      <c r="E1229" s="747" t="s">
        <v>3088</v>
      </c>
      <c r="F1229" s="665" t="s">
        <v>3065</v>
      </c>
      <c r="G1229" s="665" t="s">
        <v>3118</v>
      </c>
      <c r="H1229" s="665" t="s">
        <v>1543</v>
      </c>
      <c r="I1229" s="665" t="s">
        <v>3120</v>
      </c>
      <c r="J1229" s="665" t="s">
        <v>1565</v>
      </c>
      <c r="K1229" s="665" t="s">
        <v>2807</v>
      </c>
      <c r="L1229" s="666">
        <v>815.1</v>
      </c>
      <c r="M1229" s="666">
        <v>13041.600000000002</v>
      </c>
      <c r="N1229" s="665">
        <v>16</v>
      </c>
      <c r="O1229" s="748">
        <v>11</v>
      </c>
      <c r="P1229" s="666">
        <v>7335.9000000000015</v>
      </c>
      <c r="Q1229" s="681">
        <v>0.5625</v>
      </c>
      <c r="R1229" s="665">
        <v>9</v>
      </c>
      <c r="S1229" s="681">
        <v>0.5625</v>
      </c>
      <c r="T1229" s="748">
        <v>7</v>
      </c>
      <c r="U1229" s="704">
        <v>0.63636363636363635</v>
      </c>
    </row>
    <row r="1230" spans="1:21" ht="14.4" customHeight="1" x14ac:dyDescent="0.3">
      <c r="A1230" s="664">
        <v>31</v>
      </c>
      <c r="B1230" s="665" t="s">
        <v>556</v>
      </c>
      <c r="C1230" s="665" t="s">
        <v>3070</v>
      </c>
      <c r="D1230" s="746" t="s">
        <v>4306</v>
      </c>
      <c r="E1230" s="747" t="s">
        <v>3088</v>
      </c>
      <c r="F1230" s="665" t="s">
        <v>3065</v>
      </c>
      <c r="G1230" s="665" t="s">
        <v>3118</v>
      </c>
      <c r="H1230" s="665" t="s">
        <v>1543</v>
      </c>
      <c r="I1230" s="665" t="s">
        <v>3120</v>
      </c>
      <c r="J1230" s="665" t="s">
        <v>1565</v>
      </c>
      <c r="K1230" s="665" t="s">
        <v>2807</v>
      </c>
      <c r="L1230" s="666">
        <v>736.33</v>
      </c>
      <c r="M1230" s="666">
        <v>5154.3100000000004</v>
      </c>
      <c r="N1230" s="665">
        <v>7</v>
      </c>
      <c r="O1230" s="748">
        <v>4.5</v>
      </c>
      <c r="P1230" s="666">
        <v>2945.32</v>
      </c>
      <c r="Q1230" s="681">
        <v>0.5714285714285714</v>
      </c>
      <c r="R1230" s="665">
        <v>4</v>
      </c>
      <c r="S1230" s="681">
        <v>0.5714285714285714</v>
      </c>
      <c r="T1230" s="748">
        <v>2.5</v>
      </c>
      <c r="U1230" s="704">
        <v>0.55555555555555558</v>
      </c>
    </row>
    <row r="1231" spans="1:21" ht="14.4" customHeight="1" x14ac:dyDescent="0.3">
      <c r="A1231" s="664">
        <v>31</v>
      </c>
      <c r="B1231" s="665" t="s">
        <v>556</v>
      </c>
      <c r="C1231" s="665" t="s">
        <v>3070</v>
      </c>
      <c r="D1231" s="746" t="s">
        <v>4306</v>
      </c>
      <c r="E1231" s="747" t="s">
        <v>3088</v>
      </c>
      <c r="F1231" s="665" t="s">
        <v>3065</v>
      </c>
      <c r="G1231" s="665" t="s">
        <v>3118</v>
      </c>
      <c r="H1231" s="665" t="s">
        <v>1543</v>
      </c>
      <c r="I1231" s="665" t="s">
        <v>1564</v>
      </c>
      <c r="J1231" s="665" t="s">
        <v>1565</v>
      </c>
      <c r="K1231" s="665" t="s">
        <v>2810</v>
      </c>
      <c r="L1231" s="666">
        <v>923.74</v>
      </c>
      <c r="M1231" s="666">
        <v>8313.66</v>
      </c>
      <c r="N1231" s="665">
        <v>9</v>
      </c>
      <c r="O1231" s="748">
        <v>6.5</v>
      </c>
      <c r="P1231" s="666">
        <v>6466.1799999999994</v>
      </c>
      <c r="Q1231" s="681">
        <v>0.77777777777777768</v>
      </c>
      <c r="R1231" s="665">
        <v>7</v>
      </c>
      <c r="S1231" s="681">
        <v>0.77777777777777779</v>
      </c>
      <c r="T1231" s="748">
        <v>5</v>
      </c>
      <c r="U1231" s="704">
        <v>0.76923076923076927</v>
      </c>
    </row>
    <row r="1232" spans="1:21" ht="14.4" customHeight="1" x14ac:dyDescent="0.3">
      <c r="A1232" s="664">
        <v>31</v>
      </c>
      <c r="B1232" s="665" t="s">
        <v>556</v>
      </c>
      <c r="C1232" s="665" t="s">
        <v>3070</v>
      </c>
      <c r="D1232" s="746" t="s">
        <v>4306</v>
      </c>
      <c r="E1232" s="747" t="s">
        <v>3088</v>
      </c>
      <c r="F1232" s="665" t="s">
        <v>3065</v>
      </c>
      <c r="G1232" s="665" t="s">
        <v>3118</v>
      </c>
      <c r="H1232" s="665" t="s">
        <v>1543</v>
      </c>
      <c r="I1232" s="665" t="s">
        <v>3280</v>
      </c>
      <c r="J1232" s="665" t="s">
        <v>1565</v>
      </c>
      <c r="K1232" s="665" t="s">
        <v>2808</v>
      </c>
      <c r="L1232" s="666">
        <v>1154.68</v>
      </c>
      <c r="M1232" s="666">
        <v>1154.68</v>
      </c>
      <c r="N1232" s="665">
        <v>1</v>
      </c>
      <c r="O1232" s="748">
        <v>1</v>
      </c>
      <c r="P1232" s="666">
        <v>1154.68</v>
      </c>
      <c r="Q1232" s="681">
        <v>1</v>
      </c>
      <c r="R1232" s="665">
        <v>1</v>
      </c>
      <c r="S1232" s="681">
        <v>1</v>
      </c>
      <c r="T1232" s="748">
        <v>1</v>
      </c>
      <c r="U1232" s="704">
        <v>1</v>
      </c>
    </row>
    <row r="1233" spans="1:21" ht="14.4" customHeight="1" x14ac:dyDescent="0.3">
      <c r="A1233" s="664">
        <v>31</v>
      </c>
      <c r="B1233" s="665" t="s">
        <v>556</v>
      </c>
      <c r="C1233" s="665" t="s">
        <v>3070</v>
      </c>
      <c r="D1233" s="746" t="s">
        <v>4306</v>
      </c>
      <c r="E1233" s="747" t="s">
        <v>3088</v>
      </c>
      <c r="F1233" s="665" t="s">
        <v>3065</v>
      </c>
      <c r="G1233" s="665" t="s">
        <v>3118</v>
      </c>
      <c r="H1233" s="665" t="s">
        <v>1543</v>
      </c>
      <c r="I1233" s="665" t="s">
        <v>4027</v>
      </c>
      <c r="J1233" s="665" t="s">
        <v>1741</v>
      </c>
      <c r="K1233" s="665" t="s">
        <v>4028</v>
      </c>
      <c r="L1233" s="666">
        <v>1847.49</v>
      </c>
      <c r="M1233" s="666">
        <v>1847.49</v>
      </c>
      <c r="N1233" s="665">
        <v>1</v>
      </c>
      <c r="O1233" s="748">
        <v>1</v>
      </c>
      <c r="P1233" s="666">
        <v>1847.49</v>
      </c>
      <c r="Q1233" s="681">
        <v>1</v>
      </c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31</v>
      </c>
      <c r="B1234" s="665" t="s">
        <v>556</v>
      </c>
      <c r="C1234" s="665" t="s">
        <v>3070</v>
      </c>
      <c r="D1234" s="746" t="s">
        <v>4306</v>
      </c>
      <c r="E1234" s="747" t="s">
        <v>3088</v>
      </c>
      <c r="F1234" s="665" t="s">
        <v>3065</v>
      </c>
      <c r="G1234" s="665" t="s">
        <v>3217</v>
      </c>
      <c r="H1234" s="665" t="s">
        <v>1543</v>
      </c>
      <c r="I1234" s="665" t="s">
        <v>1555</v>
      </c>
      <c r="J1234" s="665" t="s">
        <v>600</v>
      </c>
      <c r="K1234" s="665" t="s">
        <v>2927</v>
      </c>
      <c r="L1234" s="666">
        <v>36.54</v>
      </c>
      <c r="M1234" s="666">
        <v>146.16</v>
      </c>
      <c r="N1234" s="665">
        <v>4</v>
      </c>
      <c r="O1234" s="748">
        <v>3</v>
      </c>
      <c r="P1234" s="666">
        <v>109.62</v>
      </c>
      <c r="Q1234" s="681">
        <v>0.75</v>
      </c>
      <c r="R1234" s="665">
        <v>3</v>
      </c>
      <c r="S1234" s="681">
        <v>0.75</v>
      </c>
      <c r="T1234" s="748">
        <v>2</v>
      </c>
      <c r="U1234" s="704">
        <v>0.66666666666666663</v>
      </c>
    </row>
    <row r="1235" spans="1:21" ht="14.4" customHeight="1" x14ac:dyDescent="0.3">
      <c r="A1235" s="664">
        <v>31</v>
      </c>
      <c r="B1235" s="665" t="s">
        <v>556</v>
      </c>
      <c r="C1235" s="665" t="s">
        <v>3070</v>
      </c>
      <c r="D1235" s="746" t="s">
        <v>4306</v>
      </c>
      <c r="E1235" s="747" t="s">
        <v>3088</v>
      </c>
      <c r="F1235" s="665" t="s">
        <v>3065</v>
      </c>
      <c r="G1235" s="665" t="s">
        <v>3217</v>
      </c>
      <c r="H1235" s="665" t="s">
        <v>1543</v>
      </c>
      <c r="I1235" s="665" t="s">
        <v>3429</v>
      </c>
      <c r="J1235" s="665" t="s">
        <v>600</v>
      </c>
      <c r="K1235" s="665" t="s">
        <v>3430</v>
      </c>
      <c r="L1235" s="666">
        <v>0</v>
      </c>
      <c r="M1235" s="666">
        <v>0</v>
      </c>
      <c r="N1235" s="665">
        <v>1</v>
      </c>
      <c r="O1235" s="748">
        <v>1</v>
      </c>
      <c r="P1235" s="666">
        <v>0</v>
      </c>
      <c r="Q1235" s="681"/>
      <c r="R1235" s="665">
        <v>1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31</v>
      </c>
      <c r="B1236" s="665" t="s">
        <v>556</v>
      </c>
      <c r="C1236" s="665" t="s">
        <v>3070</v>
      </c>
      <c r="D1236" s="746" t="s">
        <v>4306</v>
      </c>
      <c r="E1236" s="747" t="s">
        <v>3088</v>
      </c>
      <c r="F1236" s="665" t="s">
        <v>3065</v>
      </c>
      <c r="G1236" s="665" t="s">
        <v>3217</v>
      </c>
      <c r="H1236" s="665" t="s">
        <v>557</v>
      </c>
      <c r="I1236" s="665" t="s">
        <v>3218</v>
      </c>
      <c r="J1236" s="665" t="s">
        <v>600</v>
      </c>
      <c r="K1236" s="665" t="s">
        <v>3219</v>
      </c>
      <c r="L1236" s="666">
        <v>36.54</v>
      </c>
      <c r="M1236" s="666">
        <v>36.54</v>
      </c>
      <c r="N1236" s="665">
        <v>1</v>
      </c>
      <c r="O1236" s="748">
        <v>1</v>
      </c>
      <c r="P1236" s="666">
        <v>36.54</v>
      </c>
      <c r="Q1236" s="681">
        <v>1</v>
      </c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31</v>
      </c>
      <c r="B1237" s="665" t="s">
        <v>556</v>
      </c>
      <c r="C1237" s="665" t="s">
        <v>3070</v>
      </c>
      <c r="D1237" s="746" t="s">
        <v>4306</v>
      </c>
      <c r="E1237" s="747" t="s">
        <v>3088</v>
      </c>
      <c r="F1237" s="665" t="s">
        <v>3065</v>
      </c>
      <c r="G1237" s="665" t="s">
        <v>3217</v>
      </c>
      <c r="H1237" s="665" t="s">
        <v>557</v>
      </c>
      <c r="I1237" s="665" t="s">
        <v>3781</v>
      </c>
      <c r="J1237" s="665" t="s">
        <v>3309</v>
      </c>
      <c r="K1237" s="665" t="s">
        <v>3782</v>
      </c>
      <c r="L1237" s="666">
        <v>36.54</v>
      </c>
      <c r="M1237" s="666">
        <v>36.54</v>
      </c>
      <c r="N1237" s="665">
        <v>1</v>
      </c>
      <c r="O1237" s="748">
        <v>0.5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31</v>
      </c>
      <c r="B1238" s="665" t="s">
        <v>556</v>
      </c>
      <c r="C1238" s="665" t="s">
        <v>3070</v>
      </c>
      <c r="D1238" s="746" t="s">
        <v>4306</v>
      </c>
      <c r="E1238" s="747" t="s">
        <v>3088</v>
      </c>
      <c r="F1238" s="665" t="s">
        <v>3065</v>
      </c>
      <c r="G1238" s="665" t="s">
        <v>3125</v>
      </c>
      <c r="H1238" s="665" t="s">
        <v>557</v>
      </c>
      <c r="I1238" s="665" t="s">
        <v>796</v>
      </c>
      <c r="J1238" s="665" t="s">
        <v>3126</v>
      </c>
      <c r="K1238" s="665" t="s">
        <v>3127</v>
      </c>
      <c r="L1238" s="666">
        <v>0</v>
      </c>
      <c r="M1238" s="666">
        <v>0</v>
      </c>
      <c r="N1238" s="665">
        <v>31</v>
      </c>
      <c r="O1238" s="748">
        <v>17.5</v>
      </c>
      <c r="P1238" s="666">
        <v>0</v>
      </c>
      <c r="Q1238" s="681"/>
      <c r="R1238" s="665">
        <v>26</v>
      </c>
      <c r="S1238" s="681">
        <v>0.83870967741935487</v>
      </c>
      <c r="T1238" s="748">
        <v>13.5</v>
      </c>
      <c r="U1238" s="704">
        <v>0.77142857142857146</v>
      </c>
    </row>
    <row r="1239" spans="1:21" ht="14.4" customHeight="1" x14ac:dyDescent="0.3">
      <c r="A1239" s="664">
        <v>31</v>
      </c>
      <c r="B1239" s="665" t="s">
        <v>556</v>
      </c>
      <c r="C1239" s="665" t="s">
        <v>3070</v>
      </c>
      <c r="D1239" s="746" t="s">
        <v>4306</v>
      </c>
      <c r="E1239" s="747" t="s">
        <v>3088</v>
      </c>
      <c r="F1239" s="665" t="s">
        <v>3065</v>
      </c>
      <c r="G1239" s="665" t="s">
        <v>3281</v>
      </c>
      <c r="H1239" s="665" t="s">
        <v>557</v>
      </c>
      <c r="I1239" s="665" t="s">
        <v>912</v>
      </c>
      <c r="J1239" s="665" t="s">
        <v>913</v>
      </c>
      <c r="K1239" s="665" t="s">
        <v>3282</v>
      </c>
      <c r="L1239" s="666">
        <v>657.67</v>
      </c>
      <c r="M1239" s="666">
        <v>4603.6899999999996</v>
      </c>
      <c r="N1239" s="665">
        <v>7</v>
      </c>
      <c r="O1239" s="748">
        <v>4</v>
      </c>
      <c r="P1239" s="666">
        <v>3288.35</v>
      </c>
      <c r="Q1239" s="681">
        <v>0.7142857142857143</v>
      </c>
      <c r="R1239" s="665">
        <v>5</v>
      </c>
      <c r="S1239" s="681">
        <v>0.7142857142857143</v>
      </c>
      <c r="T1239" s="748">
        <v>3</v>
      </c>
      <c r="U1239" s="704">
        <v>0.75</v>
      </c>
    </row>
    <row r="1240" spans="1:21" ht="14.4" customHeight="1" x14ac:dyDescent="0.3">
      <c r="A1240" s="664">
        <v>31</v>
      </c>
      <c r="B1240" s="665" t="s">
        <v>556</v>
      </c>
      <c r="C1240" s="665" t="s">
        <v>3070</v>
      </c>
      <c r="D1240" s="746" t="s">
        <v>4306</v>
      </c>
      <c r="E1240" s="747" t="s">
        <v>3088</v>
      </c>
      <c r="F1240" s="665" t="s">
        <v>3065</v>
      </c>
      <c r="G1240" s="665" t="s">
        <v>4064</v>
      </c>
      <c r="H1240" s="665" t="s">
        <v>557</v>
      </c>
      <c r="I1240" s="665" t="s">
        <v>4065</v>
      </c>
      <c r="J1240" s="665" t="s">
        <v>4066</v>
      </c>
      <c r="K1240" s="665" t="s">
        <v>4067</v>
      </c>
      <c r="L1240" s="666">
        <v>0</v>
      </c>
      <c r="M1240" s="666">
        <v>0</v>
      </c>
      <c r="N1240" s="665">
        <v>1</v>
      </c>
      <c r="O1240" s="748">
        <v>1</v>
      </c>
      <c r="P1240" s="666">
        <v>0</v>
      </c>
      <c r="Q1240" s="681"/>
      <c r="R1240" s="665">
        <v>1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31</v>
      </c>
      <c r="B1241" s="665" t="s">
        <v>556</v>
      </c>
      <c r="C1241" s="665" t="s">
        <v>3070</v>
      </c>
      <c r="D1241" s="746" t="s">
        <v>4306</v>
      </c>
      <c r="E1241" s="747" t="s">
        <v>3088</v>
      </c>
      <c r="F1241" s="665" t="s">
        <v>3065</v>
      </c>
      <c r="G1241" s="665" t="s">
        <v>3800</v>
      </c>
      <c r="H1241" s="665" t="s">
        <v>557</v>
      </c>
      <c r="I1241" s="665" t="s">
        <v>4068</v>
      </c>
      <c r="J1241" s="665" t="s">
        <v>4069</v>
      </c>
      <c r="K1241" s="665" t="s">
        <v>4070</v>
      </c>
      <c r="L1241" s="666">
        <v>0</v>
      </c>
      <c r="M1241" s="666">
        <v>0</v>
      </c>
      <c r="N1241" s="665">
        <v>1</v>
      </c>
      <c r="O1241" s="748">
        <v>0.5</v>
      </c>
      <c r="P1241" s="666">
        <v>0</v>
      </c>
      <c r="Q1241" s="681"/>
      <c r="R1241" s="665">
        <v>1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31</v>
      </c>
      <c r="B1242" s="665" t="s">
        <v>556</v>
      </c>
      <c r="C1242" s="665" t="s">
        <v>3070</v>
      </c>
      <c r="D1242" s="746" t="s">
        <v>4306</v>
      </c>
      <c r="E1242" s="747" t="s">
        <v>3088</v>
      </c>
      <c r="F1242" s="665" t="s">
        <v>3065</v>
      </c>
      <c r="G1242" s="665" t="s">
        <v>4071</v>
      </c>
      <c r="H1242" s="665" t="s">
        <v>557</v>
      </c>
      <c r="I1242" s="665" t="s">
        <v>4072</v>
      </c>
      <c r="J1242" s="665" t="s">
        <v>4073</v>
      </c>
      <c r="K1242" s="665" t="s">
        <v>4074</v>
      </c>
      <c r="L1242" s="666">
        <v>1546.98</v>
      </c>
      <c r="M1242" s="666">
        <v>6187.92</v>
      </c>
      <c r="N1242" s="665">
        <v>4</v>
      </c>
      <c r="O1242" s="748">
        <v>3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31</v>
      </c>
      <c r="B1243" s="665" t="s">
        <v>556</v>
      </c>
      <c r="C1243" s="665" t="s">
        <v>3070</v>
      </c>
      <c r="D1243" s="746" t="s">
        <v>4306</v>
      </c>
      <c r="E1243" s="747" t="s">
        <v>3088</v>
      </c>
      <c r="F1243" s="665" t="s">
        <v>3066</v>
      </c>
      <c r="G1243" s="665" t="s">
        <v>3966</v>
      </c>
      <c r="H1243" s="665" t="s">
        <v>557</v>
      </c>
      <c r="I1243" s="665" t="s">
        <v>4075</v>
      </c>
      <c r="J1243" s="665" t="s">
        <v>3518</v>
      </c>
      <c r="K1243" s="665"/>
      <c r="L1243" s="666">
        <v>0</v>
      </c>
      <c r="M1243" s="666">
        <v>0</v>
      </c>
      <c r="N1243" s="665">
        <v>1</v>
      </c>
      <c r="O1243" s="748">
        <v>1</v>
      </c>
      <c r="P1243" s="666">
        <v>0</v>
      </c>
      <c r="Q1243" s="681"/>
      <c r="R1243" s="665">
        <v>1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31</v>
      </c>
      <c r="B1244" s="665" t="s">
        <v>556</v>
      </c>
      <c r="C1244" s="665" t="s">
        <v>3070</v>
      </c>
      <c r="D1244" s="746" t="s">
        <v>4306</v>
      </c>
      <c r="E1244" s="747" t="s">
        <v>3088</v>
      </c>
      <c r="F1244" s="665" t="s">
        <v>3067</v>
      </c>
      <c r="G1244" s="665" t="s">
        <v>3135</v>
      </c>
      <c r="H1244" s="665" t="s">
        <v>557</v>
      </c>
      <c r="I1244" s="665" t="s">
        <v>3917</v>
      </c>
      <c r="J1244" s="665" t="s">
        <v>3603</v>
      </c>
      <c r="K1244" s="665" t="s">
        <v>3918</v>
      </c>
      <c r="L1244" s="666">
        <v>30</v>
      </c>
      <c r="M1244" s="666">
        <v>150</v>
      </c>
      <c r="N1244" s="665">
        <v>5</v>
      </c>
      <c r="O1244" s="748">
        <v>2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31</v>
      </c>
      <c r="B1245" s="665" t="s">
        <v>556</v>
      </c>
      <c r="C1245" s="665" t="s">
        <v>3070</v>
      </c>
      <c r="D1245" s="746" t="s">
        <v>4306</v>
      </c>
      <c r="E1245" s="747" t="s">
        <v>3088</v>
      </c>
      <c r="F1245" s="665" t="s">
        <v>3067</v>
      </c>
      <c r="G1245" s="665" t="s">
        <v>3135</v>
      </c>
      <c r="H1245" s="665" t="s">
        <v>557</v>
      </c>
      <c r="I1245" s="665" t="s">
        <v>3602</v>
      </c>
      <c r="J1245" s="665" t="s">
        <v>3603</v>
      </c>
      <c r="K1245" s="665" t="s">
        <v>3604</v>
      </c>
      <c r="L1245" s="666">
        <v>35</v>
      </c>
      <c r="M1245" s="666">
        <v>70</v>
      </c>
      <c r="N1245" s="665">
        <v>2</v>
      </c>
      <c r="O1245" s="748">
        <v>1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31</v>
      </c>
      <c r="B1246" s="665" t="s">
        <v>556</v>
      </c>
      <c r="C1246" s="665" t="s">
        <v>3070</v>
      </c>
      <c r="D1246" s="746" t="s">
        <v>4306</v>
      </c>
      <c r="E1246" s="747" t="s">
        <v>3088</v>
      </c>
      <c r="F1246" s="665" t="s">
        <v>3067</v>
      </c>
      <c r="G1246" s="665" t="s">
        <v>3135</v>
      </c>
      <c r="H1246" s="665" t="s">
        <v>557</v>
      </c>
      <c r="I1246" s="665" t="s">
        <v>3605</v>
      </c>
      <c r="J1246" s="665" t="s">
        <v>3137</v>
      </c>
      <c r="K1246" s="665" t="s">
        <v>3606</v>
      </c>
      <c r="L1246" s="666">
        <v>30.99</v>
      </c>
      <c r="M1246" s="666">
        <v>154.94999999999999</v>
      </c>
      <c r="N1246" s="665">
        <v>5</v>
      </c>
      <c r="O1246" s="748">
        <v>5</v>
      </c>
      <c r="P1246" s="666">
        <v>154.94999999999999</v>
      </c>
      <c r="Q1246" s="681">
        <v>1</v>
      </c>
      <c r="R1246" s="665">
        <v>5</v>
      </c>
      <c r="S1246" s="681">
        <v>1</v>
      </c>
      <c r="T1246" s="748">
        <v>5</v>
      </c>
      <c r="U1246" s="704">
        <v>1</v>
      </c>
    </row>
    <row r="1247" spans="1:21" ht="14.4" customHeight="1" x14ac:dyDescent="0.3">
      <c r="A1247" s="664">
        <v>31</v>
      </c>
      <c r="B1247" s="665" t="s">
        <v>556</v>
      </c>
      <c r="C1247" s="665" t="s">
        <v>3070</v>
      </c>
      <c r="D1247" s="746" t="s">
        <v>4306</v>
      </c>
      <c r="E1247" s="747" t="s">
        <v>3088</v>
      </c>
      <c r="F1247" s="665" t="s">
        <v>3067</v>
      </c>
      <c r="G1247" s="665" t="s">
        <v>3135</v>
      </c>
      <c r="H1247" s="665" t="s">
        <v>557</v>
      </c>
      <c r="I1247" s="665" t="s">
        <v>4076</v>
      </c>
      <c r="J1247" s="665" t="s">
        <v>4077</v>
      </c>
      <c r="K1247" s="665" t="s">
        <v>4078</v>
      </c>
      <c r="L1247" s="666">
        <v>183.99</v>
      </c>
      <c r="M1247" s="666">
        <v>1471.92</v>
      </c>
      <c r="N1247" s="665">
        <v>8</v>
      </c>
      <c r="O1247" s="748">
        <v>2</v>
      </c>
      <c r="P1247" s="666">
        <v>1471.92</v>
      </c>
      <c r="Q1247" s="681">
        <v>1</v>
      </c>
      <c r="R1247" s="665">
        <v>8</v>
      </c>
      <c r="S1247" s="681">
        <v>1</v>
      </c>
      <c r="T1247" s="748">
        <v>2</v>
      </c>
      <c r="U1247" s="704">
        <v>1</v>
      </c>
    </row>
    <row r="1248" spans="1:21" ht="14.4" customHeight="1" x14ac:dyDescent="0.3">
      <c r="A1248" s="664">
        <v>31</v>
      </c>
      <c r="B1248" s="665" t="s">
        <v>556</v>
      </c>
      <c r="C1248" s="665" t="s">
        <v>3070</v>
      </c>
      <c r="D1248" s="746" t="s">
        <v>4306</v>
      </c>
      <c r="E1248" s="747" t="s">
        <v>3088</v>
      </c>
      <c r="F1248" s="665" t="s">
        <v>3067</v>
      </c>
      <c r="G1248" s="665" t="s">
        <v>3135</v>
      </c>
      <c r="H1248" s="665" t="s">
        <v>557</v>
      </c>
      <c r="I1248" s="665" t="s">
        <v>4079</v>
      </c>
      <c r="J1248" s="665" t="s">
        <v>3608</v>
      </c>
      <c r="K1248" s="665" t="s">
        <v>4080</v>
      </c>
      <c r="L1248" s="666">
        <v>50</v>
      </c>
      <c r="M1248" s="666">
        <v>150</v>
      </c>
      <c r="N1248" s="665">
        <v>3</v>
      </c>
      <c r="O1248" s="748">
        <v>1</v>
      </c>
      <c r="P1248" s="666">
        <v>150</v>
      </c>
      <c r="Q1248" s="681">
        <v>1</v>
      </c>
      <c r="R1248" s="665">
        <v>3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31</v>
      </c>
      <c r="B1249" s="665" t="s">
        <v>556</v>
      </c>
      <c r="C1249" s="665" t="s">
        <v>3070</v>
      </c>
      <c r="D1249" s="746" t="s">
        <v>4306</v>
      </c>
      <c r="E1249" s="747" t="s">
        <v>3088</v>
      </c>
      <c r="F1249" s="665" t="s">
        <v>3067</v>
      </c>
      <c r="G1249" s="665" t="s">
        <v>3139</v>
      </c>
      <c r="H1249" s="665" t="s">
        <v>557</v>
      </c>
      <c r="I1249" s="665" t="s">
        <v>4081</v>
      </c>
      <c r="J1249" s="665" t="s">
        <v>4082</v>
      </c>
      <c r="K1249" s="665" t="s">
        <v>4083</v>
      </c>
      <c r="L1249" s="666">
        <v>130</v>
      </c>
      <c r="M1249" s="666">
        <v>260</v>
      </c>
      <c r="N1249" s="665">
        <v>2</v>
      </c>
      <c r="O1249" s="748">
        <v>1</v>
      </c>
      <c r="P1249" s="666">
        <v>260</v>
      </c>
      <c r="Q1249" s="681">
        <v>1</v>
      </c>
      <c r="R1249" s="665">
        <v>2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31</v>
      </c>
      <c r="B1250" s="665" t="s">
        <v>556</v>
      </c>
      <c r="C1250" s="665" t="s">
        <v>3070</v>
      </c>
      <c r="D1250" s="746" t="s">
        <v>4306</v>
      </c>
      <c r="E1250" s="747" t="s">
        <v>3088</v>
      </c>
      <c r="F1250" s="665" t="s">
        <v>3067</v>
      </c>
      <c r="G1250" s="665" t="s">
        <v>3143</v>
      </c>
      <c r="H1250" s="665" t="s">
        <v>557</v>
      </c>
      <c r="I1250" s="665" t="s">
        <v>3144</v>
      </c>
      <c r="J1250" s="665" t="s">
        <v>3145</v>
      </c>
      <c r="K1250" s="665" t="s">
        <v>3146</v>
      </c>
      <c r="L1250" s="666">
        <v>199.5</v>
      </c>
      <c r="M1250" s="666">
        <v>798</v>
      </c>
      <c r="N1250" s="665">
        <v>4</v>
      </c>
      <c r="O1250" s="748">
        <v>4</v>
      </c>
      <c r="P1250" s="666">
        <v>798</v>
      </c>
      <c r="Q1250" s="681">
        <v>1</v>
      </c>
      <c r="R1250" s="665">
        <v>4</v>
      </c>
      <c r="S1250" s="681">
        <v>1</v>
      </c>
      <c r="T1250" s="748">
        <v>4</v>
      </c>
      <c r="U1250" s="704">
        <v>1</v>
      </c>
    </row>
    <row r="1251" spans="1:21" ht="14.4" customHeight="1" x14ac:dyDescent="0.3">
      <c r="A1251" s="664">
        <v>31</v>
      </c>
      <c r="B1251" s="665" t="s">
        <v>556</v>
      </c>
      <c r="C1251" s="665" t="s">
        <v>3070</v>
      </c>
      <c r="D1251" s="746" t="s">
        <v>4306</v>
      </c>
      <c r="E1251" s="747" t="s">
        <v>3088</v>
      </c>
      <c r="F1251" s="665" t="s">
        <v>3067</v>
      </c>
      <c r="G1251" s="665" t="s">
        <v>3143</v>
      </c>
      <c r="H1251" s="665" t="s">
        <v>557</v>
      </c>
      <c r="I1251" s="665" t="s">
        <v>3399</v>
      </c>
      <c r="J1251" s="665" t="s">
        <v>3400</v>
      </c>
      <c r="K1251" s="665" t="s">
        <v>3401</v>
      </c>
      <c r="L1251" s="666">
        <v>2296.87</v>
      </c>
      <c r="M1251" s="666">
        <v>2296.87</v>
      </c>
      <c r="N1251" s="665">
        <v>1</v>
      </c>
      <c r="O1251" s="748">
        <v>1</v>
      </c>
      <c r="P1251" s="666">
        <v>2296.87</v>
      </c>
      <c r="Q1251" s="681">
        <v>1</v>
      </c>
      <c r="R1251" s="665">
        <v>1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31</v>
      </c>
      <c r="B1252" s="665" t="s">
        <v>556</v>
      </c>
      <c r="C1252" s="665" t="s">
        <v>3070</v>
      </c>
      <c r="D1252" s="746" t="s">
        <v>4306</v>
      </c>
      <c r="E1252" s="747" t="s">
        <v>3088</v>
      </c>
      <c r="F1252" s="665" t="s">
        <v>3067</v>
      </c>
      <c r="G1252" s="665" t="s">
        <v>3143</v>
      </c>
      <c r="H1252" s="665" t="s">
        <v>557</v>
      </c>
      <c r="I1252" s="665" t="s">
        <v>3249</v>
      </c>
      <c r="J1252" s="665" t="s">
        <v>3250</v>
      </c>
      <c r="K1252" s="665" t="s">
        <v>3251</v>
      </c>
      <c r="L1252" s="666">
        <v>245.43</v>
      </c>
      <c r="M1252" s="666">
        <v>490.86</v>
      </c>
      <c r="N1252" s="665">
        <v>2</v>
      </c>
      <c r="O1252" s="748">
        <v>1</v>
      </c>
      <c r="P1252" s="666">
        <v>245.43</v>
      </c>
      <c r="Q1252" s="681">
        <v>0.5</v>
      </c>
      <c r="R1252" s="665">
        <v>1</v>
      </c>
      <c r="S1252" s="681">
        <v>0.5</v>
      </c>
      <c r="T1252" s="748">
        <v>0.5</v>
      </c>
      <c r="U1252" s="704">
        <v>0.5</v>
      </c>
    </row>
    <row r="1253" spans="1:21" ht="14.4" customHeight="1" x14ac:dyDescent="0.3">
      <c r="A1253" s="664">
        <v>31</v>
      </c>
      <c r="B1253" s="665" t="s">
        <v>556</v>
      </c>
      <c r="C1253" s="665" t="s">
        <v>3070</v>
      </c>
      <c r="D1253" s="746" t="s">
        <v>4306</v>
      </c>
      <c r="E1253" s="747" t="s">
        <v>3088</v>
      </c>
      <c r="F1253" s="665" t="s">
        <v>3067</v>
      </c>
      <c r="G1253" s="665" t="s">
        <v>3143</v>
      </c>
      <c r="H1253" s="665" t="s">
        <v>557</v>
      </c>
      <c r="I1253" s="665" t="s">
        <v>3150</v>
      </c>
      <c r="J1253" s="665" t="s">
        <v>3151</v>
      </c>
      <c r="K1253" s="665" t="s">
        <v>3152</v>
      </c>
      <c r="L1253" s="666">
        <v>2202.1999999999998</v>
      </c>
      <c r="M1253" s="666">
        <v>2202.1999999999998</v>
      </c>
      <c r="N1253" s="665">
        <v>1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31</v>
      </c>
      <c r="B1254" s="665" t="s">
        <v>556</v>
      </c>
      <c r="C1254" s="665" t="s">
        <v>3070</v>
      </c>
      <c r="D1254" s="746" t="s">
        <v>4306</v>
      </c>
      <c r="E1254" s="747" t="s">
        <v>3088</v>
      </c>
      <c r="F1254" s="665" t="s">
        <v>3067</v>
      </c>
      <c r="G1254" s="665" t="s">
        <v>3143</v>
      </c>
      <c r="H1254" s="665" t="s">
        <v>557</v>
      </c>
      <c r="I1254" s="665" t="s">
        <v>3153</v>
      </c>
      <c r="J1254" s="665" t="s">
        <v>3154</v>
      </c>
      <c r="K1254" s="665" t="s">
        <v>3155</v>
      </c>
      <c r="L1254" s="666">
        <v>58.5</v>
      </c>
      <c r="M1254" s="666">
        <v>117</v>
      </c>
      <c r="N1254" s="665">
        <v>2</v>
      </c>
      <c r="O1254" s="748">
        <v>2</v>
      </c>
      <c r="P1254" s="666">
        <v>117</v>
      </c>
      <c r="Q1254" s="681">
        <v>1</v>
      </c>
      <c r="R1254" s="665">
        <v>2</v>
      </c>
      <c r="S1254" s="681">
        <v>1</v>
      </c>
      <c r="T1254" s="748">
        <v>2</v>
      </c>
      <c r="U1254" s="704">
        <v>1</v>
      </c>
    </row>
    <row r="1255" spans="1:21" ht="14.4" customHeight="1" x14ac:dyDescent="0.3">
      <c r="A1255" s="664">
        <v>31</v>
      </c>
      <c r="B1255" s="665" t="s">
        <v>556</v>
      </c>
      <c r="C1255" s="665" t="s">
        <v>3070</v>
      </c>
      <c r="D1255" s="746" t="s">
        <v>4306</v>
      </c>
      <c r="E1255" s="747" t="s">
        <v>3088</v>
      </c>
      <c r="F1255" s="665" t="s">
        <v>3067</v>
      </c>
      <c r="G1255" s="665" t="s">
        <v>3143</v>
      </c>
      <c r="H1255" s="665" t="s">
        <v>557</v>
      </c>
      <c r="I1255" s="665" t="s">
        <v>4084</v>
      </c>
      <c r="J1255" s="665" t="s">
        <v>4085</v>
      </c>
      <c r="K1255" s="665" t="s">
        <v>4086</v>
      </c>
      <c r="L1255" s="666">
        <v>680.11</v>
      </c>
      <c r="M1255" s="666">
        <v>680.11</v>
      </c>
      <c r="N1255" s="665">
        <v>1</v>
      </c>
      <c r="O1255" s="748">
        <v>1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31</v>
      </c>
      <c r="B1256" s="665" t="s">
        <v>556</v>
      </c>
      <c r="C1256" s="665" t="s">
        <v>3070</v>
      </c>
      <c r="D1256" s="746" t="s">
        <v>4306</v>
      </c>
      <c r="E1256" s="747" t="s">
        <v>3088</v>
      </c>
      <c r="F1256" s="665" t="s">
        <v>3067</v>
      </c>
      <c r="G1256" s="665" t="s">
        <v>3143</v>
      </c>
      <c r="H1256" s="665" t="s">
        <v>557</v>
      </c>
      <c r="I1256" s="665" t="s">
        <v>3162</v>
      </c>
      <c r="J1256" s="665" t="s">
        <v>3163</v>
      </c>
      <c r="K1256" s="665" t="s">
        <v>3164</v>
      </c>
      <c r="L1256" s="666">
        <v>350</v>
      </c>
      <c r="M1256" s="666">
        <v>1400</v>
      </c>
      <c r="N1256" s="665">
        <v>4</v>
      </c>
      <c r="O1256" s="748">
        <v>4</v>
      </c>
      <c r="P1256" s="666">
        <v>1400</v>
      </c>
      <c r="Q1256" s="681">
        <v>1</v>
      </c>
      <c r="R1256" s="665">
        <v>4</v>
      </c>
      <c r="S1256" s="681">
        <v>1</v>
      </c>
      <c r="T1256" s="748">
        <v>4</v>
      </c>
      <c r="U1256" s="704">
        <v>1</v>
      </c>
    </row>
    <row r="1257" spans="1:21" ht="14.4" customHeight="1" x14ac:dyDescent="0.3">
      <c r="A1257" s="664">
        <v>31</v>
      </c>
      <c r="B1257" s="665" t="s">
        <v>556</v>
      </c>
      <c r="C1257" s="665" t="s">
        <v>3070</v>
      </c>
      <c r="D1257" s="746" t="s">
        <v>4306</v>
      </c>
      <c r="E1257" s="747" t="s">
        <v>3088</v>
      </c>
      <c r="F1257" s="665" t="s">
        <v>3067</v>
      </c>
      <c r="G1257" s="665" t="s">
        <v>3143</v>
      </c>
      <c r="H1257" s="665" t="s">
        <v>557</v>
      </c>
      <c r="I1257" s="665" t="s">
        <v>3165</v>
      </c>
      <c r="J1257" s="665" t="s">
        <v>3154</v>
      </c>
      <c r="K1257" s="665" t="s">
        <v>3166</v>
      </c>
      <c r="L1257" s="666">
        <v>58.5</v>
      </c>
      <c r="M1257" s="666">
        <v>58.5</v>
      </c>
      <c r="N1257" s="665">
        <v>1</v>
      </c>
      <c r="O1257" s="748">
        <v>1</v>
      </c>
      <c r="P1257" s="666">
        <v>58.5</v>
      </c>
      <c r="Q1257" s="681">
        <v>1</v>
      </c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31</v>
      </c>
      <c r="B1258" s="665" t="s">
        <v>556</v>
      </c>
      <c r="C1258" s="665" t="s">
        <v>3070</v>
      </c>
      <c r="D1258" s="746" t="s">
        <v>4306</v>
      </c>
      <c r="E1258" s="747" t="s">
        <v>3088</v>
      </c>
      <c r="F1258" s="665" t="s">
        <v>3067</v>
      </c>
      <c r="G1258" s="665" t="s">
        <v>3143</v>
      </c>
      <c r="H1258" s="665" t="s">
        <v>557</v>
      </c>
      <c r="I1258" s="665" t="s">
        <v>3170</v>
      </c>
      <c r="J1258" s="665" t="s">
        <v>3171</v>
      </c>
      <c r="K1258" s="665" t="s">
        <v>3172</v>
      </c>
      <c r="L1258" s="666">
        <v>1000</v>
      </c>
      <c r="M1258" s="666">
        <v>8000</v>
      </c>
      <c r="N1258" s="665">
        <v>8</v>
      </c>
      <c r="O1258" s="748">
        <v>8</v>
      </c>
      <c r="P1258" s="666">
        <v>8000</v>
      </c>
      <c r="Q1258" s="681">
        <v>1</v>
      </c>
      <c r="R1258" s="665">
        <v>8</v>
      </c>
      <c r="S1258" s="681">
        <v>1</v>
      </c>
      <c r="T1258" s="748">
        <v>8</v>
      </c>
      <c r="U1258" s="704">
        <v>1</v>
      </c>
    </row>
    <row r="1259" spans="1:21" ht="14.4" customHeight="1" x14ac:dyDescent="0.3">
      <c r="A1259" s="664">
        <v>31</v>
      </c>
      <c r="B1259" s="665" t="s">
        <v>556</v>
      </c>
      <c r="C1259" s="665" t="s">
        <v>3070</v>
      </c>
      <c r="D1259" s="746" t="s">
        <v>4306</v>
      </c>
      <c r="E1259" s="747" t="s">
        <v>3088</v>
      </c>
      <c r="F1259" s="665" t="s">
        <v>3067</v>
      </c>
      <c r="G1259" s="665" t="s">
        <v>3143</v>
      </c>
      <c r="H1259" s="665" t="s">
        <v>557</v>
      </c>
      <c r="I1259" s="665" t="s">
        <v>4049</v>
      </c>
      <c r="J1259" s="665" t="s">
        <v>4050</v>
      </c>
      <c r="K1259" s="665" t="s">
        <v>4051</v>
      </c>
      <c r="L1259" s="666">
        <v>269.06</v>
      </c>
      <c r="M1259" s="666">
        <v>269.06</v>
      </c>
      <c r="N1259" s="665">
        <v>1</v>
      </c>
      <c r="O1259" s="748">
        <v>1</v>
      </c>
      <c r="P1259" s="666">
        <v>269.06</v>
      </c>
      <c r="Q1259" s="681">
        <v>1</v>
      </c>
      <c r="R1259" s="665">
        <v>1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31</v>
      </c>
      <c r="B1260" s="665" t="s">
        <v>556</v>
      </c>
      <c r="C1260" s="665" t="s">
        <v>3070</v>
      </c>
      <c r="D1260" s="746" t="s">
        <v>4306</v>
      </c>
      <c r="E1260" s="747" t="s">
        <v>3088</v>
      </c>
      <c r="F1260" s="665" t="s">
        <v>3067</v>
      </c>
      <c r="G1260" s="665" t="s">
        <v>3143</v>
      </c>
      <c r="H1260" s="665" t="s">
        <v>557</v>
      </c>
      <c r="I1260" s="665" t="s">
        <v>4087</v>
      </c>
      <c r="J1260" s="665" t="s">
        <v>4088</v>
      </c>
      <c r="K1260" s="665" t="s">
        <v>4089</v>
      </c>
      <c r="L1260" s="666">
        <v>980.8</v>
      </c>
      <c r="M1260" s="666">
        <v>980.8</v>
      </c>
      <c r="N1260" s="665">
        <v>1</v>
      </c>
      <c r="O1260" s="748">
        <v>1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31</v>
      </c>
      <c r="B1261" s="665" t="s">
        <v>556</v>
      </c>
      <c r="C1261" s="665" t="s">
        <v>3070</v>
      </c>
      <c r="D1261" s="746" t="s">
        <v>4306</v>
      </c>
      <c r="E1261" s="747" t="s">
        <v>3088</v>
      </c>
      <c r="F1261" s="665" t="s">
        <v>3067</v>
      </c>
      <c r="G1261" s="665" t="s">
        <v>3143</v>
      </c>
      <c r="H1261" s="665" t="s">
        <v>557</v>
      </c>
      <c r="I1261" s="665" t="s">
        <v>3634</v>
      </c>
      <c r="J1261" s="665" t="s">
        <v>3635</v>
      </c>
      <c r="K1261" s="665" t="s">
        <v>3636</v>
      </c>
      <c r="L1261" s="666">
        <v>350</v>
      </c>
      <c r="M1261" s="666">
        <v>350</v>
      </c>
      <c r="N1261" s="665">
        <v>1</v>
      </c>
      <c r="O1261" s="748">
        <v>1</v>
      </c>
      <c r="P1261" s="666">
        <v>350</v>
      </c>
      <c r="Q1261" s="681">
        <v>1</v>
      </c>
      <c r="R1261" s="665">
        <v>1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31</v>
      </c>
      <c r="B1262" s="665" t="s">
        <v>556</v>
      </c>
      <c r="C1262" s="665" t="s">
        <v>3070</v>
      </c>
      <c r="D1262" s="746" t="s">
        <v>4306</v>
      </c>
      <c r="E1262" s="747" t="s">
        <v>3088</v>
      </c>
      <c r="F1262" s="665" t="s">
        <v>3067</v>
      </c>
      <c r="G1262" s="665" t="s">
        <v>3143</v>
      </c>
      <c r="H1262" s="665" t="s">
        <v>557</v>
      </c>
      <c r="I1262" s="665" t="s">
        <v>3386</v>
      </c>
      <c r="J1262" s="665" t="s">
        <v>3387</v>
      </c>
      <c r="K1262" s="665" t="s">
        <v>3388</v>
      </c>
      <c r="L1262" s="666">
        <v>2260</v>
      </c>
      <c r="M1262" s="666">
        <v>2260</v>
      </c>
      <c r="N1262" s="665">
        <v>1</v>
      </c>
      <c r="O1262" s="748">
        <v>1</v>
      </c>
      <c r="P1262" s="666">
        <v>2260</v>
      </c>
      <c r="Q1262" s="681">
        <v>1</v>
      </c>
      <c r="R1262" s="665">
        <v>1</v>
      </c>
      <c r="S1262" s="681">
        <v>1</v>
      </c>
      <c r="T1262" s="748">
        <v>1</v>
      </c>
      <c r="U1262" s="704">
        <v>1</v>
      </c>
    </row>
    <row r="1263" spans="1:21" ht="14.4" customHeight="1" x14ac:dyDescent="0.3">
      <c r="A1263" s="664">
        <v>31</v>
      </c>
      <c r="B1263" s="665" t="s">
        <v>556</v>
      </c>
      <c r="C1263" s="665" t="s">
        <v>3070</v>
      </c>
      <c r="D1263" s="746" t="s">
        <v>4306</v>
      </c>
      <c r="E1263" s="747" t="s">
        <v>3088</v>
      </c>
      <c r="F1263" s="665" t="s">
        <v>3067</v>
      </c>
      <c r="G1263" s="665" t="s">
        <v>3143</v>
      </c>
      <c r="H1263" s="665" t="s">
        <v>557</v>
      </c>
      <c r="I1263" s="665" t="s">
        <v>3255</v>
      </c>
      <c r="J1263" s="665" t="s">
        <v>3256</v>
      </c>
      <c r="K1263" s="665" t="s">
        <v>3257</v>
      </c>
      <c r="L1263" s="666">
        <v>1000</v>
      </c>
      <c r="M1263" s="666">
        <v>1000</v>
      </c>
      <c r="N1263" s="665">
        <v>1</v>
      </c>
      <c r="O1263" s="748">
        <v>1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31</v>
      </c>
      <c r="B1264" s="665" t="s">
        <v>556</v>
      </c>
      <c r="C1264" s="665" t="s">
        <v>3070</v>
      </c>
      <c r="D1264" s="746" t="s">
        <v>4306</v>
      </c>
      <c r="E1264" s="747" t="s">
        <v>3088</v>
      </c>
      <c r="F1264" s="665" t="s">
        <v>3067</v>
      </c>
      <c r="G1264" s="665" t="s">
        <v>3176</v>
      </c>
      <c r="H1264" s="665" t="s">
        <v>557</v>
      </c>
      <c r="I1264" s="665" t="s">
        <v>3177</v>
      </c>
      <c r="J1264" s="665" t="s">
        <v>3258</v>
      </c>
      <c r="K1264" s="665" t="s">
        <v>3259</v>
      </c>
      <c r="L1264" s="666">
        <v>260</v>
      </c>
      <c r="M1264" s="666">
        <v>1300</v>
      </c>
      <c r="N1264" s="665">
        <v>5</v>
      </c>
      <c r="O1264" s="748">
        <v>3</v>
      </c>
      <c r="P1264" s="666">
        <v>1300</v>
      </c>
      <c r="Q1264" s="681">
        <v>1</v>
      </c>
      <c r="R1264" s="665">
        <v>5</v>
      </c>
      <c r="S1264" s="681">
        <v>1</v>
      </c>
      <c r="T1264" s="748">
        <v>3</v>
      </c>
      <c r="U1264" s="704">
        <v>1</v>
      </c>
    </row>
    <row r="1265" spans="1:21" ht="14.4" customHeight="1" x14ac:dyDescent="0.3">
      <c r="A1265" s="664">
        <v>31</v>
      </c>
      <c r="B1265" s="665" t="s">
        <v>556</v>
      </c>
      <c r="C1265" s="665" t="s">
        <v>3070</v>
      </c>
      <c r="D1265" s="746" t="s">
        <v>4306</v>
      </c>
      <c r="E1265" s="747" t="s">
        <v>3088</v>
      </c>
      <c r="F1265" s="665" t="s">
        <v>3067</v>
      </c>
      <c r="G1265" s="665" t="s">
        <v>3176</v>
      </c>
      <c r="H1265" s="665" t="s">
        <v>557</v>
      </c>
      <c r="I1265" s="665" t="s">
        <v>3180</v>
      </c>
      <c r="J1265" s="665" t="s">
        <v>3181</v>
      </c>
      <c r="K1265" s="665" t="s">
        <v>3182</v>
      </c>
      <c r="L1265" s="666">
        <v>200</v>
      </c>
      <c r="M1265" s="666">
        <v>2000</v>
      </c>
      <c r="N1265" s="665">
        <v>10</v>
      </c>
      <c r="O1265" s="748">
        <v>5</v>
      </c>
      <c r="P1265" s="666">
        <v>1600</v>
      </c>
      <c r="Q1265" s="681">
        <v>0.8</v>
      </c>
      <c r="R1265" s="665">
        <v>8</v>
      </c>
      <c r="S1265" s="681">
        <v>0.8</v>
      </c>
      <c r="T1265" s="748">
        <v>4</v>
      </c>
      <c r="U1265" s="704">
        <v>0.8</v>
      </c>
    </row>
    <row r="1266" spans="1:21" ht="14.4" customHeight="1" x14ac:dyDescent="0.3">
      <c r="A1266" s="664">
        <v>31</v>
      </c>
      <c r="B1266" s="665" t="s">
        <v>556</v>
      </c>
      <c r="C1266" s="665" t="s">
        <v>3070</v>
      </c>
      <c r="D1266" s="746" t="s">
        <v>4306</v>
      </c>
      <c r="E1266" s="747" t="s">
        <v>3089</v>
      </c>
      <c r="F1266" s="665" t="s">
        <v>3065</v>
      </c>
      <c r="G1266" s="665" t="s">
        <v>3527</v>
      </c>
      <c r="H1266" s="665" t="s">
        <v>557</v>
      </c>
      <c r="I1266" s="665" t="s">
        <v>3528</v>
      </c>
      <c r="J1266" s="665" t="s">
        <v>3529</v>
      </c>
      <c r="K1266" s="665" t="s">
        <v>3530</v>
      </c>
      <c r="L1266" s="666">
        <v>462.73</v>
      </c>
      <c r="M1266" s="666">
        <v>925.46</v>
      </c>
      <c r="N1266" s="665">
        <v>2</v>
      </c>
      <c r="O1266" s="748">
        <v>0.5</v>
      </c>
      <c r="P1266" s="666">
        <v>925.46</v>
      </c>
      <c r="Q1266" s="681">
        <v>1</v>
      </c>
      <c r="R1266" s="665">
        <v>2</v>
      </c>
      <c r="S1266" s="681">
        <v>1</v>
      </c>
      <c r="T1266" s="748">
        <v>0.5</v>
      </c>
      <c r="U1266" s="704">
        <v>1</v>
      </c>
    </row>
    <row r="1267" spans="1:21" ht="14.4" customHeight="1" x14ac:dyDescent="0.3">
      <c r="A1267" s="664">
        <v>31</v>
      </c>
      <c r="B1267" s="665" t="s">
        <v>556</v>
      </c>
      <c r="C1267" s="665" t="s">
        <v>3070</v>
      </c>
      <c r="D1267" s="746" t="s">
        <v>4306</v>
      </c>
      <c r="E1267" s="747" t="s">
        <v>3089</v>
      </c>
      <c r="F1267" s="665" t="s">
        <v>3065</v>
      </c>
      <c r="G1267" s="665" t="s">
        <v>3883</v>
      </c>
      <c r="H1267" s="665" t="s">
        <v>1543</v>
      </c>
      <c r="I1267" s="665" t="s">
        <v>4090</v>
      </c>
      <c r="J1267" s="665" t="s">
        <v>1603</v>
      </c>
      <c r="K1267" s="665" t="s">
        <v>4091</v>
      </c>
      <c r="L1267" s="666">
        <v>9.4</v>
      </c>
      <c r="M1267" s="666">
        <v>9.4</v>
      </c>
      <c r="N1267" s="665">
        <v>1</v>
      </c>
      <c r="O1267" s="748">
        <v>0.5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31</v>
      </c>
      <c r="B1268" s="665" t="s">
        <v>556</v>
      </c>
      <c r="C1268" s="665" t="s">
        <v>3070</v>
      </c>
      <c r="D1268" s="746" t="s">
        <v>4306</v>
      </c>
      <c r="E1268" s="747" t="s">
        <v>3089</v>
      </c>
      <c r="F1268" s="665" t="s">
        <v>3065</v>
      </c>
      <c r="G1268" s="665" t="s">
        <v>4003</v>
      </c>
      <c r="H1268" s="665" t="s">
        <v>1543</v>
      </c>
      <c r="I1268" s="665" t="s">
        <v>1918</v>
      </c>
      <c r="J1268" s="665" t="s">
        <v>2898</v>
      </c>
      <c r="K1268" s="665" t="s">
        <v>2899</v>
      </c>
      <c r="L1268" s="666">
        <v>70.540000000000006</v>
      </c>
      <c r="M1268" s="666">
        <v>70.540000000000006</v>
      </c>
      <c r="N1268" s="665">
        <v>1</v>
      </c>
      <c r="O1268" s="748">
        <v>1</v>
      </c>
      <c r="P1268" s="666">
        <v>70.540000000000006</v>
      </c>
      <c r="Q1268" s="681">
        <v>1</v>
      </c>
      <c r="R1268" s="665">
        <v>1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31</v>
      </c>
      <c r="B1269" s="665" t="s">
        <v>556</v>
      </c>
      <c r="C1269" s="665" t="s">
        <v>3070</v>
      </c>
      <c r="D1269" s="746" t="s">
        <v>4306</v>
      </c>
      <c r="E1269" s="747" t="s">
        <v>3089</v>
      </c>
      <c r="F1269" s="665" t="s">
        <v>3065</v>
      </c>
      <c r="G1269" s="665" t="s">
        <v>4092</v>
      </c>
      <c r="H1269" s="665" t="s">
        <v>557</v>
      </c>
      <c r="I1269" s="665" t="s">
        <v>4093</v>
      </c>
      <c r="J1269" s="665" t="s">
        <v>4094</v>
      </c>
      <c r="K1269" s="665" t="s">
        <v>4095</v>
      </c>
      <c r="L1269" s="666">
        <v>47.41</v>
      </c>
      <c r="M1269" s="666">
        <v>94.82</v>
      </c>
      <c r="N1269" s="665">
        <v>2</v>
      </c>
      <c r="O1269" s="748">
        <v>0.5</v>
      </c>
      <c r="P1269" s="666">
        <v>94.82</v>
      </c>
      <c r="Q1269" s="681">
        <v>1</v>
      </c>
      <c r="R1269" s="665">
        <v>2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31</v>
      </c>
      <c r="B1270" s="665" t="s">
        <v>556</v>
      </c>
      <c r="C1270" s="665" t="s">
        <v>3070</v>
      </c>
      <c r="D1270" s="746" t="s">
        <v>4306</v>
      </c>
      <c r="E1270" s="747" t="s">
        <v>3089</v>
      </c>
      <c r="F1270" s="665" t="s">
        <v>3065</v>
      </c>
      <c r="G1270" s="665" t="s">
        <v>4006</v>
      </c>
      <c r="H1270" s="665" t="s">
        <v>557</v>
      </c>
      <c r="I1270" s="665" t="s">
        <v>1833</v>
      </c>
      <c r="J1270" s="665" t="s">
        <v>4096</v>
      </c>
      <c r="K1270" s="665" t="s">
        <v>4097</v>
      </c>
      <c r="L1270" s="666">
        <v>86.02</v>
      </c>
      <c r="M1270" s="666">
        <v>172.04</v>
      </c>
      <c r="N1270" s="665">
        <v>2</v>
      </c>
      <c r="O1270" s="748">
        <v>0.5</v>
      </c>
      <c r="P1270" s="666">
        <v>172.04</v>
      </c>
      <c r="Q1270" s="681">
        <v>1</v>
      </c>
      <c r="R1270" s="665">
        <v>2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31</v>
      </c>
      <c r="B1271" s="665" t="s">
        <v>556</v>
      </c>
      <c r="C1271" s="665" t="s">
        <v>3070</v>
      </c>
      <c r="D1271" s="746" t="s">
        <v>4306</v>
      </c>
      <c r="E1271" s="747" t="s">
        <v>3089</v>
      </c>
      <c r="F1271" s="665" t="s">
        <v>3065</v>
      </c>
      <c r="G1271" s="665" t="s">
        <v>3097</v>
      </c>
      <c r="H1271" s="665" t="s">
        <v>557</v>
      </c>
      <c r="I1271" s="665" t="s">
        <v>3099</v>
      </c>
      <c r="J1271" s="665" t="s">
        <v>1896</v>
      </c>
      <c r="K1271" s="665" t="s">
        <v>3100</v>
      </c>
      <c r="L1271" s="666">
        <v>391.67</v>
      </c>
      <c r="M1271" s="666">
        <v>391.67</v>
      </c>
      <c r="N1271" s="665">
        <v>1</v>
      </c>
      <c r="O1271" s="748">
        <v>1</v>
      </c>
      <c r="P1271" s="666">
        <v>391.67</v>
      </c>
      <c r="Q1271" s="681">
        <v>1</v>
      </c>
      <c r="R1271" s="665">
        <v>1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31</v>
      </c>
      <c r="B1272" s="665" t="s">
        <v>556</v>
      </c>
      <c r="C1272" s="665" t="s">
        <v>3070</v>
      </c>
      <c r="D1272" s="746" t="s">
        <v>4306</v>
      </c>
      <c r="E1272" s="747" t="s">
        <v>3089</v>
      </c>
      <c r="F1272" s="665" t="s">
        <v>3065</v>
      </c>
      <c r="G1272" s="665" t="s">
        <v>3357</v>
      </c>
      <c r="H1272" s="665" t="s">
        <v>557</v>
      </c>
      <c r="I1272" s="665" t="s">
        <v>1251</v>
      </c>
      <c r="J1272" s="665" t="s">
        <v>1022</v>
      </c>
      <c r="K1272" s="665" t="s">
        <v>4098</v>
      </c>
      <c r="L1272" s="666">
        <v>42.05</v>
      </c>
      <c r="M1272" s="666">
        <v>84.1</v>
      </c>
      <c r="N1272" s="665">
        <v>2</v>
      </c>
      <c r="O1272" s="748">
        <v>1</v>
      </c>
      <c r="P1272" s="666">
        <v>84.1</v>
      </c>
      <c r="Q1272" s="681">
        <v>1</v>
      </c>
      <c r="R1272" s="665">
        <v>2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31</v>
      </c>
      <c r="B1273" s="665" t="s">
        <v>556</v>
      </c>
      <c r="C1273" s="665" t="s">
        <v>3070</v>
      </c>
      <c r="D1273" s="746" t="s">
        <v>4306</v>
      </c>
      <c r="E1273" s="747" t="s">
        <v>3089</v>
      </c>
      <c r="F1273" s="665" t="s">
        <v>3065</v>
      </c>
      <c r="G1273" s="665" t="s">
        <v>3201</v>
      </c>
      <c r="H1273" s="665" t="s">
        <v>557</v>
      </c>
      <c r="I1273" s="665" t="s">
        <v>4099</v>
      </c>
      <c r="J1273" s="665" t="s">
        <v>2081</v>
      </c>
      <c r="K1273" s="665" t="s">
        <v>4100</v>
      </c>
      <c r="L1273" s="666">
        <v>322.8</v>
      </c>
      <c r="M1273" s="666">
        <v>322.8</v>
      </c>
      <c r="N1273" s="665">
        <v>1</v>
      </c>
      <c r="O1273" s="748">
        <v>1</v>
      </c>
      <c r="P1273" s="666">
        <v>322.8</v>
      </c>
      <c r="Q1273" s="681">
        <v>1</v>
      </c>
      <c r="R1273" s="665">
        <v>1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31</v>
      </c>
      <c r="B1274" s="665" t="s">
        <v>556</v>
      </c>
      <c r="C1274" s="665" t="s">
        <v>3070</v>
      </c>
      <c r="D1274" s="746" t="s">
        <v>4306</v>
      </c>
      <c r="E1274" s="747" t="s">
        <v>3089</v>
      </c>
      <c r="F1274" s="665" t="s">
        <v>3065</v>
      </c>
      <c r="G1274" s="665" t="s">
        <v>3201</v>
      </c>
      <c r="H1274" s="665" t="s">
        <v>557</v>
      </c>
      <c r="I1274" s="665" t="s">
        <v>4101</v>
      </c>
      <c r="J1274" s="665" t="s">
        <v>4102</v>
      </c>
      <c r="K1274" s="665" t="s">
        <v>4103</v>
      </c>
      <c r="L1274" s="666">
        <v>96.84</v>
      </c>
      <c r="M1274" s="666">
        <v>193.68</v>
      </c>
      <c r="N1274" s="665">
        <v>2</v>
      </c>
      <c r="O1274" s="748">
        <v>0.5</v>
      </c>
      <c r="P1274" s="666"/>
      <c r="Q1274" s="681">
        <v>0</v>
      </c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31</v>
      </c>
      <c r="B1275" s="665" t="s">
        <v>556</v>
      </c>
      <c r="C1275" s="665" t="s">
        <v>3070</v>
      </c>
      <c r="D1275" s="746" t="s">
        <v>4306</v>
      </c>
      <c r="E1275" s="747" t="s">
        <v>3089</v>
      </c>
      <c r="F1275" s="665" t="s">
        <v>3065</v>
      </c>
      <c r="G1275" s="665" t="s">
        <v>3663</v>
      </c>
      <c r="H1275" s="665" t="s">
        <v>557</v>
      </c>
      <c r="I1275" s="665" t="s">
        <v>3664</v>
      </c>
      <c r="J1275" s="665" t="s">
        <v>3665</v>
      </c>
      <c r="K1275" s="665" t="s">
        <v>3666</v>
      </c>
      <c r="L1275" s="666">
        <v>29.13</v>
      </c>
      <c r="M1275" s="666">
        <v>116.52</v>
      </c>
      <c r="N1275" s="665">
        <v>4</v>
      </c>
      <c r="O1275" s="748">
        <v>0.5</v>
      </c>
      <c r="P1275" s="666">
        <v>116.52</v>
      </c>
      <c r="Q1275" s="681">
        <v>1</v>
      </c>
      <c r="R1275" s="665">
        <v>4</v>
      </c>
      <c r="S1275" s="681">
        <v>1</v>
      </c>
      <c r="T1275" s="748">
        <v>0.5</v>
      </c>
      <c r="U1275" s="704">
        <v>1</v>
      </c>
    </row>
    <row r="1276" spans="1:21" ht="14.4" customHeight="1" x14ac:dyDescent="0.3">
      <c r="A1276" s="664">
        <v>31</v>
      </c>
      <c r="B1276" s="665" t="s">
        <v>556</v>
      </c>
      <c r="C1276" s="665" t="s">
        <v>3070</v>
      </c>
      <c r="D1276" s="746" t="s">
        <v>4306</v>
      </c>
      <c r="E1276" s="747" t="s">
        <v>3089</v>
      </c>
      <c r="F1276" s="665" t="s">
        <v>3065</v>
      </c>
      <c r="G1276" s="665" t="s">
        <v>4104</v>
      </c>
      <c r="H1276" s="665" t="s">
        <v>557</v>
      </c>
      <c r="I1276" s="665" t="s">
        <v>636</v>
      </c>
      <c r="J1276" s="665" t="s">
        <v>637</v>
      </c>
      <c r="K1276" s="665" t="s">
        <v>4105</v>
      </c>
      <c r="L1276" s="666">
        <v>106.54</v>
      </c>
      <c r="M1276" s="666">
        <v>106.54</v>
      </c>
      <c r="N1276" s="665">
        <v>1</v>
      </c>
      <c r="O1276" s="748">
        <v>1</v>
      </c>
      <c r="P1276" s="666">
        <v>106.54</v>
      </c>
      <c r="Q1276" s="681">
        <v>1</v>
      </c>
      <c r="R1276" s="665">
        <v>1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31</v>
      </c>
      <c r="B1277" s="665" t="s">
        <v>556</v>
      </c>
      <c r="C1277" s="665" t="s">
        <v>3070</v>
      </c>
      <c r="D1277" s="746" t="s">
        <v>4306</v>
      </c>
      <c r="E1277" s="747" t="s">
        <v>3089</v>
      </c>
      <c r="F1277" s="665" t="s">
        <v>3065</v>
      </c>
      <c r="G1277" s="665" t="s">
        <v>3478</v>
      </c>
      <c r="H1277" s="665" t="s">
        <v>557</v>
      </c>
      <c r="I1277" s="665" t="s">
        <v>841</v>
      </c>
      <c r="J1277" s="665" t="s">
        <v>842</v>
      </c>
      <c r="K1277" s="665" t="s">
        <v>3479</v>
      </c>
      <c r="L1277" s="666">
        <v>107.27</v>
      </c>
      <c r="M1277" s="666">
        <v>321.81</v>
      </c>
      <c r="N1277" s="665">
        <v>3</v>
      </c>
      <c r="O1277" s="748">
        <v>0.5</v>
      </c>
      <c r="P1277" s="666">
        <v>321.81</v>
      </c>
      <c r="Q1277" s="681">
        <v>1</v>
      </c>
      <c r="R1277" s="665">
        <v>3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31</v>
      </c>
      <c r="B1278" s="665" t="s">
        <v>556</v>
      </c>
      <c r="C1278" s="665" t="s">
        <v>3070</v>
      </c>
      <c r="D1278" s="746" t="s">
        <v>4306</v>
      </c>
      <c r="E1278" s="747" t="s">
        <v>3089</v>
      </c>
      <c r="F1278" s="665" t="s">
        <v>3065</v>
      </c>
      <c r="G1278" s="665" t="s">
        <v>3101</v>
      </c>
      <c r="H1278" s="665" t="s">
        <v>557</v>
      </c>
      <c r="I1278" s="665" t="s">
        <v>1266</v>
      </c>
      <c r="J1278" s="665" t="s">
        <v>3102</v>
      </c>
      <c r="K1278" s="665" t="s">
        <v>3103</v>
      </c>
      <c r="L1278" s="666">
        <v>0</v>
      </c>
      <c r="M1278" s="666">
        <v>0</v>
      </c>
      <c r="N1278" s="665">
        <v>4</v>
      </c>
      <c r="O1278" s="748">
        <v>0.5</v>
      </c>
      <c r="P1278" s="666">
        <v>0</v>
      </c>
      <c r="Q1278" s="681"/>
      <c r="R1278" s="665">
        <v>4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31</v>
      </c>
      <c r="B1279" s="665" t="s">
        <v>556</v>
      </c>
      <c r="C1279" s="665" t="s">
        <v>3070</v>
      </c>
      <c r="D1279" s="746" t="s">
        <v>4306</v>
      </c>
      <c r="E1279" s="747" t="s">
        <v>3089</v>
      </c>
      <c r="F1279" s="665" t="s">
        <v>3065</v>
      </c>
      <c r="G1279" s="665" t="s">
        <v>3892</v>
      </c>
      <c r="H1279" s="665" t="s">
        <v>557</v>
      </c>
      <c r="I1279" s="665" t="s">
        <v>4106</v>
      </c>
      <c r="J1279" s="665" t="s">
        <v>4107</v>
      </c>
      <c r="K1279" s="665" t="s">
        <v>4108</v>
      </c>
      <c r="L1279" s="666">
        <v>79.64</v>
      </c>
      <c r="M1279" s="666">
        <v>79.64</v>
      </c>
      <c r="N1279" s="665">
        <v>1</v>
      </c>
      <c r="O1279" s="748">
        <v>1</v>
      </c>
      <c r="P1279" s="666">
        <v>79.64</v>
      </c>
      <c r="Q1279" s="681">
        <v>1</v>
      </c>
      <c r="R1279" s="665">
        <v>1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31</v>
      </c>
      <c r="B1280" s="665" t="s">
        <v>556</v>
      </c>
      <c r="C1280" s="665" t="s">
        <v>3070</v>
      </c>
      <c r="D1280" s="746" t="s">
        <v>4306</v>
      </c>
      <c r="E1280" s="747" t="s">
        <v>3089</v>
      </c>
      <c r="F1280" s="665" t="s">
        <v>3065</v>
      </c>
      <c r="G1280" s="665" t="s">
        <v>3480</v>
      </c>
      <c r="H1280" s="665" t="s">
        <v>557</v>
      </c>
      <c r="I1280" s="665" t="s">
        <v>4109</v>
      </c>
      <c r="J1280" s="665" t="s">
        <v>3482</v>
      </c>
      <c r="K1280" s="665" t="s">
        <v>4110</v>
      </c>
      <c r="L1280" s="666">
        <v>0</v>
      </c>
      <c r="M1280" s="666">
        <v>0</v>
      </c>
      <c r="N1280" s="665">
        <v>5</v>
      </c>
      <c r="O1280" s="748">
        <v>4.5</v>
      </c>
      <c r="P1280" s="666">
        <v>0</v>
      </c>
      <c r="Q1280" s="681"/>
      <c r="R1280" s="665">
        <v>3</v>
      </c>
      <c r="S1280" s="681">
        <v>0.6</v>
      </c>
      <c r="T1280" s="748">
        <v>2.5</v>
      </c>
      <c r="U1280" s="704">
        <v>0.55555555555555558</v>
      </c>
    </row>
    <row r="1281" spans="1:21" ht="14.4" customHeight="1" x14ac:dyDescent="0.3">
      <c r="A1281" s="664">
        <v>31</v>
      </c>
      <c r="B1281" s="665" t="s">
        <v>556</v>
      </c>
      <c r="C1281" s="665" t="s">
        <v>3070</v>
      </c>
      <c r="D1281" s="746" t="s">
        <v>4306</v>
      </c>
      <c r="E1281" s="747" t="s">
        <v>3089</v>
      </c>
      <c r="F1281" s="665" t="s">
        <v>3065</v>
      </c>
      <c r="G1281" s="665" t="s">
        <v>3480</v>
      </c>
      <c r="H1281" s="665" t="s">
        <v>557</v>
      </c>
      <c r="I1281" s="665" t="s">
        <v>3481</v>
      </c>
      <c r="J1281" s="665" t="s">
        <v>3482</v>
      </c>
      <c r="K1281" s="665" t="s">
        <v>3483</v>
      </c>
      <c r="L1281" s="666">
        <v>0</v>
      </c>
      <c r="M1281" s="666">
        <v>0</v>
      </c>
      <c r="N1281" s="665">
        <v>4</v>
      </c>
      <c r="O1281" s="748">
        <v>4</v>
      </c>
      <c r="P1281" s="666">
        <v>0</v>
      </c>
      <c r="Q1281" s="681"/>
      <c r="R1281" s="665">
        <v>3</v>
      </c>
      <c r="S1281" s="681">
        <v>0.75</v>
      </c>
      <c r="T1281" s="748">
        <v>3</v>
      </c>
      <c r="U1281" s="704">
        <v>0.75</v>
      </c>
    </row>
    <row r="1282" spans="1:21" ht="14.4" customHeight="1" x14ac:dyDescent="0.3">
      <c r="A1282" s="664">
        <v>31</v>
      </c>
      <c r="B1282" s="665" t="s">
        <v>556</v>
      </c>
      <c r="C1282" s="665" t="s">
        <v>3070</v>
      </c>
      <c r="D1282" s="746" t="s">
        <v>4306</v>
      </c>
      <c r="E1282" s="747" t="s">
        <v>3089</v>
      </c>
      <c r="F1282" s="665" t="s">
        <v>3065</v>
      </c>
      <c r="G1282" s="665" t="s">
        <v>3480</v>
      </c>
      <c r="H1282" s="665" t="s">
        <v>557</v>
      </c>
      <c r="I1282" s="665" t="s">
        <v>4111</v>
      </c>
      <c r="J1282" s="665" t="s">
        <v>4112</v>
      </c>
      <c r="K1282" s="665" t="s">
        <v>4113</v>
      </c>
      <c r="L1282" s="666">
        <v>0</v>
      </c>
      <c r="M1282" s="666">
        <v>0</v>
      </c>
      <c r="N1282" s="665">
        <v>3</v>
      </c>
      <c r="O1282" s="748">
        <v>3</v>
      </c>
      <c r="P1282" s="666">
        <v>0</v>
      </c>
      <c r="Q1282" s="681"/>
      <c r="R1282" s="665">
        <v>2</v>
      </c>
      <c r="S1282" s="681">
        <v>0.66666666666666663</v>
      </c>
      <c r="T1282" s="748">
        <v>2</v>
      </c>
      <c r="U1282" s="704">
        <v>0.66666666666666663</v>
      </c>
    </row>
    <row r="1283" spans="1:21" ht="14.4" customHeight="1" x14ac:dyDescent="0.3">
      <c r="A1283" s="664">
        <v>31</v>
      </c>
      <c r="B1283" s="665" t="s">
        <v>556</v>
      </c>
      <c r="C1283" s="665" t="s">
        <v>3070</v>
      </c>
      <c r="D1283" s="746" t="s">
        <v>4306</v>
      </c>
      <c r="E1283" s="747" t="s">
        <v>3089</v>
      </c>
      <c r="F1283" s="665" t="s">
        <v>3065</v>
      </c>
      <c r="G1283" s="665" t="s">
        <v>3552</v>
      </c>
      <c r="H1283" s="665" t="s">
        <v>557</v>
      </c>
      <c r="I1283" s="665" t="s">
        <v>4114</v>
      </c>
      <c r="J1283" s="665" t="s">
        <v>4115</v>
      </c>
      <c r="K1283" s="665" t="s">
        <v>4116</v>
      </c>
      <c r="L1283" s="666">
        <v>0</v>
      </c>
      <c r="M1283" s="666">
        <v>0</v>
      </c>
      <c r="N1283" s="665">
        <v>1</v>
      </c>
      <c r="O1283" s="748">
        <v>1</v>
      </c>
      <c r="P1283" s="666"/>
      <c r="Q1283" s="681"/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31</v>
      </c>
      <c r="B1284" s="665" t="s">
        <v>556</v>
      </c>
      <c r="C1284" s="665" t="s">
        <v>3070</v>
      </c>
      <c r="D1284" s="746" t="s">
        <v>4306</v>
      </c>
      <c r="E1284" s="747" t="s">
        <v>3089</v>
      </c>
      <c r="F1284" s="665" t="s">
        <v>3065</v>
      </c>
      <c r="G1284" s="665" t="s">
        <v>3552</v>
      </c>
      <c r="H1284" s="665" t="s">
        <v>557</v>
      </c>
      <c r="I1284" s="665" t="s">
        <v>4117</v>
      </c>
      <c r="J1284" s="665" t="s">
        <v>4118</v>
      </c>
      <c r="K1284" s="665" t="s">
        <v>4116</v>
      </c>
      <c r="L1284" s="666">
        <v>0</v>
      </c>
      <c r="M1284" s="666">
        <v>0</v>
      </c>
      <c r="N1284" s="665">
        <v>1</v>
      </c>
      <c r="O1284" s="748">
        <v>1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31</v>
      </c>
      <c r="B1285" s="665" t="s">
        <v>556</v>
      </c>
      <c r="C1285" s="665" t="s">
        <v>3070</v>
      </c>
      <c r="D1285" s="746" t="s">
        <v>4306</v>
      </c>
      <c r="E1285" s="747" t="s">
        <v>3089</v>
      </c>
      <c r="F1285" s="665" t="s">
        <v>3065</v>
      </c>
      <c r="G1285" s="665" t="s">
        <v>4119</v>
      </c>
      <c r="H1285" s="665" t="s">
        <v>557</v>
      </c>
      <c r="I1285" s="665" t="s">
        <v>672</v>
      </c>
      <c r="J1285" s="665" t="s">
        <v>673</v>
      </c>
      <c r="K1285" s="665" t="s">
        <v>4120</v>
      </c>
      <c r="L1285" s="666">
        <v>27.28</v>
      </c>
      <c r="M1285" s="666">
        <v>54.56</v>
      </c>
      <c r="N1285" s="665">
        <v>2</v>
      </c>
      <c r="O1285" s="748">
        <v>1</v>
      </c>
      <c r="P1285" s="666">
        <v>54.56</v>
      </c>
      <c r="Q1285" s="681">
        <v>1</v>
      </c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31</v>
      </c>
      <c r="B1286" s="665" t="s">
        <v>556</v>
      </c>
      <c r="C1286" s="665" t="s">
        <v>3070</v>
      </c>
      <c r="D1286" s="746" t="s">
        <v>4306</v>
      </c>
      <c r="E1286" s="747" t="s">
        <v>3089</v>
      </c>
      <c r="F1286" s="665" t="s">
        <v>3065</v>
      </c>
      <c r="G1286" s="665" t="s">
        <v>3334</v>
      </c>
      <c r="H1286" s="665" t="s">
        <v>557</v>
      </c>
      <c r="I1286" s="665" t="s">
        <v>4121</v>
      </c>
      <c r="J1286" s="665" t="s">
        <v>4122</v>
      </c>
      <c r="K1286" s="665" t="s">
        <v>4123</v>
      </c>
      <c r="L1286" s="666">
        <v>950.39</v>
      </c>
      <c r="M1286" s="666">
        <v>950.39</v>
      </c>
      <c r="N1286" s="665">
        <v>1</v>
      </c>
      <c r="O1286" s="748">
        <v>1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31</v>
      </c>
      <c r="B1287" s="665" t="s">
        <v>556</v>
      </c>
      <c r="C1287" s="665" t="s">
        <v>3070</v>
      </c>
      <c r="D1287" s="746" t="s">
        <v>4306</v>
      </c>
      <c r="E1287" s="747" t="s">
        <v>3089</v>
      </c>
      <c r="F1287" s="665" t="s">
        <v>3065</v>
      </c>
      <c r="G1287" s="665" t="s">
        <v>3106</v>
      </c>
      <c r="H1287" s="665" t="s">
        <v>557</v>
      </c>
      <c r="I1287" s="665" t="s">
        <v>3359</v>
      </c>
      <c r="J1287" s="665" t="s">
        <v>955</v>
      </c>
      <c r="K1287" s="665" t="s">
        <v>3360</v>
      </c>
      <c r="L1287" s="666">
        <v>0</v>
      </c>
      <c r="M1287" s="666">
        <v>0</v>
      </c>
      <c r="N1287" s="665">
        <v>1</v>
      </c>
      <c r="O1287" s="748">
        <v>1</v>
      </c>
      <c r="P1287" s="666"/>
      <c r="Q1287" s="681"/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31</v>
      </c>
      <c r="B1288" s="665" t="s">
        <v>556</v>
      </c>
      <c r="C1288" s="665" t="s">
        <v>3070</v>
      </c>
      <c r="D1288" s="746" t="s">
        <v>4306</v>
      </c>
      <c r="E1288" s="747" t="s">
        <v>3089</v>
      </c>
      <c r="F1288" s="665" t="s">
        <v>3065</v>
      </c>
      <c r="G1288" s="665" t="s">
        <v>3108</v>
      </c>
      <c r="H1288" s="665" t="s">
        <v>557</v>
      </c>
      <c r="I1288" s="665" t="s">
        <v>3393</v>
      </c>
      <c r="J1288" s="665" t="s">
        <v>3109</v>
      </c>
      <c r="K1288" s="665" t="s">
        <v>3394</v>
      </c>
      <c r="L1288" s="666">
        <v>0</v>
      </c>
      <c r="M1288" s="666">
        <v>0</v>
      </c>
      <c r="N1288" s="665">
        <v>3</v>
      </c>
      <c r="O1288" s="748">
        <v>2.5</v>
      </c>
      <c r="P1288" s="666">
        <v>0</v>
      </c>
      <c r="Q1288" s="681"/>
      <c r="R1288" s="665">
        <v>3</v>
      </c>
      <c r="S1288" s="681">
        <v>1</v>
      </c>
      <c r="T1288" s="748">
        <v>2.5</v>
      </c>
      <c r="U1288" s="704">
        <v>1</v>
      </c>
    </row>
    <row r="1289" spans="1:21" ht="14.4" customHeight="1" x14ac:dyDescent="0.3">
      <c r="A1289" s="664">
        <v>31</v>
      </c>
      <c r="B1289" s="665" t="s">
        <v>556</v>
      </c>
      <c r="C1289" s="665" t="s">
        <v>3070</v>
      </c>
      <c r="D1289" s="746" t="s">
        <v>4306</v>
      </c>
      <c r="E1289" s="747" t="s">
        <v>3089</v>
      </c>
      <c r="F1289" s="665" t="s">
        <v>3065</v>
      </c>
      <c r="G1289" s="665" t="s">
        <v>3108</v>
      </c>
      <c r="H1289" s="665" t="s">
        <v>557</v>
      </c>
      <c r="I1289" s="665" t="s">
        <v>3365</v>
      </c>
      <c r="J1289" s="665" t="s">
        <v>3109</v>
      </c>
      <c r="K1289" s="665" t="s">
        <v>3110</v>
      </c>
      <c r="L1289" s="666">
        <v>132.97999999999999</v>
      </c>
      <c r="M1289" s="666">
        <v>797.87999999999988</v>
      </c>
      <c r="N1289" s="665">
        <v>6</v>
      </c>
      <c r="O1289" s="748">
        <v>2</v>
      </c>
      <c r="P1289" s="666">
        <v>797.87999999999988</v>
      </c>
      <c r="Q1289" s="681">
        <v>1</v>
      </c>
      <c r="R1289" s="665">
        <v>6</v>
      </c>
      <c r="S1289" s="681">
        <v>1</v>
      </c>
      <c r="T1289" s="748">
        <v>2</v>
      </c>
      <c r="U1289" s="704">
        <v>1</v>
      </c>
    </row>
    <row r="1290" spans="1:21" ht="14.4" customHeight="1" x14ac:dyDescent="0.3">
      <c r="A1290" s="664">
        <v>31</v>
      </c>
      <c r="B1290" s="665" t="s">
        <v>556</v>
      </c>
      <c r="C1290" s="665" t="s">
        <v>3070</v>
      </c>
      <c r="D1290" s="746" t="s">
        <v>4306</v>
      </c>
      <c r="E1290" s="747" t="s">
        <v>3089</v>
      </c>
      <c r="F1290" s="665" t="s">
        <v>3065</v>
      </c>
      <c r="G1290" s="665" t="s">
        <v>3111</v>
      </c>
      <c r="H1290" s="665" t="s">
        <v>557</v>
      </c>
      <c r="I1290" s="665" t="s">
        <v>4124</v>
      </c>
      <c r="J1290" s="665" t="s">
        <v>4125</v>
      </c>
      <c r="K1290" s="665" t="s">
        <v>4126</v>
      </c>
      <c r="L1290" s="666">
        <v>0</v>
      </c>
      <c r="M1290" s="666">
        <v>0</v>
      </c>
      <c r="N1290" s="665">
        <v>1</v>
      </c>
      <c r="O1290" s="748">
        <v>0.5</v>
      </c>
      <c r="P1290" s="666">
        <v>0</v>
      </c>
      <c r="Q1290" s="681"/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31</v>
      </c>
      <c r="B1291" s="665" t="s">
        <v>556</v>
      </c>
      <c r="C1291" s="665" t="s">
        <v>3070</v>
      </c>
      <c r="D1291" s="746" t="s">
        <v>4306</v>
      </c>
      <c r="E1291" s="747" t="s">
        <v>3089</v>
      </c>
      <c r="F1291" s="665" t="s">
        <v>3065</v>
      </c>
      <c r="G1291" s="665" t="s">
        <v>4127</v>
      </c>
      <c r="H1291" s="665" t="s">
        <v>557</v>
      </c>
      <c r="I1291" s="665" t="s">
        <v>4128</v>
      </c>
      <c r="J1291" s="665" t="s">
        <v>4129</v>
      </c>
      <c r="K1291" s="665" t="s">
        <v>4130</v>
      </c>
      <c r="L1291" s="666">
        <v>90.95</v>
      </c>
      <c r="M1291" s="666">
        <v>363.8</v>
      </c>
      <c r="N1291" s="665">
        <v>4</v>
      </c>
      <c r="O1291" s="748">
        <v>1</v>
      </c>
      <c r="P1291" s="666">
        <v>363.8</v>
      </c>
      <c r="Q1291" s="681">
        <v>1</v>
      </c>
      <c r="R1291" s="665">
        <v>4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31</v>
      </c>
      <c r="B1292" s="665" t="s">
        <v>556</v>
      </c>
      <c r="C1292" s="665" t="s">
        <v>3070</v>
      </c>
      <c r="D1292" s="746" t="s">
        <v>4306</v>
      </c>
      <c r="E1292" s="747" t="s">
        <v>3089</v>
      </c>
      <c r="F1292" s="665" t="s">
        <v>3065</v>
      </c>
      <c r="G1292" s="665" t="s">
        <v>4131</v>
      </c>
      <c r="H1292" s="665" t="s">
        <v>557</v>
      </c>
      <c r="I1292" s="665" t="s">
        <v>4132</v>
      </c>
      <c r="J1292" s="665" t="s">
        <v>1263</v>
      </c>
      <c r="K1292" s="665" t="s">
        <v>4133</v>
      </c>
      <c r="L1292" s="666">
        <v>0</v>
      </c>
      <c r="M1292" s="666">
        <v>0</v>
      </c>
      <c r="N1292" s="665">
        <v>3</v>
      </c>
      <c r="O1292" s="748">
        <v>1</v>
      </c>
      <c r="P1292" s="666">
        <v>0</v>
      </c>
      <c r="Q1292" s="681"/>
      <c r="R1292" s="665">
        <v>3</v>
      </c>
      <c r="S1292" s="681">
        <v>1</v>
      </c>
      <c r="T1292" s="748">
        <v>1</v>
      </c>
      <c r="U1292" s="704">
        <v>1</v>
      </c>
    </row>
    <row r="1293" spans="1:21" ht="14.4" customHeight="1" x14ac:dyDescent="0.3">
      <c r="A1293" s="664">
        <v>31</v>
      </c>
      <c r="B1293" s="665" t="s">
        <v>556</v>
      </c>
      <c r="C1293" s="665" t="s">
        <v>3070</v>
      </c>
      <c r="D1293" s="746" t="s">
        <v>4306</v>
      </c>
      <c r="E1293" s="747" t="s">
        <v>3089</v>
      </c>
      <c r="F1293" s="665" t="s">
        <v>3065</v>
      </c>
      <c r="G1293" s="665" t="s">
        <v>3118</v>
      </c>
      <c r="H1293" s="665" t="s">
        <v>1543</v>
      </c>
      <c r="I1293" s="665" t="s">
        <v>3119</v>
      </c>
      <c r="J1293" s="665" t="s">
        <v>1565</v>
      </c>
      <c r="K1293" s="665" t="s">
        <v>2809</v>
      </c>
      <c r="L1293" s="666">
        <v>543.39</v>
      </c>
      <c r="M1293" s="666">
        <v>5433.9</v>
      </c>
      <c r="N1293" s="665">
        <v>10</v>
      </c>
      <c r="O1293" s="748">
        <v>4.5</v>
      </c>
      <c r="P1293" s="666">
        <v>2173.56</v>
      </c>
      <c r="Q1293" s="681">
        <v>0.4</v>
      </c>
      <c r="R1293" s="665">
        <v>4</v>
      </c>
      <c r="S1293" s="681">
        <v>0.4</v>
      </c>
      <c r="T1293" s="748">
        <v>3</v>
      </c>
      <c r="U1293" s="704">
        <v>0.66666666666666663</v>
      </c>
    </row>
    <row r="1294" spans="1:21" ht="14.4" customHeight="1" x14ac:dyDescent="0.3">
      <c r="A1294" s="664">
        <v>31</v>
      </c>
      <c r="B1294" s="665" t="s">
        <v>556</v>
      </c>
      <c r="C1294" s="665" t="s">
        <v>3070</v>
      </c>
      <c r="D1294" s="746" t="s">
        <v>4306</v>
      </c>
      <c r="E1294" s="747" t="s">
        <v>3089</v>
      </c>
      <c r="F1294" s="665" t="s">
        <v>3065</v>
      </c>
      <c r="G1294" s="665" t="s">
        <v>3118</v>
      </c>
      <c r="H1294" s="665" t="s">
        <v>1543</v>
      </c>
      <c r="I1294" s="665" t="s">
        <v>3119</v>
      </c>
      <c r="J1294" s="665" t="s">
        <v>1565</v>
      </c>
      <c r="K1294" s="665" t="s">
        <v>2809</v>
      </c>
      <c r="L1294" s="666">
        <v>490.89</v>
      </c>
      <c r="M1294" s="666">
        <v>6872.46</v>
      </c>
      <c r="N1294" s="665">
        <v>14</v>
      </c>
      <c r="O1294" s="748">
        <v>7</v>
      </c>
      <c r="P1294" s="666">
        <v>6872.46</v>
      </c>
      <c r="Q1294" s="681">
        <v>1</v>
      </c>
      <c r="R1294" s="665">
        <v>14</v>
      </c>
      <c r="S1294" s="681">
        <v>1</v>
      </c>
      <c r="T1294" s="748">
        <v>7</v>
      </c>
      <c r="U1294" s="704">
        <v>1</v>
      </c>
    </row>
    <row r="1295" spans="1:21" ht="14.4" customHeight="1" x14ac:dyDescent="0.3">
      <c r="A1295" s="664">
        <v>31</v>
      </c>
      <c r="B1295" s="665" t="s">
        <v>556</v>
      </c>
      <c r="C1295" s="665" t="s">
        <v>3070</v>
      </c>
      <c r="D1295" s="746" t="s">
        <v>4306</v>
      </c>
      <c r="E1295" s="747" t="s">
        <v>3089</v>
      </c>
      <c r="F1295" s="665" t="s">
        <v>3065</v>
      </c>
      <c r="G1295" s="665" t="s">
        <v>3118</v>
      </c>
      <c r="H1295" s="665" t="s">
        <v>1543</v>
      </c>
      <c r="I1295" s="665" t="s">
        <v>3120</v>
      </c>
      <c r="J1295" s="665" t="s">
        <v>1565</v>
      </c>
      <c r="K1295" s="665" t="s">
        <v>2807</v>
      </c>
      <c r="L1295" s="666">
        <v>815.1</v>
      </c>
      <c r="M1295" s="666">
        <v>10596.300000000001</v>
      </c>
      <c r="N1295" s="665">
        <v>13</v>
      </c>
      <c r="O1295" s="748">
        <v>7</v>
      </c>
      <c r="P1295" s="666">
        <v>10596.300000000001</v>
      </c>
      <c r="Q1295" s="681">
        <v>1</v>
      </c>
      <c r="R1295" s="665">
        <v>13</v>
      </c>
      <c r="S1295" s="681">
        <v>1</v>
      </c>
      <c r="T1295" s="748">
        <v>7</v>
      </c>
      <c r="U1295" s="704">
        <v>1</v>
      </c>
    </row>
    <row r="1296" spans="1:21" ht="14.4" customHeight="1" x14ac:dyDescent="0.3">
      <c r="A1296" s="664">
        <v>31</v>
      </c>
      <c r="B1296" s="665" t="s">
        <v>556</v>
      </c>
      <c r="C1296" s="665" t="s">
        <v>3070</v>
      </c>
      <c r="D1296" s="746" t="s">
        <v>4306</v>
      </c>
      <c r="E1296" s="747" t="s">
        <v>3089</v>
      </c>
      <c r="F1296" s="665" t="s">
        <v>3065</v>
      </c>
      <c r="G1296" s="665" t="s">
        <v>3118</v>
      </c>
      <c r="H1296" s="665" t="s">
        <v>1543</v>
      </c>
      <c r="I1296" s="665" t="s">
        <v>3120</v>
      </c>
      <c r="J1296" s="665" t="s">
        <v>1565</v>
      </c>
      <c r="K1296" s="665" t="s">
        <v>2807</v>
      </c>
      <c r="L1296" s="666">
        <v>736.33</v>
      </c>
      <c r="M1296" s="666">
        <v>8099.630000000001</v>
      </c>
      <c r="N1296" s="665">
        <v>11</v>
      </c>
      <c r="O1296" s="748">
        <v>5</v>
      </c>
      <c r="P1296" s="666">
        <v>5154.3100000000004</v>
      </c>
      <c r="Q1296" s="681">
        <v>0.63636363636363635</v>
      </c>
      <c r="R1296" s="665">
        <v>7</v>
      </c>
      <c r="S1296" s="681">
        <v>0.63636363636363635</v>
      </c>
      <c r="T1296" s="748">
        <v>3</v>
      </c>
      <c r="U1296" s="704">
        <v>0.6</v>
      </c>
    </row>
    <row r="1297" spans="1:21" ht="14.4" customHeight="1" x14ac:dyDescent="0.3">
      <c r="A1297" s="664">
        <v>31</v>
      </c>
      <c r="B1297" s="665" t="s">
        <v>556</v>
      </c>
      <c r="C1297" s="665" t="s">
        <v>3070</v>
      </c>
      <c r="D1297" s="746" t="s">
        <v>4306</v>
      </c>
      <c r="E1297" s="747" t="s">
        <v>3089</v>
      </c>
      <c r="F1297" s="665" t="s">
        <v>3065</v>
      </c>
      <c r="G1297" s="665" t="s">
        <v>3118</v>
      </c>
      <c r="H1297" s="665" t="s">
        <v>1543</v>
      </c>
      <c r="I1297" s="665" t="s">
        <v>4134</v>
      </c>
      <c r="J1297" s="665" t="s">
        <v>1565</v>
      </c>
      <c r="K1297" s="665" t="s">
        <v>4135</v>
      </c>
      <c r="L1297" s="666">
        <v>0</v>
      </c>
      <c r="M1297" s="666">
        <v>0</v>
      </c>
      <c r="N1297" s="665">
        <v>2</v>
      </c>
      <c r="O1297" s="748">
        <v>1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31</v>
      </c>
      <c r="B1298" s="665" t="s">
        <v>556</v>
      </c>
      <c r="C1298" s="665" t="s">
        <v>3070</v>
      </c>
      <c r="D1298" s="746" t="s">
        <v>4306</v>
      </c>
      <c r="E1298" s="747" t="s">
        <v>3089</v>
      </c>
      <c r="F1298" s="665" t="s">
        <v>3065</v>
      </c>
      <c r="G1298" s="665" t="s">
        <v>3118</v>
      </c>
      <c r="H1298" s="665" t="s">
        <v>1543</v>
      </c>
      <c r="I1298" s="665" t="s">
        <v>3280</v>
      </c>
      <c r="J1298" s="665" t="s">
        <v>1565</v>
      </c>
      <c r="K1298" s="665" t="s">
        <v>2808</v>
      </c>
      <c r="L1298" s="666">
        <v>1154.68</v>
      </c>
      <c r="M1298" s="666">
        <v>1154.68</v>
      </c>
      <c r="N1298" s="665">
        <v>1</v>
      </c>
      <c r="O1298" s="748">
        <v>1</v>
      </c>
      <c r="P1298" s="666">
        <v>1154.68</v>
      </c>
      <c r="Q1298" s="681">
        <v>1</v>
      </c>
      <c r="R1298" s="665">
        <v>1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31</v>
      </c>
      <c r="B1299" s="665" t="s">
        <v>556</v>
      </c>
      <c r="C1299" s="665" t="s">
        <v>3070</v>
      </c>
      <c r="D1299" s="746" t="s">
        <v>4306</v>
      </c>
      <c r="E1299" s="747" t="s">
        <v>3089</v>
      </c>
      <c r="F1299" s="665" t="s">
        <v>3065</v>
      </c>
      <c r="G1299" s="665" t="s">
        <v>3118</v>
      </c>
      <c r="H1299" s="665" t="s">
        <v>1543</v>
      </c>
      <c r="I1299" s="665" t="s">
        <v>1744</v>
      </c>
      <c r="J1299" s="665" t="s">
        <v>1565</v>
      </c>
      <c r="K1299" s="665" t="s">
        <v>2809</v>
      </c>
      <c r="L1299" s="666">
        <v>543.39</v>
      </c>
      <c r="M1299" s="666">
        <v>1630.17</v>
      </c>
      <c r="N1299" s="665">
        <v>3</v>
      </c>
      <c r="O1299" s="748">
        <v>1</v>
      </c>
      <c r="P1299" s="666">
        <v>1630.17</v>
      </c>
      <c r="Q1299" s="681">
        <v>1</v>
      </c>
      <c r="R1299" s="665">
        <v>3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31</v>
      </c>
      <c r="B1300" s="665" t="s">
        <v>556</v>
      </c>
      <c r="C1300" s="665" t="s">
        <v>3070</v>
      </c>
      <c r="D1300" s="746" t="s">
        <v>4306</v>
      </c>
      <c r="E1300" s="747" t="s">
        <v>3089</v>
      </c>
      <c r="F1300" s="665" t="s">
        <v>3065</v>
      </c>
      <c r="G1300" s="665" t="s">
        <v>3217</v>
      </c>
      <c r="H1300" s="665" t="s">
        <v>1543</v>
      </c>
      <c r="I1300" s="665" t="s">
        <v>1649</v>
      </c>
      <c r="J1300" s="665" t="s">
        <v>600</v>
      </c>
      <c r="K1300" s="665" t="s">
        <v>2926</v>
      </c>
      <c r="L1300" s="666">
        <v>18.260000000000002</v>
      </c>
      <c r="M1300" s="666">
        <v>18.260000000000002</v>
      </c>
      <c r="N1300" s="665">
        <v>1</v>
      </c>
      <c r="O1300" s="748">
        <v>1</v>
      </c>
      <c r="P1300" s="666">
        <v>18.260000000000002</v>
      </c>
      <c r="Q1300" s="681">
        <v>1</v>
      </c>
      <c r="R1300" s="665">
        <v>1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31</v>
      </c>
      <c r="B1301" s="665" t="s">
        <v>556</v>
      </c>
      <c r="C1301" s="665" t="s">
        <v>3070</v>
      </c>
      <c r="D1301" s="746" t="s">
        <v>4306</v>
      </c>
      <c r="E1301" s="747" t="s">
        <v>3089</v>
      </c>
      <c r="F1301" s="665" t="s">
        <v>3065</v>
      </c>
      <c r="G1301" s="665" t="s">
        <v>3217</v>
      </c>
      <c r="H1301" s="665" t="s">
        <v>557</v>
      </c>
      <c r="I1301" s="665" t="s">
        <v>4136</v>
      </c>
      <c r="J1301" s="665" t="s">
        <v>600</v>
      </c>
      <c r="K1301" s="665" t="s">
        <v>4137</v>
      </c>
      <c r="L1301" s="666">
        <v>0</v>
      </c>
      <c r="M1301" s="666">
        <v>0</v>
      </c>
      <c r="N1301" s="665">
        <v>2</v>
      </c>
      <c r="O1301" s="748">
        <v>0.5</v>
      </c>
      <c r="P1301" s="666">
        <v>0</v>
      </c>
      <c r="Q1301" s="681"/>
      <c r="R1301" s="665">
        <v>2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31</v>
      </c>
      <c r="B1302" s="665" t="s">
        <v>556</v>
      </c>
      <c r="C1302" s="665" t="s">
        <v>3070</v>
      </c>
      <c r="D1302" s="746" t="s">
        <v>4306</v>
      </c>
      <c r="E1302" s="747" t="s">
        <v>3089</v>
      </c>
      <c r="F1302" s="665" t="s">
        <v>3065</v>
      </c>
      <c r="G1302" s="665" t="s">
        <v>3489</v>
      </c>
      <c r="H1302" s="665" t="s">
        <v>557</v>
      </c>
      <c r="I1302" s="665" t="s">
        <v>4138</v>
      </c>
      <c r="J1302" s="665" t="s">
        <v>1814</v>
      </c>
      <c r="K1302" s="665" t="s">
        <v>4139</v>
      </c>
      <c r="L1302" s="666">
        <v>0</v>
      </c>
      <c r="M1302" s="666">
        <v>0</v>
      </c>
      <c r="N1302" s="665">
        <v>1</v>
      </c>
      <c r="O1302" s="748">
        <v>1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31</v>
      </c>
      <c r="B1303" s="665" t="s">
        <v>556</v>
      </c>
      <c r="C1303" s="665" t="s">
        <v>3070</v>
      </c>
      <c r="D1303" s="746" t="s">
        <v>4306</v>
      </c>
      <c r="E1303" s="747" t="s">
        <v>3089</v>
      </c>
      <c r="F1303" s="665" t="s">
        <v>3065</v>
      </c>
      <c r="G1303" s="665" t="s">
        <v>3784</v>
      </c>
      <c r="H1303" s="665" t="s">
        <v>557</v>
      </c>
      <c r="I1303" s="665" t="s">
        <v>984</v>
      </c>
      <c r="J1303" s="665" t="s">
        <v>985</v>
      </c>
      <c r="K1303" s="665" t="s">
        <v>3865</v>
      </c>
      <c r="L1303" s="666">
        <v>0</v>
      </c>
      <c r="M1303" s="666">
        <v>0</v>
      </c>
      <c r="N1303" s="665">
        <v>2</v>
      </c>
      <c r="O1303" s="748">
        <v>0.5</v>
      </c>
      <c r="P1303" s="666">
        <v>0</v>
      </c>
      <c r="Q1303" s="681"/>
      <c r="R1303" s="665">
        <v>2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31</v>
      </c>
      <c r="B1304" s="665" t="s">
        <v>556</v>
      </c>
      <c r="C1304" s="665" t="s">
        <v>3070</v>
      </c>
      <c r="D1304" s="746" t="s">
        <v>4306</v>
      </c>
      <c r="E1304" s="747" t="s">
        <v>3089</v>
      </c>
      <c r="F1304" s="665" t="s">
        <v>3065</v>
      </c>
      <c r="G1304" s="665" t="s">
        <v>3398</v>
      </c>
      <c r="H1304" s="665" t="s">
        <v>557</v>
      </c>
      <c r="I1304" s="665" t="s">
        <v>4140</v>
      </c>
      <c r="J1304" s="665" t="s">
        <v>2842</v>
      </c>
      <c r="K1304" s="665" t="s">
        <v>4141</v>
      </c>
      <c r="L1304" s="666">
        <v>0</v>
      </c>
      <c r="M1304" s="666">
        <v>0</v>
      </c>
      <c r="N1304" s="665">
        <v>1</v>
      </c>
      <c r="O1304" s="748">
        <v>0.5</v>
      </c>
      <c r="P1304" s="666">
        <v>0</v>
      </c>
      <c r="Q1304" s="681"/>
      <c r="R1304" s="665">
        <v>1</v>
      </c>
      <c r="S1304" s="681">
        <v>1</v>
      </c>
      <c r="T1304" s="748">
        <v>0.5</v>
      </c>
      <c r="U1304" s="704">
        <v>1</v>
      </c>
    </row>
    <row r="1305" spans="1:21" ht="14.4" customHeight="1" x14ac:dyDescent="0.3">
      <c r="A1305" s="664">
        <v>31</v>
      </c>
      <c r="B1305" s="665" t="s">
        <v>556</v>
      </c>
      <c r="C1305" s="665" t="s">
        <v>3070</v>
      </c>
      <c r="D1305" s="746" t="s">
        <v>4306</v>
      </c>
      <c r="E1305" s="747" t="s">
        <v>3089</v>
      </c>
      <c r="F1305" s="665" t="s">
        <v>3065</v>
      </c>
      <c r="G1305" s="665" t="s">
        <v>3233</v>
      </c>
      <c r="H1305" s="665" t="s">
        <v>557</v>
      </c>
      <c r="I1305" s="665" t="s">
        <v>973</v>
      </c>
      <c r="J1305" s="665" t="s">
        <v>974</v>
      </c>
      <c r="K1305" s="665" t="s">
        <v>4035</v>
      </c>
      <c r="L1305" s="666">
        <v>181.04</v>
      </c>
      <c r="M1305" s="666">
        <v>181.04</v>
      </c>
      <c r="N1305" s="665">
        <v>1</v>
      </c>
      <c r="O1305" s="748">
        <v>1</v>
      </c>
      <c r="P1305" s="666">
        <v>181.04</v>
      </c>
      <c r="Q1305" s="681">
        <v>1</v>
      </c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31</v>
      </c>
      <c r="B1306" s="665" t="s">
        <v>556</v>
      </c>
      <c r="C1306" s="665" t="s">
        <v>3070</v>
      </c>
      <c r="D1306" s="746" t="s">
        <v>4306</v>
      </c>
      <c r="E1306" s="747" t="s">
        <v>3089</v>
      </c>
      <c r="F1306" s="665" t="s">
        <v>3065</v>
      </c>
      <c r="G1306" s="665" t="s">
        <v>4142</v>
      </c>
      <c r="H1306" s="665" t="s">
        <v>1543</v>
      </c>
      <c r="I1306" s="665" t="s">
        <v>1667</v>
      </c>
      <c r="J1306" s="665" t="s">
        <v>1668</v>
      </c>
      <c r="K1306" s="665" t="s">
        <v>2963</v>
      </c>
      <c r="L1306" s="666">
        <v>63.75</v>
      </c>
      <c r="M1306" s="666">
        <v>255</v>
      </c>
      <c r="N1306" s="665">
        <v>4</v>
      </c>
      <c r="O1306" s="748">
        <v>2</v>
      </c>
      <c r="P1306" s="666">
        <v>255</v>
      </c>
      <c r="Q1306" s="681">
        <v>1</v>
      </c>
      <c r="R1306" s="665">
        <v>4</v>
      </c>
      <c r="S1306" s="681">
        <v>1</v>
      </c>
      <c r="T1306" s="748">
        <v>2</v>
      </c>
      <c r="U1306" s="704">
        <v>1</v>
      </c>
    </row>
    <row r="1307" spans="1:21" ht="14.4" customHeight="1" x14ac:dyDescent="0.3">
      <c r="A1307" s="664">
        <v>31</v>
      </c>
      <c r="B1307" s="665" t="s">
        <v>556</v>
      </c>
      <c r="C1307" s="665" t="s">
        <v>3070</v>
      </c>
      <c r="D1307" s="746" t="s">
        <v>4306</v>
      </c>
      <c r="E1307" s="747" t="s">
        <v>3089</v>
      </c>
      <c r="F1307" s="665" t="s">
        <v>3065</v>
      </c>
      <c r="G1307" s="665" t="s">
        <v>3125</v>
      </c>
      <c r="H1307" s="665" t="s">
        <v>557</v>
      </c>
      <c r="I1307" s="665" t="s">
        <v>796</v>
      </c>
      <c r="J1307" s="665" t="s">
        <v>3126</v>
      </c>
      <c r="K1307" s="665" t="s">
        <v>3127</v>
      </c>
      <c r="L1307" s="666">
        <v>0</v>
      </c>
      <c r="M1307" s="666">
        <v>0</v>
      </c>
      <c r="N1307" s="665">
        <v>15</v>
      </c>
      <c r="O1307" s="748">
        <v>8.5</v>
      </c>
      <c r="P1307" s="666">
        <v>0</v>
      </c>
      <c r="Q1307" s="681"/>
      <c r="R1307" s="665">
        <v>15</v>
      </c>
      <c r="S1307" s="681">
        <v>1</v>
      </c>
      <c r="T1307" s="748">
        <v>8.5</v>
      </c>
      <c r="U1307" s="704">
        <v>1</v>
      </c>
    </row>
    <row r="1308" spans="1:21" ht="14.4" customHeight="1" x14ac:dyDescent="0.3">
      <c r="A1308" s="664">
        <v>31</v>
      </c>
      <c r="B1308" s="665" t="s">
        <v>556</v>
      </c>
      <c r="C1308" s="665" t="s">
        <v>3070</v>
      </c>
      <c r="D1308" s="746" t="s">
        <v>4306</v>
      </c>
      <c r="E1308" s="747" t="s">
        <v>3089</v>
      </c>
      <c r="F1308" s="665" t="s">
        <v>3065</v>
      </c>
      <c r="G1308" s="665" t="s">
        <v>3132</v>
      </c>
      <c r="H1308" s="665" t="s">
        <v>557</v>
      </c>
      <c r="I1308" s="665" t="s">
        <v>4143</v>
      </c>
      <c r="J1308" s="665" t="s">
        <v>4144</v>
      </c>
      <c r="K1308" s="665" t="s">
        <v>4145</v>
      </c>
      <c r="L1308" s="666">
        <v>0</v>
      </c>
      <c r="M1308" s="666">
        <v>0</v>
      </c>
      <c r="N1308" s="665">
        <v>1</v>
      </c>
      <c r="O1308" s="748">
        <v>1</v>
      </c>
      <c r="P1308" s="666">
        <v>0</v>
      </c>
      <c r="Q1308" s="681"/>
      <c r="R1308" s="665">
        <v>1</v>
      </c>
      <c r="S1308" s="681">
        <v>1</v>
      </c>
      <c r="T1308" s="748">
        <v>1</v>
      </c>
      <c r="U1308" s="704">
        <v>1</v>
      </c>
    </row>
    <row r="1309" spans="1:21" ht="14.4" customHeight="1" x14ac:dyDescent="0.3">
      <c r="A1309" s="664">
        <v>31</v>
      </c>
      <c r="B1309" s="665" t="s">
        <v>556</v>
      </c>
      <c r="C1309" s="665" t="s">
        <v>3070</v>
      </c>
      <c r="D1309" s="746" t="s">
        <v>4306</v>
      </c>
      <c r="E1309" s="747" t="s">
        <v>3089</v>
      </c>
      <c r="F1309" s="665" t="s">
        <v>3065</v>
      </c>
      <c r="G1309" s="665" t="s">
        <v>3240</v>
      </c>
      <c r="H1309" s="665" t="s">
        <v>557</v>
      </c>
      <c r="I1309" s="665" t="s">
        <v>4146</v>
      </c>
      <c r="J1309" s="665" t="s">
        <v>1383</v>
      </c>
      <c r="K1309" s="665" t="s">
        <v>4147</v>
      </c>
      <c r="L1309" s="666">
        <v>100.62</v>
      </c>
      <c r="M1309" s="666">
        <v>100.62</v>
      </c>
      <c r="N1309" s="665">
        <v>1</v>
      </c>
      <c r="O1309" s="748">
        <v>0.5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31</v>
      </c>
      <c r="B1310" s="665" t="s">
        <v>556</v>
      </c>
      <c r="C1310" s="665" t="s">
        <v>3070</v>
      </c>
      <c r="D1310" s="746" t="s">
        <v>4306</v>
      </c>
      <c r="E1310" s="747" t="s">
        <v>3089</v>
      </c>
      <c r="F1310" s="665" t="s">
        <v>3065</v>
      </c>
      <c r="G1310" s="665" t="s">
        <v>3592</v>
      </c>
      <c r="H1310" s="665" t="s">
        <v>557</v>
      </c>
      <c r="I1310" s="665" t="s">
        <v>4148</v>
      </c>
      <c r="J1310" s="665" t="s">
        <v>4149</v>
      </c>
      <c r="K1310" s="665" t="s">
        <v>4150</v>
      </c>
      <c r="L1310" s="666">
        <v>0</v>
      </c>
      <c r="M1310" s="666">
        <v>0</v>
      </c>
      <c r="N1310" s="665">
        <v>1</v>
      </c>
      <c r="O1310" s="748">
        <v>1</v>
      </c>
      <c r="P1310" s="666">
        <v>0</v>
      </c>
      <c r="Q1310" s="681"/>
      <c r="R1310" s="665">
        <v>1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31</v>
      </c>
      <c r="B1311" s="665" t="s">
        <v>556</v>
      </c>
      <c r="C1311" s="665" t="s">
        <v>3070</v>
      </c>
      <c r="D1311" s="746" t="s">
        <v>4306</v>
      </c>
      <c r="E1311" s="747" t="s">
        <v>3089</v>
      </c>
      <c r="F1311" s="665" t="s">
        <v>3065</v>
      </c>
      <c r="G1311" s="665" t="s">
        <v>3592</v>
      </c>
      <c r="H1311" s="665" t="s">
        <v>557</v>
      </c>
      <c r="I1311" s="665" t="s">
        <v>4151</v>
      </c>
      <c r="J1311" s="665" t="s">
        <v>3594</v>
      </c>
      <c r="K1311" s="665" t="s">
        <v>4152</v>
      </c>
      <c r="L1311" s="666">
        <v>0</v>
      </c>
      <c r="M1311" s="666">
        <v>0</v>
      </c>
      <c r="N1311" s="665">
        <v>1</v>
      </c>
      <c r="O1311" s="748">
        <v>1</v>
      </c>
      <c r="P1311" s="666">
        <v>0</v>
      </c>
      <c r="Q1311" s="681"/>
      <c r="R1311" s="665">
        <v>1</v>
      </c>
      <c r="S1311" s="681">
        <v>1</v>
      </c>
      <c r="T1311" s="748">
        <v>1</v>
      </c>
      <c r="U1311" s="704">
        <v>1</v>
      </c>
    </row>
    <row r="1312" spans="1:21" ht="14.4" customHeight="1" x14ac:dyDescent="0.3">
      <c r="A1312" s="664">
        <v>31</v>
      </c>
      <c r="B1312" s="665" t="s">
        <v>556</v>
      </c>
      <c r="C1312" s="665" t="s">
        <v>3070</v>
      </c>
      <c r="D1312" s="746" t="s">
        <v>4306</v>
      </c>
      <c r="E1312" s="747" t="s">
        <v>3089</v>
      </c>
      <c r="F1312" s="665" t="s">
        <v>3065</v>
      </c>
      <c r="G1312" s="665" t="s">
        <v>3319</v>
      </c>
      <c r="H1312" s="665" t="s">
        <v>557</v>
      </c>
      <c r="I1312" s="665" t="s">
        <v>4153</v>
      </c>
      <c r="J1312" s="665" t="s">
        <v>4154</v>
      </c>
      <c r="K1312" s="665" t="s">
        <v>4155</v>
      </c>
      <c r="L1312" s="666">
        <v>0</v>
      </c>
      <c r="M1312" s="666">
        <v>0</v>
      </c>
      <c r="N1312" s="665">
        <v>2</v>
      </c>
      <c r="O1312" s="748">
        <v>0.5</v>
      </c>
      <c r="P1312" s="666">
        <v>0</v>
      </c>
      <c r="Q1312" s="681"/>
      <c r="R1312" s="665">
        <v>2</v>
      </c>
      <c r="S1312" s="681">
        <v>1</v>
      </c>
      <c r="T1312" s="748">
        <v>0.5</v>
      </c>
      <c r="U1312" s="704">
        <v>1</v>
      </c>
    </row>
    <row r="1313" spans="1:21" ht="14.4" customHeight="1" x14ac:dyDescent="0.3">
      <c r="A1313" s="664">
        <v>31</v>
      </c>
      <c r="B1313" s="665" t="s">
        <v>556</v>
      </c>
      <c r="C1313" s="665" t="s">
        <v>3070</v>
      </c>
      <c r="D1313" s="746" t="s">
        <v>4306</v>
      </c>
      <c r="E1313" s="747" t="s">
        <v>3089</v>
      </c>
      <c r="F1313" s="665" t="s">
        <v>3067</v>
      </c>
      <c r="G1313" s="665" t="s">
        <v>4156</v>
      </c>
      <c r="H1313" s="665" t="s">
        <v>557</v>
      </c>
      <c r="I1313" s="665" t="s">
        <v>4157</v>
      </c>
      <c r="J1313" s="665" t="s">
        <v>4158</v>
      </c>
      <c r="K1313" s="665" t="s">
        <v>4159</v>
      </c>
      <c r="L1313" s="666">
        <v>740</v>
      </c>
      <c r="M1313" s="666">
        <v>740</v>
      </c>
      <c r="N1313" s="665">
        <v>1</v>
      </c>
      <c r="O1313" s="748">
        <v>1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31</v>
      </c>
      <c r="B1314" s="665" t="s">
        <v>556</v>
      </c>
      <c r="C1314" s="665" t="s">
        <v>3070</v>
      </c>
      <c r="D1314" s="746" t="s">
        <v>4306</v>
      </c>
      <c r="E1314" s="747" t="s">
        <v>3089</v>
      </c>
      <c r="F1314" s="665" t="s">
        <v>3067</v>
      </c>
      <c r="G1314" s="665" t="s">
        <v>3135</v>
      </c>
      <c r="H1314" s="665" t="s">
        <v>557</v>
      </c>
      <c r="I1314" s="665" t="s">
        <v>3136</v>
      </c>
      <c r="J1314" s="665" t="s">
        <v>3137</v>
      </c>
      <c r="K1314" s="665" t="s">
        <v>3138</v>
      </c>
      <c r="L1314" s="666">
        <v>35.130000000000003</v>
      </c>
      <c r="M1314" s="666">
        <v>70.260000000000005</v>
      </c>
      <c r="N1314" s="665">
        <v>2</v>
      </c>
      <c r="O1314" s="748">
        <v>1</v>
      </c>
      <c r="P1314" s="666">
        <v>70.260000000000005</v>
      </c>
      <c r="Q1314" s="681">
        <v>1</v>
      </c>
      <c r="R1314" s="665">
        <v>2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31</v>
      </c>
      <c r="B1315" s="665" t="s">
        <v>556</v>
      </c>
      <c r="C1315" s="665" t="s">
        <v>3070</v>
      </c>
      <c r="D1315" s="746" t="s">
        <v>4306</v>
      </c>
      <c r="E1315" s="747" t="s">
        <v>3089</v>
      </c>
      <c r="F1315" s="665" t="s">
        <v>3067</v>
      </c>
      <c r="G1315" s="665" t="s">
        <v>3135</v>
      </c>
      <c r="H1315" s="665" t="s">
        <v>557</v>
      </c>
      <c r="I1315" s="665" t="s">
        <v>3689</v>
      </c>
      <c r="J1315" s="665" t="s">
        <v>3690</v>
      </c>
      <c r="K1315" s="665" t="s">
        <v>3691</v>
      </c>
      <c r="L1315" s="666">
        <v>32.130000000000003</v>
      </c>
      <c r="M1315" s="666">
        <v>32.130000000000003</v>
      </c>
      <c r="N1315" s="665">
        <v>1</v>
      </c>
      <c r="O1315" s="748">
        <v>1</v>
      </c>
      <c r="P1315" s="666">
        <v>32.130000000000003</v>
      </c>
      <c r="Q1315" s="681">
        <v>1</v>
      </c>
      <c r="R1315" s="665">
        <v>1</v>
      </c>
      <c r="S1315" s="681">
        <v>1</v>
      </c>
      <c r="T1315" s="748">
        <v>1</v>
      </c>
      <c r="U1315" s="704">
        <v>1</v>
      </c>
    </row>
    <row r="1316" spans="1:21" ht="14.4" customHeight="1" x14ac:dyDescent="0.3">
      <c r="A1316" s="664">
        <v>31</v>
      </c>
      <c r="B1316" s="665" t="s">
        <v>556</v>
      </c>
      <c r="C1316" s="665" t="s">
        <v>3070</v>
      </c>
      <c r="D1316" s="746" t="s">
        <v>4306</v>
      </c>
      <c r="E1316" s="747" t="s">
        <v>3089</v>
      </c>
      <c r="F1316" s="665" t="s">
        <v>3067</v>
      </c>
      <c r="G1316" s="665" t="s">
        <v>3139</v>
      </c>
      <c r="H1316" s="665" t="s">
        <v>557</v>
      </c>
      <c r="I1316" s="665" t="s">
        <v>4160</v>
      </c>
      <c r="J1316" s="665" t="s">
        <v>3396</v>
      </c>
      <c r="K1316" s="665" t="s">
        <v>4161</v>
      </c>
      <c r="L1316" s="666">
        <v>588</v>
      </c>
      <c r="M1316" s="666">
        <v>1176</v>
      </c>
      <c r="N1316" s="665">
        <v>2</v>
      </c>
      <c r="O1316" s="748">
        <v>1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31</v>
      </c>
      <c r="B1317" s="665" t="s">
        <v>556</v>
      </c>
      <c r="C1317" s="665" t="s">
        <v>3070</v>
      </c>
      <c r="D1317" s="746" t="s">
        <v>4306</v>
      </c>
      <c r="E1317" s="747" t="s">
        <v>3089</v>
      </c>
      <c r="F1317" s="665" t="s">
        <v>3067</v>
      </c>
      <c r="G1317" s="665" t="s">
        <v>3143</v>
      </c>
      <c r="H1317" s="665" t="s">
        <v>557</v>
      </c>
      <c r="I1317" s="665" t="s">
        <v>3285</v>
      </c>
      <c r="J1317" s="665" t="s">
        <v>3286</v>
      </c>
      <c r="K1317" s="665" t="s">
        <v>3287</v>
      </c>
      <c r="L1317" s="666">
        <v>3000</v>
      </c>
      <c r="M1317" s="666">
        <v>3000</v>
      </c>
      <c r="N1317" s="665">
        <v>1</v>
      </c>
      <c r="O1317" s="748">
        <v>1</v>
      </c>
      <c r="P1317" s="666">
        <v>3000</v>
      </c>
      <c r="Q1317" s="681">
        <v>1</v>
      </c>
      <c r="R1317" s="665">
        <v>1</v>
      </c>
      <c r="S1317" s="681">
        <v>1</v>
      </c>
      <c r="T1317" s="748">
        <v>1</v>
      </c>
      <c r="U1317" s="704">
        <v>1</v>
      </c>
    </row>
    <row r="1318" spans="1:21" ht="14.4" customHeight="1" x14ac:dyDescent="0.3">
      <c r="A1318" s="664">
        <v>31</v>
      </c>
      <c r="B1318" s="665" t="s">
        <v>556</v>
      </c>
      <c r="C1318" s="665" t="s">
        <v>3070</v>
      </c>
      <c r="D1318" s="746" t="s">
        <v>4306</v>
      </c>
      <c r="E1318" s="747" t="s">
        <v>3089</v>
      </c>
      <c r="F1318" s="665" t="s">
        <v>3067</v>
      </c>
      <c r="G1318" s="665" t="s">
        <v>3143</v>
      </c>
      <c r="H1318" s="665" t="s">
        <v>557</v>
      </c>
      <c r="I1318" s="665" t="s">
        <v>3144</v>
      </c>
      <c r="J1318" s="665" t="s">
        <v>3145</v>
      </c>
      <c r="K1318" s="665" t="s">
        <v>3146</v>
      </c>
      <c r="L1318" s="666">
        <v>199.5</v>
      </c>
      <c r="M1318" s="666">
        <v>399</v>
      </c>
      <c r="N1318" s="665">
        <v>2</v>
      </c>
      <c r="O1318" s="748">
        <v>2</v>
      </c>
      <c r="P1318" s="666">
        <v>399</v>
      </c>
      <c r="Q1318" s="681">
        <v>1</v>
      </c>
      <c r="R1318" s="665">
        <v>2</v>
      </c>
      <c r="S1318" s="681">
        <v>1</v>
      </c>
      <c r="T1318" s="748">
        <v>2</v>
      </c>
      <c r="U1318" s="704">
        <v>1</v>
      </c>
    </row>
    <row r="1319" spans="1:21" ht="14.4" customHeight="1" x14ac:dyDescent="0.3">
      <c r="A1319" s="664">
        <v>31</v>
      </c>
      <c r="B1319" s="665" t="s">
        <v>556</v>
      </c>
      <c r="C1319" s="665" t="s">
        <v>3070</v>
      </c>
      <c r="D1319" s="746" t="s">
        <v>4306</v>
      </c>
      <c r="E1319" s="747" t="s">
        <v>3089</v>
      </c>
      <c r="F1319" s="665" t="s">
        <v>3067</v>
      </c>
      <c r="G1319" s="665" t="s">
        <v>3143</v>
      </c>
      <c r="H1319" s="665" t="s">
        <v>557</v>
      </c>
      <c r="I1319" s="665" t="s">
        <v>3147</v>
      </c>
      <c r="J1319" s="665" t="s">
        <v>3148</v>
      </c>
      <c r="K1319" s="665" t="s">
        <v>3149</v>
      </c>
      <c r="L1319" s="666">
        <v>492.18</v>
      </c>
      <c r="M1319" s="666">
        <v>492.18</v>
      </c>
      <c r="N1319" s="665">
        <v>1</v>
      </c>
      <c r="O1319" s="748">
        <v>1</v>
      </c>
      <c r="P1319" s="666">
        <v>492.18</v>
      </c>
      <c r="Q1319" s="681">
        <v>1</v>
      </c>
      <c r="R1319" s="665">
        <v>1</v>
      </c>
      <c r="S1319" s="681">
        <v>1</v>
      </c>
      <c r="T1319" s="748">
        <v>1</v>
      </c>
      <c r="U1319" s="704">
        <v>1</v>
      </c>
    </row>
    <row r="1320" spans="1:21" ht="14.4" customHeight="1" x14ac:dyDescent="0.3">
      <c r="A1320" s="664">
        <v>31</v>
      </c>
      <c r="B1320" s="665" t="s">
        <v>556</v>
      </c>
      <c r="C1320" s="665" t="s">
        <v>3070</v>
      </c>
      <c r="D1320" s="746" t="s">
        <v>4306</v>
      </c>
      <c r="E1320" s="747" t="s">
        <v>3089</v>
      </c>
      <c r="F1320" s="665" t="s">
        <v>3067</v>
      </c>
      <c r="G1320" s="665" t="s">
        <v>3143</v>
      </c>
      <c r="H1320" s="665" t="s">
        <v>557</v>
      </c>
      <c r="I1320" s="665" t="s">
        <v>3246</v>
      </c>
      <c r="J1320" s="665" t="s">
        <v>3247</v>
      </c>
      <c r="K1320" s="665" t="s">
        <v>3248</v>
      </c>
      <c r="L1320" s="666">
        <v>320.25</v>
      </c>
      <c r="M1320" s="666">
        <v>960.75</v>
      </c>
      <c r="N1320" s="665">
        <v>3</v>
      </c>
      <c r="O1320" s="748">
        <v>3</v>
      </c>
      <c r="P1320" s="666">
        <v>960.75</v>
      </c>
      <c r="Q1320" s="681">
        <v>1</v>
      </c>
      <c r="R1320" s="665">
        <v>3</v>
      </c>
      <c r="S1320" s="681">
        <v>1</v>
      </c>
      <c r="T1320" s="748">
        <v>3</v>
      </c>
      <c r="U1320" s="704">
        <v>1</v>
      </c>
    </row>
    <row r="1321" spans="1:21" ht="14.4" customHeight="1" x14ac:dyDescent="0.3">
      <c r="A1321" s="664">
        <v>31</v>
      </c>
      <c r="B1321" s="665" t="s">
        <v>556</v>
      </c>
      <c r="C1321" s="665" t="s">
        <v>3070</v>
      </c>
      <c r="D1321" s="746" t="s">
        <v>4306</v>
      </c>
      <c r="E1321" s="747" t="s">
        <v>3089</v>
      </c>
      <c r="F1321" s="665" t="s">
        <v>3067</v>
      </c>
      <c r="G1321" s="665" t="s">
        <v>3143</v>
      </c>
      <c r="H1321" s="665" t="s">
        <v>557</v>
      </c>
      <c r="I1321" s="665" t="s">
        <v>3249</v>
      </c>
      <c r="J1321" s="665" t="s">
        <v>3250</v>
      </c>
      <c r="K1321" s="665" t="s">
        <v>3251</v>
      </c>
      <c r="L1321" s="666">
        <v>245.43</v>
      </c>
      <c r="M1321" s="666">
        <v>490.86</v>
      </c>
      <c r="N1321" s="665">
        <v>2</v>
      </c>
      <c r="O1321" s="748">
        <v>2</v>
      </c>
      <c r="P1321" s="666">
        <v>490.86</v>
      </c>
      <c r="Q1321" s="681">
        <v>1</v>
      </c>
      <c r="R1321" s="665">
        <v>2</v>
      </c>
      <c r="S1321" s="681">
        <v>1</v>
      </c>
      <c r="T1321" s="748">
        <v>2</v>
      </c>
      <c r="U1321" s="704">
        <v>1</v>
      </c>
    </row>
    <row r="1322" spans="1:21" ht="14.4" customHeight="1" x14ac:dyDescent="0.3">
      <c r="A1322" s="664">
        <v>31</v>
      </c>
      <c r="B1322" s="665" t="s">
        <v>556</v>
      </c>
      <c r="C1322" s="665" t="s">
        <v>3070</v>
      </c>
      <c r="D1322" s="746" t="s">
        <v>4306</v>
      </c>
      <c r="E1322" s="747" t="s">
        <v>3089</v>
      </c>
      <c r="F1322" s="665" t="s">
        <v>3067</v>
      </c>
      <c r="G1322" s="665" t="s">
        <v>3143</v>
      </c>
      <c r="H1322" s="665" t="s">
        <v>557</v>
      </c>
      <c r="I1322" s="665" t="s">
        <v>3610</v>
      </c>
      <c r="J1322" s="665" t="s">
        <v>3611</v>
      </c>
      <c r="K1322" s="665" t="s">
        <v>3612</v>
      </c>
      <c r="L1322" s="666">
        <v>1575</v>
      </c>
      <c r="M1322" s="666">
        <v>36225</v>
      </c>
      <c r="N1322" s="665">
        <v>23</v>
      </c>
      <c r="O1322" s="748">
        <v>17</v>
      </c>
      <c r="P1322" s="666">
        <v>31500</v>
      </c>
      <c r="Q1322" s="681">
        <v>0.86956521739130432</v>
      </c>
      <c r="R1322" s="665">
        <v>20</v>
      </c>
      <c r="S1322" s="681">
        <v>0.86956521739130432</v>
      </c>
      <c r="T1322" s="748">
        <v>15.5</v>
      </c>
      <c r="U1322" s="704">
        <v>0.91176470588235292</v>
      </c>
    </row>
    <row r="1323" spans="1:21" ht="14.4" customHeight="1" x14ac:dyDescent="0.3">
      <c r="A1323" s="664">
        <v>31</v>
      </c>
      <c r="B1323" s="665" t="s">
        <v>556</v>
      </c>
      <c r="C1323" s="665" t="s">
        <v>3070</v>
      </c>
      <c r="D1323" s="746" t="s">
        <v>4306</v>
      </c>
      <c r="E1323" s="747" t="s">
        <v>3089</v>
      </c>
      <c r="F1323" s="665" t="s">
        <v>3067</v>
      </c>
      <c r="G1323" s="665" t="s">
        <v>3143</v>
      </c>
      <c r="H1323" s="665" t="s">
        <v>557</v>
      </c>
      <c r="I1323" s="665" t="s">
        <v>3937</v>
      </c>
      <c r="J1323" s="665" t="s">
        <v>3938</v>
      </c>
      <c r="K1323" s="665" t="s">
        <v>3939</v>
      </c>
      <c r="L1323" s="666">
        <v>400</v>
      </c>
      <c r="M1323" s="666">
        <v>2800</v>
      </c>
      <c r="N1323" s="665">
        <v>7</v>
      </c>
      <c r="O1323" s="748">
        <v>6</v>
      </c>
      <c r="P1323" s="666">
        <v>2800</v>
      </c>
      <c r="Q1323" s="681">
        <v>1</v>
      </c>
      <c r="R1323" s="665">
        <v>7</v>
      </c>
      <c r="S1323" s="681">
        <v>1</v>
      </c>
      <c r="T1323" s="748">
        <v>6</v>
      </c>
      <c r="U1323" s="704">
        <v>1</v>
      </c>
    </row>
    <row r="1324" spans="1:21" ht="14.4" customHeight="1" x14ac:dyDescent="0.3">
      <c r="A1324" s="664">
        <v>31</v>
      </c>
      <c r="B1324" s="665" t="s">
        <v>556</v>
      </c>
      <c r="C1324" s="665" t="s">
        <v>3070</v>
      </c>
      <c r="D1324" s="746" t="s">
        <v>4306</v>
      </c>
      <c r="E1324" s="747" t="s">
        <v>3089</v>
      </c>
      <c r="F1324" s="665" t="s">
        <v>3067</v>
      </c>
      <c r="G1324" s="665" t="s">
        <v>3143</v>
      </c>
      <c r="H1324" s="665" t="s">
        <v>557</v>
      </c>
      <c r="I1324" s="665" t="s">
        <v>3402</v>
      </c>
      <c r="J1324" s="665" t="s">
        <v>3403</v>
      </c>
      <c r="K1324" s="665" t="s">
        <v>3404</v>
      </c>
      <c r="L1324" s="666">
        <v>250</v>
      </c>
      <c r="M1324" s="666">
        <v>250</v>
      </c>
      <c r="N1324" s="665">
        <v>1</v>
      </c>
      <c r="O1324" s="748">
        <v>1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31</v>
      </c>
      <c r="B1325" s="665" t="s">
        <v>556</v>
      </c>
      <c r="C1325" s="665" t="s">
        <v>3070</v>
      </c>
      <c r="D1325" s="746" t="s">
        <v>4306</v>
      </c>
      <c r="E1325" s="747" t="s">
        <v>3089</v>
      </c>
      <c r="F1325" s="665" t="s">
        <v>3067</v>
      </c>
      <c r="G1325" s="665" t="s">
        <v>3143</v>
      </c>
      <c r="H1325" s="665" t="s">
        <v>557</v>
      </c>
      <c r="I1325" s="665" t="s">
        <v>3150</v>
      </c>
      <c r="J1325" s="665" t="s">
        <v>3151</v>
      </c>
      <c r="K1325" s="665" t="s">
        <v>3152</v>
      </c>
      <c r="L1325" s="666">
        <v>2202.1999999999998</v>
      </c>
      <c r="M1325" s="666">
        <v>2202.1999999999998</v>
      </c>
      <c r="N1325" s="665">
        <v>1</v>
      </c>
      <c r="O1325" s="748">
        <v>1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31</v>
      </c>
      <c r="B1326" s="665" t="s">
        <v>556</v>
      </c>
      <c r="C1326" s="665" t="s">
        <v>3070</v>
      </c>
      <c r="D1326" s="746" t="s">
        <v>4306</v>
      </c>
      <c r="E1326" s="747" t="s">
        <v>3089</v>
      </c>
      <c r="F1326" s="665" t="s">
        <v>3067</v>
      </c>
      <c r="G1326" s="665" t="s">
        <v>3143</v>
      </c>
      <c r="H1326" s="665" t="s">
        <v>557</v>
      </c>
      <c r="I1326" s="665" t="s">
        <v>3156</v>
      </c>
      <c r="J1326" s="665" t="s">
        <v>3157</v>
      </c>
      <c r="K1326" s="665" t="s">
        <v>3158</v>
      </c>
      <c r="L1326" s="666">
        <v>971.25</v>
      </c>
      <c r="M1326" s="666">
        <v>2913.75</v>
      </c>
      <c r="N1326" s="665">
        <v>3</v>
      </c>
      <c r="O1326" s="748">
        <v>3</v>
      </c>
      <c r="P1326" s="666">
        <v>2913.75</v>
      </c>
      <c r="Q1326" s="681">
        <v>1</v>
      </c>
      <c r="R1326" s="665">
        <v>3</v>
      </c>
      <c r="S1326" s="681">
        <v>1</v>
      </c>
      <c r="T1326" s="748">
        <v>3</v>
      </c>
      <c r="U1326" s="704">
        <v>1</v>
      </c>
    </row>
    <row r="1327" spans="1:21" ht="14.4" customHeight="1" x14ac:dyDescent="0.3">
      <c r="A1327" s="664">
        <v>31</v>
      </c>
      <c r="B1327" s="665" t="s">
        <v>556</v>
      </c>
      <c r="C1327" s="665" t="s">
        <v>3070</v>
      </c>
      <c r="D1327" s="746" t="s">
        <v>4306</v>
      </c>
      <c r="E1327" s="747" t="s">
        <v>3089</v>
      </c>
      <c r="F1327" s="665" t="s">
        <v>3067</v>
      </c>
      <c r="G1327" s="665" t="s">
        <v>3143</v>
      </c>
      <c r="H1327" s="665" t="s">
        <v>557</v>
      </c>
      <c r="I1327" s="665" t="s">
        <v>4084</v>
      </c>
      <c r="J1327" s="665" t="s">
        <v>4085</v>
      </c>
      <c r="K1327" s="665" t="s">
        <v>4086</v>
      </c>
      <c r="L1327" s="666">
        <v>680.11</v>
      </c>
      <c r="M1327" s="666">
        <v>680.11</v>
      </c>
      <c r="N1327" s="665">
        <v>1</v>
      </c>
      <c r="O1327" s="748">
        <v>1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31</v>
      </c>
      <c r="B1328" s="665" t="s">
        <v>556</v>
      </c>
      <c r="C1328" s="665" t="s">
        <v>3070</v>
      </c>
      <c r="D1328" s="746" t="s">
        <v>4306</v>
      </c>
      <c r="E1328" s="747" t="s">
        <v>3089</v>
      </c>
      <c r="F1328" s="665" t="s">
        <v>3067</v>
      </c>
      <c r="G1328" s="665" t="s">
        <v>3143</v>
      </c>
      <c r="H1328" s="665" t="s">
        <v>557</v>
      </c>
      <c r="I1328" s="665" t="s">
        <v>3511</v>
      </c>
      <c r="J1328" s="665" t="s">
        <v>3512</v>
      </c>
      <c r="K1328" s="665" t="s">
        <v>3513</v>
      </c>
      <c r="L1328" s="666">
        <v>600</v>
      </c>
      <c r="M1328" s="666">
        <v>1200</v>
      </c>
      <c r="N1328" s="665">
        <v>2</v>
      </c>
      <c r="O1328" s="748">
        <v>2</v>
      </c>
      <c r="P1328" s="666">
        <v>1200</v>
      </c>
      <c r="Q1328" s="681">
        <v>1</v>
      </c>
      <c r="R1328" s="665">
        <v>2</v>
      </c>
      <c r="S1328" s="681">
        <v>1</v>
      </c>
      <c r="T1328" s="748">
        <v>2</v>
      </c>
      <c r="U1328" s="704">
        <v>1</v>
      </c>
    </row>
    <row r="1329" spans="1:21" ht="14.4" customHeight="1" x14ac:dyDescent="0.3">
      <c r="A1329" s="664">
        <v>31</v>
      </c>
      <c r="B1329" s="665" t="s">
        <v>556</v>
      </c>
      <c r="C1329" s="665" t="s">
        <v>3070</v>
      </c>
      <c r="D1329" s="746" t="s">
        <v>4306</v>
      </c>
      <c r="E1329" s="747" t="s">
        <v>3089</v>
      </c>
      <c r="F1329" s="665" t="s">
        <v>3067</v>
      </c>
      <c r="G1329" s="665" t="s">
        <v>3143</v>
      </c>
      <c r="H1329" s="665" t="s">
        <v>557</v>
      </c>
      <c r="I1329" s="665" t="s">
        <v>3162</v>
      </c>
      <c r="J1329" s="665" t="s">
        <v>3163</v>
      </c>
      <c r="K1329" s="665" t="s">
        <v>3164</v>
      </c>
      <c r="L1329" s="666">
        <v>350</v>
      </c>
      <c r="M1329" s="666">
        <v>3150</v>
      </c>
      <c r="N1329" s="665">
        <v>9</v>
      </c>
      <c r="O1329" s="748">
        <v>7</v>
      </c>
      <c r="P1329" s="666">
        <v>2100</v>
      </c>
      <c r="Q1329" s="681">
        <v>0.66666666666666663</v>
      </c>
      <c r="R1329" s="665">
        <v>6</v>
      </c>
      <c r="S1329" s="681">
        <v>0.66666666666666663</v>
      </c>
      <c r="T1329" s="748">
        <v>5</v>
      </c>
      <c r="U1329" s="704">
        <v>0.7142857142857143</v>
      </c>
    </row>
    <row r="1330" spans="1:21" ht="14.4" customHeight="1" x14ac:dyDescent="0.3">
      <c r="A1330" s="664">
        <v>31</v>
      </c>
      <c r="B1330" s="665" t="s">
        <v>556</v>
      </c>
      <c r="C1330" s="665" t="s">
        <v>3070</v>
      </c>
      <c r="D1330" s="746" t="s">
        <v>4306</v>
      </c>
      <c r="E1330" s="747" t="s">
        <v>3089</v>
      </c>
      <c r="F1330" s="665" t="s">
        <v>3067</v>
      </c>
      <c r="G1330" s="665" t="s">
        <v>3143</v>
      </c>
      <c r="H1330" s="665" t="s">
        <v>557</v>
      </c>
      <c r="I1330" s="665" t="s">
        <v>4162</v>
      </c>
      <c r="J1330" s="665" t="s">
        <v>3641</v>
      </c>
      <c r="K1330" s="665" t="s">
        <v>4163</v>
      </c>
      <c r="L1330" s="666">
        <v>1600</v>
      </c>
      <c r="M1330" s="666">
        <v>3200</v>
      </c>
      <c r="N1330" s="665">
        <v>2</v>
      </c>
      <c r="O1330" s="748">
        <v>2</v>
      </c>
      <c r="P1330" s="666"/>
      <c r="Q1330" s="681">
        <v>0</v>
      </c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31</v>
      </c>
      <c r="B1331" s="665" t="s">
        <v>556</v>
      </c>
      <c r="C1331" s="665" t="s">
        <v>3070</v>
      </c>
      <c r="D1331" s="746" t="s">
        <v>4306</v>
      </c>
      <c r="E1331" s="747" t="s">
        <v>3089</v>
      </c>
      <c r="F1331" s="665" t="s">
        <v>3067</v>
      </c>
      <c r="G1331" s="665" t="s">
        <v>3143</v>
      </c>
      <c r="H1331" s="665" t="s">
        <v>557</v>
      </c>
      <c r="I1331" s="665" t="s">
        <v>4164</v>
      </c>
      <c r="J1331" s="665" t="s">
        <v>4165</v>
      </c>
      <c r="K1331" s="665" t="s">
        <v>4166</v>
      </c>
      <c r="L1331" s="666">
        <v>250</v>
      </c>
      <c r="M1331" s="666">
        <v>250</v>
      </c>
      <c r="N1331" s="665">
        <v>1</v>
      </c>
      <c r="O1331" s="748">
        <v>1</v>
      </c>
      <c r="P1331" s="666">
        <v>250</v>
      </c>
      <c r="Q1331" s="681">
        <v>1</v>
      </c>
      <c r="R1331" s="665">
        <v>1</v>
      </c>
      <c r="S1331" s="681">
        <v>1</v>
      </c>
      <c r="T1331" s="748">
        <v>1</v>
      </c>
      <c r="U1331" s="704">
        <v>1</v>
      </c>
    </row>
    <row r="1332" spans="1:21" ht="14.4" customHeight="1" x14ac:dyDescent="0.3">
      <c r="A1332" s="664">
        <v>31</v>
      </c>
      <c r="B1332" s="665" t="s">
        <v>556</v>
      </c>
      <c r="C1332" s="665" t="s">
        <v>3070</v>
      </c>
      <c r="D1332" s="746" t="s">
        <v>4306</v>
      </c>
      <c r="E1332" s="747" t="s">
        <v>3089</v>
      </c>
      <c r="F1332" s="665" t="s">
        <v>3067</v>
      </c>
      <c r="G1332" s="665" t="s">
        <v>3143</v>
      </c>
      <c r="H1332" s="665" t="s">
        <v>557</v>
      </c>
      <c r="I1332" s="665" t="s">
        <v>3940</v>
      </c>
      <c r="J1332" s="665" t="s">
        <v>3941</v>
      </c>
      <c r="K1332" s="665" t="s">
        <v>3942</v>
      </c>
      <c r="L1332" s="666">
        <v>331.32</v>
      </c>
      <c r="M1332" s="666">
        <v>331.32</v>
      </c>
      <c r="N1332" s="665">
        <v>1</v>
      </c>
      <c r="O1332" s="748">
        <v>1</v>
      </c>
      <c r="P1332" s="666">
        <v>331.32</v>
      </c>
      <c r="Q1332" s="681">
        <v>1</v>
      </c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31</v>
      </c>
      <c r="B1333" s="665" t="s">
        <v>556</v>
      </c>
      <c r="C1333" s="665" t="s">
        <v>3070</v>
      </c>
      <c r="D1333" s="746" t="s">
        <v>4306</v>
      </c>
      <c r="E1333" s="747" t="s">
        <v>3089</v>
      </c>
      <c r="F1333" s="665" t="s">
        <v>3067</v>
      </c>
      <c r="G1333" s="665" t="s">
        <v>3143</v>
      </c>
      <c r="H1333" s="665" t="s">
        <v>557</v>
      </c>
      <c r="I1333" s="665" t="s">
        <v>3170</v>
      </c>
      <c r="J1333" s="665" t="s">
        <v>3171</v>
      </c>
      <c r="K1333" s="665" t="s">
        <v>3172</v>
      </c>
      <c r="L1333" s="666">
        <v>1000</v>
      </c>
      <c r="M1333" s="666">
        <v>2000</v>
      </c>
      <c r="N1333" s="665">
        <v>2</v>
      </c>
      <c r="O1333" s="748">
        <v>2</v>
      </c>
      <c r="P1333" s="666">
        <v>2000</v>
      </c>
      <c r="Q1333" s="681">
        <v>1</v>
      </c>
      <c r="R1333" s="665">
        <v>2</v>
      </c>
      <c r="S1333" s="681">
        <v>1</v>
      </c>
      <c r="T1333" s="748">
        <v>2</v>
      </c>
      <c r="U1333" s="704">
        <v>1</v>
      </c>
    </row>
    <row r="1334" spans="1:21" ht="14.4" customHeight="1" x14ac:dyDescent="0.3">
      <c r="A1334" s="664">
        <v>31</v>
      </c>
      <c r="B1334" s="665" t="s">
        <v>556</v>
      </c>
      <c r="C1334" s="665" t="s">
        <v>3070</v>
      </c>
      <c r="D1334" s="746" t="s">
        <v>4306</v>
      </c>
      <c r="E1334" s="747" t="s">
        <v>3089</v>
      </c>
      <c r="F1334" s="665" t="s">
        <v>3067</v>
      </c>
      <c r="G1334" s="665" t="s">
        <v>3143</v>
      </c>
      <c r="H1334" s="665" t="s">
        <v>557</v>
      </c>
      <c r="I1334" s="665" t="s">
        <v>3426</v>
      </c>
      <c r="J1334" s="665" t="s">
        <v>3427</v>
      </c>
      <c r="K1334" s="665" t="s">
        <v>3428</v>
      </c>
      <c r="L1334" s="666">
        <v>3200</v>
      </c>
      <c r="M1334" s="666">
        <v>9600</v>
      </c>
      <c r="N1334" s="665">
        <v>3</v>
      </c>
      <c r="O1334" s="748">
        <v>3</v>
      </c>
      <c r="P1334" s="666">
        <v>9600</v>
      </c>
      <c r="Q1334" s="681">
        <v>1</v>
      </c>
      <c r="R1334" s="665">
        <v>3</v>
      </c>
      <c r="S1334" s="681">
        <v>1</v>
      </c>
      <c r="T1334" s="748">
        <v>3</v>
      </c>
      <c r="U1334" s="704">
        <v>1</v>
      </c>
    </row>
    <row r="1335" spans="1:21" ht="14.4" customHeight="1" x14ac:dyDescent="0.3">
      <c r="A1335" s="664">
        <v>31</v>
      </c>
      <c r="B1335" s="665" t="s">
        <v>556</v>
      </c>
      <c r="C1335" s="665" t="s">
        <v>3070</v>
      </c>
      <c r="D1335" s="746" t="s">
        <v>4306</v>
      </c>
      <c r="E1335" s="747" t="s">
        <v>3089</v>
      </c>
      <c r="F1335" s="665" t="s">
        <v>3067</v>
      </c>
      <c r="G1335" s="665" t="s">
        <v>3143</v>
      </c>
      <c r="H1335" s="665" t="s">
        <v>557</v>
      </c>
      <c r="I1335" s="665" t="s">
        <v>4167</v>
      </c>
      <c r="J1335" s="665" t="s">
        <v>4168</v>
      </c>
      <c r="K1335" s="665" t="s">
        <v>4166</v>
      </c>
      <c r="L1335" s="666">
        <v>250</v>
      </c>
      <c r="M1335" s="666">
        <v>250</v>
      </c>
      <c r="N1335" s="665">
        <v>1</v>
      </c>
      <c r="O1335" s="748">
        <v>1</v>
      </c>
      <c r="P1335" s="666">
        <v>250</v>
      </c>
      <c r="Q1335" s="681">
        <v>1</v>
      </c>
      <c r="R1335" s="665">
        <v>1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31</v>
      </c>
      <c r="B1336" s="665" t="s">
        <v>556</v>
      </c>
      <c r="C1336" s="665" t="s">
        <v>3070</v>
      </c>
      <c r="D1336" s="746" t="s">
        <v>4306</v>
      </c>
      <c r="E1336" s="747" t="s">
        <v>3089</v>
      </c>
      <c r="F1336" s="665" t="s">
        <v>3067</v>
      </c>
      <c r="G1336" s="665" t="s">
        <v>3176</v>
      </c>
      <c r="H1336" s="665" t="s">
        <v>557</v>
      </c>
      <c r="I1336" s="665" t="s">
        <v>3177</v>
      </c>
      <c r="J1336" s="665" t="s">
        <v>3258</v>
      </c>
      <c r="K1336" s="665" t="s">
        <v>3259</v>
      </c>
      <c r="L1336" s="666">
        <v>260</v>
      </c>
      <c r="M1336" s="666">
        <v>1560</v>
      </c>
      <c r="N1336" s="665">
        <v>6</v>
      </c>
      <c r="O1336" s="748">
        <v>3</v>
      </c>
      <c r="P1336" s="666">
        <v>1560</v>
      </c>
      <c r="Q1336" s="681">
        <v>1</v>
      </c>
      <c r="R1336" s="665">
        <v>6</v>
      </c>
      <c r="S1336" s="681">
        <v>1</v>
      </c>
      <c r="T1336" s="748">
        <v>3</v>
      </c>
      <c r="U1336" s="704">
        <v>1</v>
      </c>
    </row>
    <row r="1337" spans="1:21" ht="14.4" customHeight="1" x14ac:dyDescent="0.3">
      <c r="A1337" s="664">
        <v>31</v>
      </c>
      <c r="B1337" s="665" t="s">
        <v>556</v>
      </c>
      <c r="C1337" s="665" t="s">
        <v>3070</v>
      </c>
      <c r="D1337" s="746" t="s">
        <v>4306</v>
      </c>
      <c r="E1337" s="747" t="s">
        <v>3089</v>
      </c>
      <c r="F1337" s="665" t="s">
        <v>3067</v>
      </c>
      <c r="G1337" s="665" t="s">
        <v>3176</v>
      </c>
      <c r="H1337" s="665" t="s">
        <v>557</v>
      </c>
      <c r="I1337" s="665" t="s">
        <v>3180</v>
      </c>
      <c r="J1337" s="665" t="s">
        <v>3181</v>
      </c>
      <c r="K1337" s="665" t="s">
        <v>3182</v>
      </c>
      <c r="L1337" s="666">
        <v>200</v>
      </c>
      <c r="M1337" s="666">
        <v>800</v>
      </c>
      <c r="N1337" s="665">
        <v>4</v>
      </c>
      <c r="O1337" s="748">
        <v>2</v>
      </c>
      <c r="P1337" s="666">
        <v>800</v>
      </c>
      <c r="Q1337" s="681">
        <v>1</v>
      </c>
      <c r="R1337" s="665">
        <v>4</v>
      </c>
      <c r="S1337" s="681">
        <v>1</v>
      </c>
      <c r="T1337" s="748">
        <v>2</v>
      </c>
      <c r="U1337" s="704">
        <v>1</v>
      </c>
    </row>
    <row r="1338" spans="1:21" ht="14.4" customHeight="1" x14ac:dyDescent="0.3">
      <c r="A1338" s="664">
        <v>31</v>
      </c>
      <c r="B1338" s="665" t="s">
        <v>556</v>
      </c>
      <c r="C1338" s="665" t="s">
        <v>3070</v>
      </c>
      <c r="D1338" s="746" t="s">
        <v>4306</v>
      </c>
      <c r="E1338" s="747" t="s">
        <v>3089</v>
      </c>
      <c r="F1338" s="665" t="s">
        <v>3067</v>
      </c>
      <c r="G1338" s="665" t="s">
        <v>3652</v>
      </c>
      <c r="H1338" s="665" t="s">
        <v>557</v>
      </c>
      <c r="I1338" s="665" t="s">
        <v>3653</v>
      </c>
      <c r="J1338" s="665" t="s">
        <v>3654</v>
      </c>
      <c r="K1338" s="665" t="s">
        <v>3655</v>
      </c>
      <c r="L1338" s="666">
        <v>553.15</v>
      </c>
      <c r="M1338" s="666">
        <v>18253.949999999993</v>
      </c>
      <c r="N1338" s="665">
        <v>33</v>
      </c>
      <c r="O1338" s="748">
        <v>28</v>
      </c>
      <c r="P1338" s="666">
        <v>14935.049999999994</v>
      </c>
      <c r="Q1338" s="681">
        <v>0.81818181818181812</v>
      </c>
      <c r="R1338" s="665">
        <v>27</v>
      </c>
      <c r="S1338" s="681">
        <v>0.81818181818181823</v>
      </c>
      <c r="T1338" s="748">
        <v>23</v>
      </c>
      <c r="U1338" s="704">
        <v>0.8214285714285714</v>
      </c>
    </row>
    <row r="1339" spans="1:21" ht="14.4" customHeight="1" x14ac:dyDescent="0.3">
      <c r="A1339" s="664">
        <v>31</v>
      </c>
      <c r="B1339" s="665" t="s">
        <v>556</v>
      </c>
      <c r="C1339" s="665" t="s">
        <v>3070</v>
      </c>
      <c r="D1339" s="746" t="s">
        <v>4306</v>
      </c>
      <c r="E1339" s="747" t="s">
        <v>3089</v>
      </c>
      <c r="F1339" s="665" t="s">
        <v>3067</v>
      </c>
      <c r="G1339" s="665" t="s">
        <v>3652</v>
      </c>
      <c r="H1339" s="665" t="s">
        <v>557</v>
      </c>
      <c r="I1339" s="665" t="s">
        <v>3656</v>
      </c>
      <c r="J1339" s="665" t="s">
        <v>3657</v>
      </c>
      <c r="K1339" s="665" t="s">
        <v>3658</v>
      </c>
      <c r="L1339" s="666">
        <v>1659.44</v>
      </c>
      <c r="M1339" s="666">
        <v>26551.039999999994</v>
      </c>
      <c r="N1339" s="665">
        <v>16</v>
      </c>
      <c r="O1339" s="748">
        <v>15</v>
      </c>
      <c r="P1339" s="666">
        <v>24891.599999999995</v>
      </c>
      <c r="Q1339" s="681">
        <v>0.9375</v>
      </c>
      <c r="R1339" s="665">
        <v>15</v>
      </c>
      <c r="S1339" s="681">
        <v>0.9375</v>
      </c>
      <c r="T1339" s="748">
        <v>14</v>
      </c>
      <c r="U1339" s="704">
        <v>0.93333333333333335</v>
      </c>
    </row>
    <row r="1340" spans="1:21" ht="14.4" customHeight="1" x14ac:dyDescent="0.3">
      <c r="A1340" s="664">
        <v>31</v>
      </c>
      <c r="B1340" s="665" t="s">
        <v>556</v>
      </c>
      <c r="C1340" s="665" t="s">
        <v>3070</v>
      </c>
      <c r="D1340" s="746" t="s">
        <v>4306</v>
      </c>
      <c r="E1340" s="747" t="s">
        <v>3090</v>
      </c>
      <c r="F1340" s="665" t="s">
        <v>3065</v>
      </c>
      <c r="G1340" s="665" t="s">
        <v>3531</v>
      </c>
      <c r="H1340" s="665" t="s">
        <v>557</v>
      </c>
      <c r="I1340" s="665" t="s">
        <v>4169</v>
      </c>
      <c r="J1340" s="665" t="s">
        <v>681</v>
      </c>
      <c r="K1340" s="665" t="s">
        <v>4170</v>
      </c>
      <c r="L1340" s="666">
        <v>0</v>
      </c>
      <c r="M1340" s="666">
        <v>0</v>
      </c>
      <c r="N1340" s="665">
        <v>1</v>
      </c>
      <c r="O1340" s="748">
        <v>0.5</v>
      </c>
      <c r="P1340" s="666">
        <v>0</v>
      </c>
      <c r="Q1340" s="681"/>
      <c r="R1340" s="665">
        <v>1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31</v>
      </c>
      <c r="B1341" s="665" t="s">
        <v>556</v>
      </c>
      <c r="C1341" s="665" t="s">
        <v>3070</v>
      </c>
      <c r="D1341" s="746" t="s">
        <v>4306</v>
      </c>
      <c r="E1341" s="747" t="s">
        <v>3090</v>
      </c>
      <c r="F1341" s="665" t="s">
        <v>3065</v>
      </c>
      <c r="G1341" s="665" t="s">
        <v>3096</v>
      </c>
      <c r="H1341" s="665" t="s">
        <v>1543</v>
      </c>
      <c r="I1341" s="665" t="s">
        <v>1906</v>
      </c>
      <c r="J1341" s="665" t="s">
        <v>1735</v>
      </c>
      <c r="K1341" s="665" t="s">
        <v>2878</v>
      </c>
      <c r="L1341" s="666">
        <v>154.36000000000001</v>
      </c>
      <c r="M1341" s="666">
        <v>308.72000000000003</v>
      </c>
      <c r="N1341" s="665">
        <v>2</v>
      </c>
      <c r="O1341" s="748">
        <v>2</v>
      </c>
      <c r="P1341" s="666">
        <v>308.72000000000003</v>
      </c>
      <c r="Q1341" s="681">
        <v>1</v>
      </c>
      <c r="R1341" s="665">
        <v>2</v>
      </c>
      <c r="S1341" s="681">
        <v>1</v>
      </c>
      <c r="T1341" s="748">
        <v>2</v>
      </c>
      <c r="U1341" s="704">
        <v>1</v>
      </c>
    </row>
    <row r="1342" spans="1:21" ht="14.4" customHeight="1" x14ac:dyDescent="0.3">
      <c r="A1342" s="664">
        <v>31</v>
      </c>
      <c r="B1342" s="665" t="s">
        <v>556</v>
      </c>
      <c r="C1342" s="665" t="s">
        <v>3070</v>
      </c>
      <c r="D1342" s="746" t="s">
        <v>4306</v>
      </c>
      <c r="E1342" s="747" t="s">
        <v>3090</v>
      </c>
      <c r="F1342" s="665" t="s">
        <v>3065</v>
      </c>
      <c r="G1342" s="665" t="s">
        <v>4092</v>
      </c>
      <c r="H1342" s="665" t="s">
        <v>557</v>
      </c>
      <c r="I1342" s="665" t="s">
        <v>4171</v>
      </c>
      <c r="J1342" s="665" t="s">
        <v>2275</v>
      </c>
      <c r="K1342" s="665" t="s">
        <v>4172</v>
      </c>
      <c r="L1342" s="666">
        <v>63.41</v>
      </c>
      <c r="M1342" s="666">
        <v>126.82</v>
      </c>
      <c r="N1342" s="665">
        <v>2</v>
      </c>
      <c r="O1342" s="748">
        <v>2</v>
      </c>
      <c r="P1342" s="666">
        <v>126.82</v>
      </c>
      <c r="Q1342" s="681">
        <v>1</v>
      </c>
      <c r="R1342" s="665">
        <v>2</v>
      </c>
      <c r="S1342" s="681">
        <v>1</v>
      </c>
      <c r="T1342" s="748">
        <v>2</v>
      </c>
      <c r="U1342" s="704">
        <v>1</v>
      </c>
    </row>
    <row r="1343" spans="1:21" ht="14.4" customHeight="1" x14ac:dyDescent="0.3">
      <c r="A1343" s="664">
        <v>31</v>
      </c>
      <c r="B1343" s="665" t="s">
        <v>556</v>
      </c>
      <c r="C1343" s="665" t="s">
        <v>3070</v>
      </c>
      <c r="D1343" s="746" t="s">
        <v>4306</v>
      </c>
      <c r="E1343" s="747" t="s">
        <v>3090</v>
      </c>
      <c r="F1343" s="665" t="s">
        <v>3065</v>
      </c>
      <c r="G1343" s="665" t="s">
        <v>3411</v>
      </c>
      <c r="H1343" s="665" t="s">
        <v>557</v>
      </c>
      <c r="I1343" s="665" t="s">
        <v>872</v>
      </c>
      <c r="J1343" s="665" t="s">
        <v>3412</v>
      </c>
      <c r="K1343" s="665" t="s">
        <v>3413</v>
      </c>
      <c r="L1343" s="666">
        <v>0</v>
      </c>
      <c r="M1343" s="666">
        <v>0</v>
      </c>
      <c r="N1343" s="665">
        <v>1</v>
      </c>
      <c r="O1343" s="748">
        <v>1</v>
      </c>
      <c r="P1343" s="666">
        <v>0</v>
      </c>
      <c r="Q1343" s="681"/>
      <c r="R1343" s="665">
        <v>1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31</v>
      </c>
      <c r="B1344" s="665" t="s">
        <v>556</v>
      </c>
      <c r="C1344" s="665" t="s">
        <v>3070</v>
      </c>
      <c r="D1344" s="746" t="s">
        <v>4306</v>
      </c>
      <c r="E1344" s="747" t="s">
        <v>3090</v>
      </c>
      <c r="F1344" s="665" t="s">
        <v>3065</v>
      </c>
      <c r="G1344" s="665" t="s">
        <v>3097</v>
      </c>
      <c r="H1344" s="665" t="s">
        <v>557</v>
      </c>
      <c r="I1344" s="665" t="s">
        <v>3351</v>
      </c>
      <c r="J1344" s="665" t="s">
        <v>3352</v>
      </c>
      <c r="K1344" s="665" t="s">
        <v>3353</v>
      </c>
      <c r="L1344" s="666">
        <v>78.33</v>
      </c>
      <c r="M1344" s="666">
        <v>156.66</v>
      </c>
      <c r="N1344" s="665">
        <v>2</v>
      </c>
      <c r="O1344" s="748">
        <v>1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31</v>
      </c>
      <c r="B1345" s="665" t="s">
        <v>556</v>
      </c>
      <c r="C1345" s="665" t="s">
        <v>3070</v>
      </c>
      <c r="D1345" s="746" t="s">
        <v>4306</v>
      </c>
      <c r="E1345" s="747" t="s">
        <v>3090</v>
      </c>
      <c r="F1345" s="665" t="s">
        <v>3065</v>
      </c>
      <c r="G1345" s="665" t="s">
        <v>3478</v>
      </c>
      <c r="H1345" s="665" t="s">
        <v>557</v>
      </c>
      <c r="I1345" s="665" t="s">
        <v>3730</v>
      </c>
      <c r="J1345" s="665" t="s">
        <v>842</v>
      </c>
      <c r="K1345" s="665" t="s">
        <v>3479</v>
      </c>
      <c r="L1345" s="666">
        <v>107.27</v>
      </c>
      <c r="M1345" s="666">
        <v>214.54</v>
      </c>
      <c r="N1345" s="665">
        <v>2</v>
      </c>
      <c r="O1345" s="748">
        <v>1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31</v>
      </c>
      <c r="B1346" s="665" t="s">
        <v>556</v>
      </c>
      <c r="C1346" s="665" t="s">
        <v>3070</v>
      </c>
      <c r="D1346" s="746" t="s">
        <v>4306</v>
      </c>
      <c r="E1346" s="747" t="s">
        <v>3090</v>
      </c>
      <c r="F1346" s="665" t="s">
        <v>3065</v>
      </c>
      <c r="G1346" s="665" t="s">
        <v>3101</v>
      </c>
      <c r="H1346" s="665" t="s">
        <v>557</v>
      </c>
      <c r="I1346" s="665" t="s">
        <v>1266</v>
      </c>
      <c r="J1346" s="665" t="s">
        <v>3102</v>
      </c>
      <c r="K1346" s="665" t="s">
        <v>3103</v>
      </c>
      <c r="L1346" s="666">
        <v>0</v>
      </c>
      <c r="M1346" s="666">
        <v>0</v>
      </c>
      <c r="N1346" s="665">
        <v>2</v>
      </c>
      <c r="O1346" s="748">
        <v>0.5</v>
      </c>
      <c r="P1346" s="666">
        <v>0</v>
      </c>
      <c r="Q1346" s="681"/>
      <c r="R1346" s="665">
        <v>2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31</v>
      </c>
      <c r="B1347" s="665" t="s">
        <v>556</v>
      </c>
      <c r="C1347" s="665" t="s">
        <v>3070</v>
      </c>
      <c r="D1347" s="746" t="s">
        <v>4306</v>
      </c>
      <c r="E1347" s="747" t="s">
        <v>3090</v>
      </c>
      <c r="F1347" s="665" t="s">
        <v>3065</v>
      </c>
      <c r="G1347" s="665" t="s">
        <v>3417</v>
      </c>
      <c r="H1347" s="665" t="s">
        <v>557</v>
      </c>
      <c r="I1347" s="665" t="s">
        <v>1787</v>
      </c>
      <c r="J1347" s="665" t="s">
        <v>1788</v>
      </c>
      <c r="K1347" s="665" t="s">
        <v>3418</v>
      </c>
      <c r="L1347" s="666">
        <v>48.09</v>
      </c>
      <c r="M1347" s="666">
        <v>48.09</v>
      </c>
      <c r="N1347" s="665">
        <v>1</v>
      </c>
      <c r="O1347" s="748">
        <v>0.5</v>
      </c>
      <c r="P1347" s="666">
        <v>48.09</v>
      </c>
      <c r="Q1347" s="681">
        <v>1</v>
      </c>
      <c r="R1347" s="665">
        <v>1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31</v>
      </c>
      <c r="B1348" s="665" t="s">
        <v>556</v>
      </c>
      <c r="C1348" s="665" t="s">
        <v>3070</v>
      </c>
      <c r="D1348" s="746" t="s">
        <v>4306</v>
      </c>
      <c r="E1348" s="747" t="s">
        <v>3090</v>
      </c>
      <c r="F1348" s="665" t="s">
        <v>3065</v>
      </c>
      <c r="G1348" s="665" t="s">
        <v>3108</v>
      </c>
      <c r="H1348" s="665" t="s">
        <v>557</v>
      </c>
      <c r="I1348" s="665" t="s">
        <v>1825</v>
      </c>
      <c r="J1348" s="665" t="s">
        <v>3109</v>
      </c>
      <c r="K1348" s="665" t="s">
        <v>3110</v>
      </c>
      <c r="L1348" s="666">
        <v>132.97999999999999</v>
      </c>
      <c r="M1348" s="666">
        <v>531.91999999999996</v>
      </c>
      <c r="N1348" s="665">
        <v>4</v>
      </c>
      <c r="O1348" s="748">
        <v>2</v>
      </c>
      <c r="P1348" s="666">
        <v>531.91999999999996</v>
      </c>
      <c r="Q1348" s="681">
        <v>1</v>
      </c>
      <c r="R1348" s="665">
        <v>4</v>
      </c>
      <c r="S1348" s="681">
        <v>1</v>
      </c>
      <c r="T1348" s="748">
        <v>2</v>
      </c>
      <c r="U1348" s="704">
        <v>1</v>
      </c>
    </row>
    <row r="1349" spans="1:21" ht="14.4" customHeight="1" x14ac:dyDescent="0.3">
      <c r="A1349" s="664">
        <v>31</v>
      </c>
      <c r="B1349" s="665" t="s">
        <v>556</v>
      </c>
      <c r="C1349" s="665" t="s">
        <v>3070</v>
      </c>
      <c r="D1349" s="746" t="s">
        <v>4306</v>
      </c>
      <c r="E1349" s="747" t="s">
        <v>3090</v>
      </c>
      <c r="F1349" s="665" t="s">
        <v>3065</v>
      </c>
      <c r="G1349" s="665" t="s">
        <v>3108</v>
      </c>
      <c r="H1349" s="665" t="s">
        <v>557</v>
      </c>
      <c r="I1349" s="665" t="s">
        <v>3365</v>
      </c>
      <c r="J1349" s="665" t="s">
        <v>3109</v>
      </c>
      <c r="K1349" s="665" t="s">
        <v>3110</v>
      </c>
      <c r="L1349" s="666">
        <v>132.97999999999999</v>
      </c>
      <c r="M1349" s="666">
        <v>265.95999999999998</v>
      </c>
      <c r="N1349" s="665">
        <v>2</v>
      </c>
      <c r="O1349" s="748">
        <v>1</v>
      </c>
      <c r="P1349" s="666">
        <v>265.95999999999998</v>
      </c>
      <c r="Q1349" s="681">
        <v>1</v>
      </c>
      <c r="R1349" s="665">
        <v>2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31</v>
      </c>
      <c r="B1350" s="665" t="s">
        <v>556</v>
      </c>
      <c r="C1350" s="665" t="s">
        <v>3070</v>
      </c>
      <c r="D1350" s="746" t="s">
        <v>4306</v>
      </c>
      <c r="E1350" s="747" t="s">
        <v>3090</v>
      </c>
      <c r="F1350" s="665" t="s">
        <v>3065</v>
      </c>
      <c r="G1350" s="665" t="s">
        <v>3111</v>
      </c>
      <c r="H1350" s="665" t="s">
        <v>557</v>
      </c>
      <c r="I1350" s="665" t="s">
        <v>4173</v>
      </c>
      <c r="J1350" s="665" t="s">
        <v>4174</v>
      </c>
      <c r="K1350" s="665" t="s">
        <v>4175</v>
      </c>
      <c r="L1350" s="666">
        <v>0</v>
      </c>
      <c r="M1350" s="666">
        <v>0</v>
      </c>
      <c r="N1350" s="665">
        <v>1</v>
      </c>
      <c r="O1350" s="748">
        <v>1</v>
      </c>
      <c r="P1350" s="666">
        <v>0</v>
      </c>
      <c r="Q1350" s="681"/>
      <c r="R1350" s="665">
        <v>1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31</v>
      </c>
      <c r="B1351" s="665" t="s">
        <v>556</v>
      </c>
      <c r="C1351" s="665" t="s">
        <v>3070</v>
      </c>
      <c r="D1351" s="746" t="s">
        <v>4306</v>
      </c>
      <c r="E1351" s="747" t="s">
        <v>3090</v>
      </c>
      <c r="F1351" s="665" t="s">
        <v>3065</v>
      </c>
      <c r="G1351" s="665" t="s">
        <v>3667</v>
      </c>
      <c r="H1351" s="665" t="s">
        <v>557</v>
      </c>
      <c r="I1351" s="665" t="s">
        <v>3774</v>
      </c>
      <c r="J1351" s="665" t="s">
        <v>3775</v>
      </c>
      <c r="K1351" s="665" t="s">
        <v>3776</v>
      </c>
      <c r="L1351" s="666">
        <v>256.67</v>
      </c>
      <c r="M1351" s="666">
        <v>256.67</v>
      </c>
      <c r="N1351" s="665">
        <v>1</v>
      </c>
      <c r="O1351" s="748">
        <v>1</v>
      </c>
      <c r="P1351" s="666">
        <v>256.67</v>
      </c>
      <c r="Q1351" s="681">
        <v>1</v>
      </c>
      <c r="R1351" s="665">
        <v>1</v>
      </c>
      <c r="S1351" s="681">
        <v>1</v>
      </c>
      <c r="T1351" s="748">
        <v>1</v>
      </c>
      <c r="U1351" s="704">
        <v>1</v>
      </c>
    </row>
    <row r="1352" spans="1:21" ht="14.4" customHeight="1" x14ac:dyDescent="0.3">
      <c r="A1352" s="664">
        <v>31</v>
      </c>
      <c r="B1352" s="665" t="s">
        <v>556</v>
      </c>
      <c r="C1352" s="665" t="s">
        <v>3070</v>
      </c>
      <c r="D1352" s="746" t="s">
        <v>4306</v>
      </c>
      <c r="E1352" s="747" t="s">
        <v>3090</v>
      </c>
      <c r="F1352" s="665" t="s">
        <v>3065</v>
      </c>
      <c r="G1352" s="665" t="s">
        <v>4176</v>
      </c>
      <c r="H1352" s="665" t="s">
        <v>557</v>
      </c>
      <c r="I1352" s="665" t="s">
        <v>4177</v>
      </c>
      <c r="J1352" s="665" t="s">
        <v>4178</v>
      </c>
      <c r="K1352" s="665" t="s">
        <v>4179</v>
      </c>
      <c r="L1352" s="666">
        <v>59.78</v>
      </c>
      <c r="M1352" s="666">
        <v>358.68</v>
      </c>
      <c r="N1352" s="665">
        <v>6</v>
      </c>
      <c r="O1352" s="748">
        <v>3</v>
      </c>
      <c r="P1352" s="666">
        <v>239.12</v>
      </c>
      <c r="Q1352" s="681">
        <v>0.66666666666666663</v>
      </c>
      <c r="R1352" s="665">
        <v>4</v>
      </c>
      <c r="S1352" s="681">
        <v>0.66666666666666663</v>
      </c>
      <c r="T1352" s="748">
        <v>2</v>
      </c>
      <c r="U1352" s="704">
        <v>0.66666666666666663</v>
      </c>
    </row>
    <row r="1353" spans="1:21" ht="14.4" customHeight="1" x14ac:dyDescent="0.3">
      <c r="A1353" s="664">
        <v>31</v>
      </c>
      <c r="B1353" s="665" t="s">
        <v>556</v>
      </c>
      <c r="C1353" s="665" t="s">
        <v>3070</v>
      </c>
      <c r="D1353" s="746" t="s">
        <v>4306</v>
      </c>
      <c r="E1353" s="747" t="s">
        <v>3090</v>
      </c>
      <c r="F1353" s="665" t="s">
        <v>3065</v>
      </c>
      <c r="G1353" s="665" t="s">
        <v>3118</v>
      </c>
      <c r="H1353" s="665" t="s">
        <v>1543</v>
      </c>
      <c r="I1353" s="665" t="s">
        <v>3419</v>
      </c>
      <c r="J1353" s="665" t="s">
        <v>1565</v>
      </c>
      <c r="K1353" s="665" t="s">
        <v>3420</v>
      </c>
      <c r="L1353" s="666">
        <v>407.55</v>
      </c>
      <c r="M1353" s="666">
        <v>1222.6500000000001</v>
      </c>
      <c r="N1353" s="665">
        <v>3</v>
      </c>
      <c r="O1353" s="748">
        <v>3</v>
      </c>
      <c r="P1353" s="666">
        <v>815.1</v>
      </c>
      <c r="Q1353" s="681">
        <v>0.66666666666666663</v>
      </c>
      <c r="R1353" s="665">
        <v>2</v>
      </c>
      <c r="S1353" s="681">
        <v>0.66666666666666663</v>
      </c>
      <c r="T1353" s="748">
        <v>2</v>
      </c>
      <c r="U1353" s="704">
        <v>0.66666666666666663</v>
      </c>
    </row>
    <row r="1354" spans="1:21" ht="14.4" customHeight="1" x14ac:dyDescent="0.3">
      <c r="A1354" s="664">
        <v>31</v>
      </c>
      <c r="B1354" s="665" t="s">
        <v>556</v>
      </c>
      <c r="C1354" s="665" t="s">
        <v>3070</v>
      </c>
      <c r="D1354" s="746" t="s">
        <v>4306</v>
      </c>
      <c r="E1354" s="747" t="s">
        <v>3090</v>
      </c>
      <c r="F1354" s="665" t="s">
        <v>3065</v>
      </c>
      <c r="G1354" s="665" t="s">
        <v>3118</v>
      </c>
      <c r="H1354" s="665" t="s">
        <v>1543</v>
      </c>
      <c r="I1354" s="665" t="s">
        <v>3119</v>
      </c>
      <c r="J1354" s="665" t="s">
        <v>1565</v>
      </c>
      <c r="K1354" s="665" t="s">
        <v>2809</v>
      </c>
      <c r="L1354" s="666">
        <v>543.39</v>
      </c>
      <c r="M1354" s="666">
        <v>17931.869999999995</v>
      </c>
      <c r="N1354" s="665">
        <v>33</v>
      </c>
      <c r="O1354" s="748">
        <v>25</v>
      </c>
      <c r="P1354" s="666">
        <v>15214.919999999996</v>
      </c>
      <c r="Q1354" s="681">
        <v>0.84848484848484851</v>
      </c>
      <c r="R1354" s="665">
        <v>28</v>
      </c>
      <c r="S1354" s="681">
        <v>0.84848484848484851</v>
      </c>
      <c r="T1354" s="748">
        <v>20</v>
      </c>
      <c r="U1354" s="704">
        <v>0.8</v>
      </c>
    </row>
    <row r="1355" spans="1:21" ht="14.4" customHeight="1" x14ac:dyDescent="0.3">
      <c r="A1355" s="664">
        <v>31</v>
      </c>
      <c r="B1355" s="665" t="s">
        <v>556</v>
      </c>
      <c r="C1355" s="665" t="s">
        <v>3070</v>
      </c>
      <c r="D1355" s="746" t="s">
        <v>4306</v>
      </c>
      <c r="E1355" s="747" t="s">
        <v>3090</v>
      </c>
      <c r="F1355" s="665" t="s">
        <v>3065</v>
      </c>
      <c r="G1355" s="665" t="s">
        <v>3118</v>
      </c>
      <c r="H1355" s="665" t="s">
        <v>1543</v>
      </c>
      <c r="I1355" s="665" t="s">
        <v>3119</v>
      </c>
      <c r="J1355" s="665" t="s">
        <v>1565</v>
      </c>
      <c r="K1355" s="665" t="s">
        <v>2809</v>
      </c>
      <c r="L1355" s="666">
        <v>490.89</v>
      </c>
      <c r="M1355" s="666">
        <v>11781.359999999999</v>
      </c>
      <c r="N1355" s="665">
        <v>24</v>
      </c>
      <c r="O1355" s="748">
        <v>17</v>
      </c>
      <c r="P1355" s="666">
        <v>8836.0199999999986</v>
      </c>
      <c r="Q1355" s="681">
        <v>0.75</v>
      </c>
      <c r="R1355" s="665">
        <v>18</v>
      </c>
      <c r="S1355" s="681">
        <v>0.75</v>
      </c>
      <c r="T1355" s="748">
        <v>15</v>
      </c>
      <c r="U1355" s="704">
        <v>0.88235294117647056</v>
      </c>
    </row>
    <row r="1356" spans="1:21" ht="14.4" customHeight="1" x14ac:dyDescent="0.3">
      <c r="A1356" s="664">
        <v>31</v>
      </c>
      <c r="B1356" s="665" t="s">
        <v>556</v>
      </c>
      <c r="C1356" s="665" t="s">
        <v>3070</v>
      </c>
      <c r="D1356" s="746" t="s">
        <v>4306</v>
      </c>
      <c r="E1356" s="747" t="s">
        <v>3090</v>
      </c>
      <c r="F1356" s="665" t="s">
        <v>3065</v>
      </c>
      <c r="G1356" s="665" t="s">
        <v>3118</v>
      </c>
      <c r="H1356" s="665" t="s">
        <v>1543</v>
      </c>
      <c r="I1356" s="665" t="s">
        <v>3436</v>
      </c>
      <c r="J1356" s="665" t="s">
        <v>1565</v>
      </c>
      <c r="K1356" s="665" t="s">
        <v>3437</v>
      </c>
      <c r="L1356" s="666">
        <v>163.01</v>
      </c>
      <c r="M1356" s="666">
        <v>326.02</v>
      </c>
      <c r="N1356" s="665">
        <v>2</v>
      </c>
      <c r="O1356" s="748">
        <v>1</v>
      </c>
      <c r="P1356" s="666">
        <v>326.02</v>
      </c>
      <c r="Q1356" s="681">
        <v>1</v>
      </c>
      <c r="R1356" s="665">
        <v>2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31</v>
      </c>
      <c r="B1357" s="665" t="s">
        <v>556</v>
      </c>
      <c r="C1357" s="665" t="s">
        <v>3070</v>
      </c>
      <c r="D1357" s="746" t="s">
        <v>4306</v>
      </c>
      <c r="E1357" s="747" t="s">
        <v>3090</v>
      </c>
      <c r="F1357" s="665" t="s">
        <v>3065</v>
      </c>
      <c r="G1357" s="665" t="s">
        <v>3118</v>
      </c>
      <c r="H1357" s="665" t="s">
        <v>1543</v>
      </c>
      <c r="I1357" s="665" t="s">
        <v>3120</v>
      </c>
      <c r="J1357" s="665" t="s">
        <v>1565</v>
      </c>
      <c r="K1357" s="665" t="s">
        <v>2807</v>
      </c>
      <c r="L1357" s="666">
        <v>815.1</v>
      </c>
      <c r="M1357" s="666">
        <v>8151.0000000000009</v>
      </c>
      <c r="N1357" s="665">
        <v>10</v>
      </c>
      <c r="O1357" s="748">
        <v>8</v>
      </c>
      <c r="P1357" s="666">
        <v>7335.9000000000005</v>
      </c>
      <c r="Q1357" s="681">
        <v>0.89999999999999991</v>
      </c>
      <c r="R1357" s="665">
        <v>9</v>
      </c>
      <c r="S1357" s="681">
        <v>0.9</v>
      </c>
      <c r="T1357" s="748">
        <v>7</v>
      </c>
      <c r="U1357" s="704">
        <v>0.875</v>
      </c>
    </row>
    <row r="1358" spans="1:21" ht="14.4" customHeight="1" x14ac:dyDescent="0.3">
      <c r="A1358" s="664">
        <v>31</v>
      </c>
      <c r="B1358" s="665" t="s">
        <v>556</v>
      </c>
      <c r="C1358" s="665" t="s">
        <v>3070</v>
      </c>
      <c r="D1358" s="746" t="s">
        <v>4306</v>
      </c>
      <c r="E1358" s="747" t="s">
        <v>3090</v>
      </c>
      <c r="F1358" s="665" t="s">
        <v>3065</v>
      </c>
      <c r="G1358" s="665" t="s">
        <v>3118</v>
      </c>
      <c r="H1358" s="665" t="s">
        <v>1543</v>
      </c>
      <c r="I1358" s="665" t="s">
        <v>3120</v>
      </c>
      <c r="J1358" s="665" t="s">
        <v>1565</v>
      </c>
      <c r="K1358" s="665" t="s">
        <v>2807</v>
      </c>
      <c r="L1358" s="666">
        <v>736.33</v>
      </c>
      <c r="M1358" s="666">
        <v>736.33</v>
      </c>
      <c r="N1358" s="665">
        <v>1</v>
      </c>
      <c r="O1358" s="748">
        <v>1</v>
      </c>
      <c r="P1358" s="666">
        <v>736.33</v>
      </c>
      <c r="Q1358" s="681">
        <v>1</v>
      </c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31</v>
      </c>
      <c r="B1359" s="665" t="s">
        <v>556</v>
      </c>
      <c r="C1359" s="665" t="s">
        <v>3070</v>
      </c>
      <c r="D1359" s="746" t="s">
        <v>4306</v>
      </c>
      <c r="E1359" s="747" t="s">
        <v>3090</v>
      </c>
      <c r="F1359" s="665" t="s">
        <v>3065</v>
      </c>
      <c r="G1359" s="665" t="s">
        <v>3118</v>
      </c>
      <c r="H1359" s="665" t="s">
        <v>1543</v>
      </c>
      <c r="I1359" s="665" t="s">
        <v>4134</v>
      </c>
      <c r="J1359" s="665" t="s">
        <v>1565</v>
      </c>
      <c r="K1359" s="665" t="s">
        <v>4135</v>
      </c>
      <c r="L1359" s="666">
        <v>0</v>
      </c>
      <c r="M1359" s="666">
        <v>0</v>
      </c>
      <c r="N1359" s="665">
        <v>1</v>
      </c>
      <c r="O1359" s="748">
        <v>1</v>
      </c>
      <c r="P1359" s="666">
        <v>0</v>
      </c>
      <c r="Q1359" s="681"/>
      <c r="R1359" s="665">
        <v>1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31</v>
      </c>
      <c r="B1360" s="665" t="s">
        <v>556</v>
      </c>
      <c r="C1360" s="665" t="s">
        <v>3070</v>
      </c>
      <c r="D1360" s="746" t="s">
        <v>4306</v>
      </c>
      <c r="E1360" s="747" t="s">
        <v>3090</v>
      </c>
      <c r="F1360" s="665" t="s">
        <v>3065</v>
      </c>
      <c r="G1360" s="665" t="s">
        <v>3118</v>
      </c>
      <c r="H1360" s="665" t="s">
        <v>1543</v>
      </c>
      <c r="I1360" s="665" t="s">
        <v>1564</v>
      </c>
      <c r="J1360" s="665" t="s">
        <v>1565</v>
      </c>
      <c r="K1360" s="665" t="s">
        <v>2810</v>
      </c>
      <c r="L1360" s="666">
        <v>923.74</v>
      </c>
      <c r="M1360" s="666">
        <v>923.74</v>
      </c>
      <c r="N1360" s="665">
        <v>1</v>
      </c>
      <c r="O1360" s="748">
        <v>1</v>
      </c>
      <c r="P1360" s="666">
        <v>923.74</v>
      </c>
      <c r="Q1360" s="681">
        <v>1</v>
      </c>
      <c r="R1360" s="665">
        <v>1</v>
      </c>
      <c r="S1360" s="681">
        <v>1</v>
      </c>
      <c r="T1360" s="748">
        <v>1</v>
      </c>
      <c r="U1360" s="704">
        <v>1</v>
      </c>
    </row>
    <row r="1361" spans="1:21" ht="14.4" customHeight="1" x14ac:dyDescent="0.3">
      <c r="A1361" s="664">
        <v>31</v>
      </c>
      <c r="B1361" s="665" t="s">
        <v>556</v>
      </c>
      <c r="C1361" s="665" t="s">
        <v>3070</v>
      </c>
      <c r="D1361" s="746" t="s">
        <v>4306</v>
      </c>
      <c r="E1361" s="747" t="s">
        <v>3090</v>
      </c>
      <c r="F1361" s="665" t="s">
        <v>3065</v>
      </c>
      <c r="G1361" s="665" t="s">
        <v>3118</v>
      </c>
      <c r="H1361" s="665" t="s">
        <v>1543</v>
      </c>
      <c r="I1361" s="665" t="s">
        <v>4180</v>
      </c>
      <c r="J1361" s="665" t="s">
        <v>1741</v>
      </c>
      <c r="K1361" s="665" t="s">
        <v>4181</v>
      </c>
      <c r="L1361" s="666">
        <v>1385.62</v>
      </c>
      <c r="M1361" s="666">
        <v>4156.8599999999997</v>
      </c>
      <c r="N1361" s="665">
        <v>3</v>
      </c>
      <c r="O1361" s="748">
        <v>2</v>
      </c>
      <c r="P1361" s="666">
        <v>4156.8599999999997</v>
      </c>
      <c r="Q1361" s="681">
        <v>1</v>
      </c>
      <c r="R1361" s="665">
        <v>3</v>
      </c>
      <c r="S1361" s="681">
        <v>1</v>
      </c>
      <c r="T1361" s="748">
        <v>2</v>
      </c>
      <c r="U1361" s="704">
        <v>1</v>
      </c>
    </row>
    <row r="1362" spans="1:21" ht="14.4" customHeight="1" x14ac:dyDescent="0.3">
      <c r="A1362" s="664">
        <v>31</v>
      </c>
      <c r="B1362" s="665" t="s">
        <v>556</v>
      </c>
      <c r="C1362" s="665" t="s">
        <v>3070</v>
      </c>
      <c r="D1362" s="746" t="s">
        <v>4306</v>
      </c>
      <c r="E1362" s="747" t="s">
        <v>3090</v>
      </c>
      <c r="F1362" s="665" t="s">
        <v>3065</v>
      </c>
      <c r="G1362" s="665" t="s">
        <v>3118</v>
      </c>
      <c r="H1362" s="665" t="s">
        <v>1543</v>
      </c>
      <c r="I1362" s="665" t="s">
        <v>4027</v>
      </c>
      <c r="J1362" s="665" t="s">
        <v>1741</v>
      </c>
      <c r="K1362" s="665" t="s">
        <v>4028</v>
      </c>
      <c r="L1362" s="666">
        <v>1847.49</v>
      </c>
      <c r="M1362" s="666">
        <v>1847.49</v>
      </c>
      <c r="N1362" s="665">
        <v>1</v>
      </c>
      <c r="O1362" s="748">
        <v>1</v>
      </c>
      <c r="P1362" s="666">
        <v>1847.49</v>
      </c>
      <c r="Q1362" s="681">
        <v>1</v>
      </c>
      <c r="R1362" s="665">
        <v>1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31</v>
      </c>
      <c r="B1363" s="665" t="s">
        <v>556</v>
      </c>
      <c r="C1363" s="665" t="s">
        <v>3070</v>
      </c>
      <c r="D1363" s="746" t="s">
        <v>4306</v>
      </c>
      <c r="E1363" s="747" t="s">
        <v>3090</v>
      </c>
      <c r="F1363" s="665" t="s">
        <v>3065</v>
      </c>
      <c r="G1363" s="665" t="s">
        <v>3217</v>
      </c>
      <c r="H1363" s="665" t="s">
        <v>1543</v>
      </c>
      <c r="I1363" s="665" t="s">
        <v>1555</v>
      </c>
      <c r="J1363" s="665" t="s">
        <v>600</v>
      </c>
      <c r="K1363" s="665" t="s">
        <v>2927</v>
      </c>
      <c r="L1363" s="666">
        <v>48.42</v>
      </c>
      <c r="M1363" s="666">
        <v>48.42</v>
      </c>
      <c r="N1363" s="665">
        <v>1</v>
      </c>
      <c r="O1363" s="748">
        <v>1</v>
      </c>
      <c r="P1363" s="666">
        <v>48.42</v>
      </c>
      <c r="Q1363" s="681">
        <v>1</v>
      </c>
      <c r="R1363" s="665">
        <v>1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31</v>
      </c>
      <c r="B1364" s="665" t="s">
        <v>556</v>
      </c>
      <c r="C1364" s="665" t="s">
        <v>3070</v>
      </c>
      <c r="D1364" s="746" t="s">
        <v>4306</v>
      </c>
      <c r="E1364" s="747" t="s">
        <v>3090</v>
      </c>
      <c r="F1364" s="665" t="s">
        <v>3065</v>
      </c>
      <c r="G1364" s="665" t="s">
        <v>3217</v>
      </c>
      <c r="H1364" s="665" t="s">
        <v>1543</v>
      </c>
      <c r="I1364" s="665" t="s">
        <v>1555</v>
      </c>
      <c r="J1364" s="665" t="s">
        <v>600</v>
      </c>
      <c r="K1364" s="665" t="s">
        <v>2927</v>
      </c>
      <c r="L1364" s="666">
        <v>36.54</v>
      </c>
      <c r="M1364" s="666">
        <v>36.54</v>
      </c>
      <c r="N1364" s="665">
        <v>1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31</v>
      </c>
      <c r="B1365" s="665" t="s">
        <v>556</v>
      </c>
      <c r="C1365" s="665" t="s">
        <v>3070</v>
      </c>
      <c r="D1365" s="746" t="s">
        <v>4306</v>
      </c>
      <c r="E1365" s="747" t="s">
        <v>3090</v>
      </c>
      <c r="F1365" s="665" t="s">
        <v>3065</v>
      </c>
      <c r="G1365" s="665" t="s">
        <v>4182</v>
      </c>
      <c r="H1365" s="665" t="s">
        <v>557</v>
      </c>
      <c r="I1365" s="665" t="s">
        <v>2244</v>
      </c>
      <c r="J1365" s="665" t="s">
        <v>4183</v>
      </c>
      <c r="K1365" s="665" t="s">
        <v>3277</v>
      </c>
      <c r="L1365" s="666">
        <v>18.809999999999999</v>
      </c>
      <c r="M1365" s="666">
        <v>56.429999999999993</v>
      </c>
      <c r="N1365" s="665">
        <v>3</v>
      </c>
      <c r="O1365" s="748">
        <v>0.5</v>
      </c>
      <c r="P1365" s="666">
        <v>56.429999999999993</v>
      </c>
      <c r="Q1365" s="681">
        <v>1</v>
      </c>
      <c r="R1365" s="665">
        <v>3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31</v>
      </c>
      <c r="B1366" s="665" t="s">
        <v>556</v>
      </c>
      <c r="C1366" s="665" t="s">
        <v>3070</v>
      </c>
      <c r="D1366" s="746" t="s">
        <v>4306</v>
      </c>
      <c r="E1366" s="747" t="s">
        <v>3090</v>
      </c>
      <c r="F1366" s="665" t="s">
        <v>3065</v>
      </c>
      <c r="G1366" s="665" t="s">
        <v>3787</v>
      </c>
      <c r="H1366" s="665" t="s">
        <v>1543</v>
      </c>
      <c r="I1366" s="665" t="s">
        <v>4184</v>
      </c>
      <c r="J1366" s="665" t="s">
        <v>2850</v>
      </c>
      <c r="K1366" s="665" t="s">
        <v>4185</v>
      </c>
      <c r="L1366" s="666">
        <v>352.37</v>
      </c>
      <c r="M1366" s="666">
        <v>352.37</v>
      </c>
      <c r="N1366" s="665">
        <v>1</v>
      </c>
      <c r="O1366" s="748">
        <v>0.5</v>
      </c>
      <c r="P1366" s="666">
        <v>352.37</v>
      </c>
      <c r="Q1366" s="681">
        <v>1</v>
      </c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31</v>
      </c>
      <c r="B1367" s="665" t="s">
        <v>556</v>
      </c>
      <c r="C1367" s="665" t="s">
        <v>3070</v>
      </c>
      <c r="D1367" s="746" t="s">
        <v>4306</v>
      </c>
      <c r="E1367" s="747" t="s">
        <v>3090</v>
      </c>
      <c r="F1367" s="665" t="s">
        <v>3065</v>
      </c>
      <c r="G1367" s="665" t="s">
        <v>3677</v>
      </c>
      <c r="H1367" s="665" t="s">
        <v>557</v>
      </c>
      <c r="I1367" s="665" t="s">
        <v>3678</v>
      </c>
      <c r="J1367" s="665" t="s">
        <v>3679</v>
      </c>
      <c r="K1367" s="665" t="s">
        <v>3680</v>
      </c>
      <c r="L1367" s="666">
        <v>54.55</v>
      </c>
      <c r="M1367" s="666">
        <v>109.1</v>
      </c>
      <c r="N1367" s="665">
        <v>2</v>
      </c>
      <c r="O1367" s="748">
        <v>1</v>
      </c>
      <c r="P1367" s="666">
        <v>109.1</v>
      </c>
      <c r="Q1367" s="681">
        <v>1</v>
      </c>
      <c r="R1367" s="665">
        <v>2</v>
      </c>
      <c r="S1367" s="681">
        <v>1</v>
      </c>
      <c r="T1367" s="748">
        <v>1</v>
      </c>
      <c r="U1367" s="704">
        <v>1</v>
      </c>
    </row>
    <row r="1368" spans="1:21" ht="14.4" customHeight="1" x14ac:dyDescent="0.3">
      <c r="A1368" s="664">
        <v>31</v>
      </c>
      <c r="B1368" s="665" t="s">
        <v>556</v>
      </c>
      <c r="C1368" s="665" t="s">
        <v>3070</v>
      </c>
      <c r="D1368" s="746" t="s">
        <v>4306</v>
      </c>
      <c r="E1368" s="747" t="s">
        <v>3090</v>
      </c>
      <c r="F1368" s="665" t="s">
        <v>3065</v>
      </c>
      <c r="G1368" s="665" t="s">
        <v>3398</v>
      </c>
      <c r="H1368" s="665" t="s">
        <v>1543</v>
      </c>
      <c r="I1368" s="665" t="s">
        <v>1544</v>
      </c>
      <c r="J1368" s="665" t="s">
        <v>2842</v>
      </c>
      <c r="K1368" s="665" t="s">
        <v>2844</v>
      </c>
      <c r="L1368" s="666">
        <v>10.41</v>
      </c>
      <c r="M1368" s="666">
        <v>10.41</v>
      </c>
      <c r="N1368" s="665">
        <v>1</v>
      </c>
      <c r="O1368" s="748">
        <v>1</v>
      </c>
      <c r="P1368" s="666">
        <v>10.41</v>
      </c>
      <c r="Q1368" s="681">
        <v>1</v>
      </c>
      <c r="R1368" s="665">
        <v>1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31</v>
      </c>
      <c r="B1369" s="665" t="s">
        <v>556</v>
      </c>
      <c r="C1369" s="665" t="s">
        <v>3070</v>
      </c>
      <c r="D1369" s="746" t="s">
        <v>4306</v>
      </c>
      <c r="E1369" s="747" t="s">
        <v>3090</v>
      </c>
      <c r="F1369" s="665" t="s">
        <v>3065</v>
      </c>
      <c r="G1369" s="665" t="s">
        <v>3465</v>
      </c>
      <c r="H1369" s="665" t="s">
        <v>557</v>
      </c>
      <c r="I1369" s="665" t="s">
        <v>4186</v>
      </c>
      <c r="J1369" s="665" t="s">
        <v>4187</v>
      </c>
      <c r="K1369" s="665" t="s">
        <v>4188</v>
      </c>
      <c r="L1369" s="666">
        <v>0</v>
      </c>
      <c r="M1369" s="666">
        <v>0</v>
      </c>
      <c r="N1369" s="665">
        <v>1</v>
      </c>
      <c r="O1369" s="748">
        <v>1</v>
      </c>
      <c r="P1369" s="666">
        <v>0</v>
      </c>
      <c r="Q1369" s="681"/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31</v>
      </c>
      <c r="B1370" s="665" t="s">
        <v>556</v>
      </c>
      <c r="C1370" s="665" t="s">
        <v>3070</v>
      </c>
      <c r="D1370" s="746" t="s">
        <v>4306</v>
      </c>
      <c r="E1370" s="747" t="s">
        <v>3090</v>
      </c>
      <c r="F1370" s="665" t="s">
        <v>3065</v>
      </c>
      <c r="G1370" s="665" t="s">
        <v>3465</v>
      </c>
      <c r="H1370" s="665" t="s">
        <v>557</v>
      </c>
      <c r="I1370" s="665" t="s">
        <v>4189</v>
      </c>
      <c r="J1370" s="665" t="s">
        <v>3467</v>
      </c>
      <c r="K1370" s="665" t="s">
        <v>4190</v>
      </c>
      <c r="L1370" s="666">
        <v>0</v>
      </c>
      <c r="M1370" s="666">
        <v>0</v>
      </c>
      <c r="N1370" s="665">
        <v>1</v>
      </c>
      <c r="O1370" s="748">
        <v>1</v>
      </c>
      <c r="P1370" s="666"/>
      <c r="Q1370" s="681"/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31</v>
      </c>
      <c r="B1371" s="665" t="s">
        <v>556</v>
      </c>
      <c r="C1371" s="665" t="s">
        <v>3070</v>
      </c>
      <c r="D1371" s="746" t="s">
        <v>4306</v>
      </c>
      <c r="E1371" s="747" t="s">
        <v>3090</v>
      </c>
      <c r="F1371" s="665" t="s">
        <v>3065</v>
      </c>
      <c r="G1371" s="665" t="s">
        <v>3125</v>
      </c>
      <c r="H1371" s="665" t="s">
        <v>557</v>
      </c>
      <c r="I1371" s="665" t="s">
        <v>796</v>
      </c>
      <c r="J1371" s="665" t="s">
        <v>3126</v>
      </c>
      <c r="K1371" s="665" t="s">
        <v>3127</v>
      </c>
      <c r="L1371" s="666">
        <v>0</v>
      </c>
      <c r="M1371" s="666">
        <v>0</v>
      </c>
      <c r="N1371" s="665">
        <v>3</v>
      </c>
      <c r="O1371" s="748">
        <v>3</v>
      </c>
      <c r="P1371" s="666">
        <v>0</v>
      </c>
      <c r="Q1371" s="681"/>
      <c r="R1371" s="665">
        <v>3</v>
      </c>
      <c r="S1371" s="681">
        <v>1</v>
      </c>
      <c r="T1371" s="748">
        <v>3</v>
      </c>
      <c r="U1371" s="704">
        <v>1</v>
      </c>
    </row>
    <row r="1372" spans="1:21" ht="14.4" customHeight="1" x14ac:dyDescent="0.3">
      <c r="A1372" s="664">
        <v>31</v>
      </c>
      <c r="B1372" s="665" t="s">
        <v>556</v>
      </c>
      <c r="C1372" s="665" t="s">
        <v>3070</v>
      </c>
      <c r="D1372" s="746" t="s">
        <v>4306</v>
      </c>
      <c r="E1372" s="747" t="s">
        <v>3090</v>
      </c>
      <c r="F1372" s="665" t="s">
        <v>3065</v>
      </c>
      <c r="G1372" s="665" t="s">
        <v>3281</v>
      </c>
      <c r="H1372" s="665" t="s">
        <v>557</v>
      </c>
      <c r="I1372" s="665" t="s">
        <v>912</v>
      </c>
      <c r="J1372" s="665" t="s">
        <v>913</v>
      </c>
      <c r="K1372" s="665" t="s">
        <v>3282</v>
      </c>
      <c r="L1372" s="666">
        <v>657.67</v>
      </c>
      <c r="M1372" s="666">
        <v>657.67</v>
      </c>
      <c r="N1372" s="665">
        <v>1</v>
      </c>
      <c r="O1372" s="748">
        <v>1</v>
      </c>
      <c r="P1372" s="666">
        <v>657.67</v>
      </c>
      <c r="Q1372" s="681">
        <v>1</v>
      </c>
      <c r="R1372" s="665">
        <v>1</v>
      </c>
      <c r="S1372" s="681">
        <v>1</v>
      </c>
      <c r="T1372" s="748">
        <v>1</v>
      </c>
      <c r="U1372" s="704">
        <v>1</v>
      </c>
    </row>
    <row r="1373" spans="1:21" ht="14.4" customHeight="1" x14ac:dyDescent="0.3">
      <c r="A1373" s="664">
        <v>31</v>
      </c>
      <c r="B1373" s="665" t="s">
        <v>556</v>
      </c>
      <c r="C1373" s="665" t="s">
        <v>3070</v>
      </c>
      <c r="D1373" s="746" t="s">
        <v>4306</v>
      </c>
      <c r="E1373" s="747" t="s">
        <v>3090</v>
      </c>
      <c r="F1373" s="665" t="s">
        <v>3065</v>
      </c>
      <c r="G1373" s="665" t="s">
        <v>4064</v>
      </c>
      <c r="H1373" s="665" t="s">
        <v>557</v>
      </c>
      <c r="I1373" s="665" t="s">
        <v>4065</v>
      </c>
      <c r="J1373" s="665" t="s">
        <v>4066</v>
      </c>
      <c r="K1373" s="665" t="s">
        <v>4067</v>
      </c>
      <c r="L1373" s="666">
        <v>0</v>
      </c>
      <c r="M1373" s="666">
        <v>0</v>
      </c>
      <c r="N1373" s="665">
        <v>1</v>
      </c>
      <c r="O1373" s="748">
        <v>0.5</v>
      </c>
      <c r="P1373" s="666">
        <v>0</v>
      </c>
      <c r="Q1373" s="681"/>
      <c r="R1373" s="665">
        <v>1</v>
      </c>
      <c r="S1373" s="681">
        <v>1</v>
      </c>
      <c r="T1373" s="748">
        <v>0.5</v>
      </c>
      <c r="U1373" s="704">
        <v>1</v>
      </c>
    </row>
    <row r="1374" spans="1:21" ht="14.4" customHeight="1" x14ac:dyDescent="0.3">
      <c r="A1374" s="664">
        <v>31</v>
      </c>
      <c r="B1374" s="665" t="s">
        <v>556</v>
      </c>
      <c r="C1374" s="665" t="s">
        <v>3070</v>
      </c>
      <c r="D1374" s="746" t="s">
        <v>4306</v>
      </c>
      <c r="E1374" s="747" t="s">
        <v>3090</v>
      </c>
      <c r="F1374" s="665" t="s">
        <v>3065</v>
      </c>
      <c r="G1374" s="665" t="s">
        <v>3132</v>
      </c>
      <c r="H1374" s="665" t="s">
        <v>557</v>
      </c>
      <c r="I1374" s="665" t="s">
        <v>761</v>
      </c>
      <c r="J1374" s="665" t="s">
        <v>762</v>
      </c>
      <c r="K1374" s="665" t="s">
        <v>2935</v>
      </c>
      <c r="L1374" s="666">
        <v>31.32</v>
      </c>
      <c r="M1374" s="666">
        <v>62.64</v>
      </c>
      <c r="N1374" s="665">
        <v>2</v>
      </c>
      <c r="O1374" s="748">
        <v>0.5</v>
      </c>
      <c r="P1374" s="666">
        <v>62.64</v>
      </c>
      <c r="Q1374" s="681">
        <v>1</v>
      </c>
      <c r="R1374" s="665">
        <v>2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31</v>
      </c>
      <c r="B1375" s="665" t="s">
        <v>556</v>
      </c>
      <c r="C1375" s="665" t="s">
        <v>3070</v>
      </c>
      <c r="D1375" s="746" t="s">
        <v>4306</v>
      </c>
      <c r="E1375" s="747" t="s">
        <v>3090</v>
      </c>
      <c r="F1375" s="665" t="s">
        <v>3065</v>
      </c>
      <c r="G1375" s="665" t="s">
        <v>3240</v>
      </c>
      <c r="H1375" s="665" t="s">
        <v>557</v>
      </c>
      <c r="I1375" s="665" t="s">
        <v>4036</v>
      </c>
      <c r="J1375" s="665" t="s">
        <v>3242</v>
      </c>
      <c r="K1375" s="665" t="s">
        <v>4037</v>
      </c>
      <c r="L1375" s="666">
        <v>299.83999999999997</v>
      </c>
      <c r="M1375" s="666">
        <v>299.83999999999997</v>
      </c>
      <c r="N1375" s="665">
        <v>1</v>
      </c>
      <c r="O1375" s="748">
        <v>0.5</v>
      </c>
      <c r="P1375" s="666">
        <v>299.83999999999997</v>
      </c>
      <c r="Q1375" s="681">
        <v>1</v>
      </c>
      <c r="R1375" s="665">
        <v>1</v>
      </c>
      <c r="S1375" s="681">
        <v>1</v>
      </c>
      <c r="T1375" s="748">
        <v>0.5</v>
      </c>
      <c r="U1375" s="704">
        <v>1</v>
      </c>
    </row>
    <row r="1376" spans="1:21" ht="14.4" customHeight="1" x14ac:dyDescent="0.3">
      <c r="A1376" s="664">
        <v>31</v>
      </c>
      <c r="B1376" s="665" t="s">
        <v>556</v>
      </c>
      <c r="C1376" s="665" t="s">
        <v>3070</v>
      </c>
      <c r="D1376" s="746" t="s">
        <v>4306</v>
      </c>
      <c r="E1376" s="747" t="s">
        <v>3090</v>
      </c>
      <c r="F1376" s="665" t="s">
        <v>3065</v>
      </c>
      <c r="G1376" s="665" t="s">
        <v>3916</v>
      </c>
      <c r="H1376" s="665" t="s">
        <v>1543</v>
      </c>
      <c r="I1376" s="665" t="s">
        <v>2601</v>
      </c>
      <c r="J1376" s="665" t="s">
        <v>2812</v>
      </c>
      <c r="K1376" s="665" t="s">
        <v>2988</v>
      </c>
      <c r="L1376" s="666">
        <v>2376.9299999999998</v>
      </c>
      <c r="M1376" s="666">
        <v>2376.9299999999998</v>
      </c>
      <c r="N1376" s="665">
        <v>1</v>
      </c>
      <c r="O1376" s="748">
        <v>1</v>
      </c>
      <c r="P1376" s="666">
        <v>2376.9299999999998</v>
      </c>
      <c r="Q1376" s="681">
        <v>1</v>
      </c>
      <c r="R1376" s="665">
        <v>1</v>
      </c>
      <c r="S1376" s="681">
        <v>1</v>
      </c>
      <c r="T1376" s="748">
        <v>1</v>
      </c>
      <c r="U1376" s="704">
        <v>1</v>
      </c>
    </row>
    <row r="1377" spans="1:21" ht="14.4" customHeight="1" x14ac:dyDescent="0.3">
      <c r="A1377" s="664">
        <v>31</v>
      </c>
      <c r="B1377" s="665" t="s">
        <v>556</v>
      </c>
      <c r="C1377" s="665" t="s">
        <v>3070</v>
      </c>
      <c r="D1377" s="746" t="s">
        <v>4306</v>
      </c>
      <c r="E1377" s="747" t="s">
        <v>3090</v>
      </c>
      <c r="F1377" s="665" t="s">
        <v>3065</v>
      </c>
      <c r="G1377" s="665" t="s">
        <v>4191</v>
      </c>
      <c r="H1377" s="665" t="s">
        <v>557</v>
      </c>
      <c r="I1377" s="665" t="s">
        <v>4192</v>
      </c>
      <c r="J1377" s="665" t="s">
        <v>4193</v>
      </c>
      <c r="K1377" s="665" t="s">
        <v>4194</v>
      </c>
      <c r="L1377" s="666">
        <v>0</v>
      </c>
      <c r="M1377" s="666">
        <v>0</v>
      </c>
      <c r="N1377" s="665">
        <v>1</v>
      </c>
      <c r="O1377" s="748">
        <v>1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31</v>
      </c>
      <c r="B1378" s="665" t="s">
        <v>556</v>
      </c>
      <c r="C1378" s="665" t="s">
        <v>3070</v>
      </c>
      <c r="D1378" s="746" t="s">
        <v>4306</v>
      </c>
      <c r="E1378" s="747" t="s">
        <v>3090</v>
      </c>
      <c r="F1378" s="665" t="s">
        <v>3067</v>
      </c>
      <c r="G1378" s="665" t="s">
        <v>3135</v>
      </c>
      <c r="H1378" s="665" t="s">
        <v>557</v>
      </c>
      <c r="I1378" s="665" t="s">
        <v>3605</v>
      </c>
      <c r="J1378" s="665" t="s">
        <v>3137</v>
      </c>
      <c r="K1378" s="665" t="s">
        <v>3606</v>
      </c>
      <c r="L1378" s="666">
        <v>30.99</v>
      </c>
      <c r="M1378" s="666">
        <v>154.94999999999999</v>
      </c>
      <c r="N1378" s="665">
        <v>5</v>
      </c>
      <c r="O1378" s="748">
        <v>5</v>
      </c>
      <c r="P1378" s="666">
        <v>154.94999999999999</v>
      </c>
      <c r="Q1378" s="681">
        <v>1</v>
      </c>
      <c r="R1378" s="665">
        <v>5</v>
      </c>
      <c r="S1378" s="681">
        <v>1</v>
      </c>
      <c r="T1378" s="748">
        <v>5</v>
      </c>
      <c r="U1378" s="704">
        <v>1</v>
      </c>
    </row>
    <row r="1379" spans="1:21" ht="14.4" customHeight="1" x14ac:dyDescent="0.3">
      <c r="A1379" s="664">
        <v>31</v>
      </c>
      <c r="B1379" s="665" t="s">
        <v>556</v>
      </c>
      <c r="C1379" s="665" t="s">
        <v>3070</v>
      </c>
      <c r="D1379" s="746" t="s">
        <v>4306</v>
      </c>
      <c r="E1379" s="747" t="s">
        <v>3090</v>
      </c>
      <c r="F1379" s="665" t="s">
        <v>3067</v>
      </c>
      <c r="G1379" s="665" t="s">
        <v>3143</v>
      </c>
      <c r="H1379" s="665" t="s">
        <v>557</v>
      </c>
      <c r="I1379" s="665" t="s">
        <v>3147</v>
      </c>
      <c r="J1379" s="665" t="s">
        <v>3148</v>
      </c>
      <c r="K1379" s="665" t="s">
        <v>3149</v>
      </c>
      <c r="L1379" s="666">
        <v>492.18</v>
      </c>
      <c r="M1379" s="666">
        <v>984.36</v>
      </c>
      <c r="N1379" s="665">
        <v>2</v>
      </c>
      <c r="O1379" s="748">
        <v>2</v>
      </c>
      <c r="P1379" s="666">
        <v>984.36</v>
      </c>
      <c r="Q1379" s="681">
        <v>1</v>
      </c>
      <c r="R1379" s="665">
        <v>2</v>
      </c>
      <c r="S1379" s="681">
        <v>1</v>
      </c>
      <c r="T1379" s="748">
        <v>2</v>
      </c>
      <c r="U1379" s="704">
        <v>1</v>
      </c>
    </row>
    <row r="1380" spans="1:21" ht="14.4" customHeight="1" x14ac:dyDescent="0.3">
      <c r="A1380" s="664">
        <v>31</v>
      </c>
      <c r="B1380" s="665" t="s">
        <v>556</v>
      </c>
      <c r="C1380" s="665" t="s">
        <v>3070</v>
      </c>
      <c r="D1380" s="746" t="s">
        <v>4306</v>
      </c>
      <c r="E1380" s="747" t="s">
        <v>3090</v>
      </c>
      <c r="F1380" s="665" t="s">
        <v>3067</v>
      </c>
      <c r="G1380" s="665" t="s">
        <v>3143</v>
      </c>
      <c r="H1380" s="665" t="s">
        <v>557</v>
      </c>
      <c r="I1380" s="665" t="s">
        <v>3294</v>
      </c>
      <c r="J1380" s="665" t="s">
        <v>3295</v>
      </c>
      <c r="K1380" s="665" t="s">
        <v>3296</v>
      </c>
      <c r="L1380" s="666">
        <v>347.81</v>
      </c>
      <c r="M1380" s="666">
        <v>347.81</v>
      </c>
      <c r="N1380" s="665">
        <v>1</v>
      </c>
      <c r="O1380" s="748">
        <v>1</v>
      </c>
      <c r="P1380" s="666">
        <v>347.81</v>
      </c>
      <c r="Q1380" s="681">
        <v>1</v>
      </c>
      <c r="R1380" s="665">
        <v>1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31</v>
      </c>
      <c r="B1381" s="665" t="s">
        <v>556</v>
      </c>
      <c r="C1381" s="665" t="s">
        <v>3070</v>
      </c>
      <c r="D1381" s="746" t="s">
        <v>4306</v>
      </c>
      <c r="E1381" s="747" t="s">
        <v>3090</v>
      </c>
      <c r="F1381" s="665" t="s">
        <v>3067</v>
      </c>
      <c r="G1381" s="665" t="s">
        <v>3143</v>
      </c>
      <c r="H1381" s="665" t="s">
        <v>557</v>
      </c>
      <c r="I1381" s="665" t="s">
        <v>3246</v>
      </c>
      <c r="J1381" s="665" t="s">
        <v>3247</v>
      </c>
      <c r="K1381" s="665" t="s">
        <v>3248</v>
      </c>
      <c r="L1381" s="666">
        <v>320.25</v>
      </c>
      <c r="M1381" s="666">
        <v>640.5</v>
      </c>
      <c r="N1381" s="665">
        <v>2</v>
      </c>
      <c r="O1381" s="748">
        <v>2</v>
      </c>
      <c r="P1381" s="666">
        <v>640.5</v>
      </c>
      <c r="Q1381" s="681">
        <v>1</v>
      </c>
      <c r="R1381" s="665">
        <v>2</v>
      </c>
      <c r="S1381" s="681">
        <v>1</v>
      </c>
      <c r="T1381" s="748">
        <v>2</v>
      </c>
      <c r="U1381" s="704">
        <v>1</v>
      </c>
    </row>
    <row r="1382" spans="1:21" ht="14.4" customHeight="1" x14ac:dyDescent="0.3">
      <c r="A1382" s="664">
        <v>31</v>
      </c>
      <c r="B1382" s="665" t="s">
        <v>556</v>
      </c>
      <c r="C1382" s="665" t="s">
        <v>3070</v>
      </c>
      <c r="D1382" s="746" t="s">
        <v>4306</v>
      </c>
      <c r="E1382" s="747" t="s">
        <v>3090</v>
      </c>
      <c r="F1382" s="665" t="s">
        <v>3067</v>
      </c>
      <c r="G1382" s="665" t="s">
        <v>3143</v>
      </c>
      <c r="H1382" s="665" t="s">
        <v>557</v>
      </c>
      <c r="I1382" s="665" t="s">
        <v>3249</v>
      </c>
      <c r="J1382" s="665" t="s">
        <v>3250</v>
      </c>
      <c r="K1382" s="665" t="s">
        <v>3251</v>
      </c>
      <c r="L1382" s="666">
        <v>245.43</v>
      </c>
      <c r="M1382" s="666">
        <v>245.43</v>
      </c>
      <c r="N1382" s="665">
        <v>1</v>
      </c>
      <c r="O1382" s="748">
        <v>1</v>
      </c>
      <c r="P1382" s="666">
        <v>245.43</v>
      </c>
      <c r="Q1382" s="681">
        <v>1</v>
      </c>
      <c r="R1382" s="665">
        <v>1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31</v>
      </c>
      <c r="B1383" s="665" t="s">
        <v>556</v>
      </c>
      <c r="C1383" s="665" t="s">
        <v>3070</v>
      </c>
      <c r="D1383" s="746" t="s">
        <v>4306</v>
      </c>
      <c r="E1383" s="747" t="s">
        <v>3090</v>
      </c>
      <c r="F1383" s="665" t="s">
        <v>3067</v>
      </c>
      <c r="G1383" s="665" t="s">
        <v>3143</v>
      </c>
      <c r="H1383" s="665" t="s">
        <v>557</v>
      </c>
      <c r="I1383" s="665" t="s">
        <v>3153</v>
      </c>
      <c r="J1383" s="665" t="s">
        <v>3154</v>
      </c>
      <c r="K1383" s="665" t="s">
        <v>3155</v>
      </c>
      <c r="L1383" s="666">
        <v>58.5</v>
      </c>
      <c r="M1383" s="666">
        <v>175.5</v>
      </c>
      <c r="N1383" s="665">
        <v>3</v>
      </c>
      <c r="O1383" s="748">
        <v>3</v>
      </c>
      <c r="P1383" s="666">
        <v>175.5</v>
      </c>
      <c r="Q1383" s="681">
        <v>1</v>
      </c>
      <c r="R1383" s="665">
        <v>3</v>
      </c>
      <c r="S1383" s="681">
        <v>1</v>
      </c>
      <c r="T1383" s="748">
        <v>3</v>
      </c>
      <c r="U1383" s="704">
        <v>1</v>
      </c>
    </row>
    <row r="1384" spans="1:21" ht="14.4" customHeight="1" x14ac:dyDescent="0.3">
      <c r="A1384" s="664">
        <v>31</v>
      </c>
      <c r="B1384" s="665" t="s">
        <v>556</v>
      </c>
      <c r="C1384" s="665" t="s">
        <v>3070</v>
      </c>
      <c r="D1384" s="746" t="s">
        <v>4306</v>
      </c>
      <c r="E1384" s="747" t="s">
        <v>3090</v>
      </c>
      <c r="F1384" s="665" t="s">
        <v>3067</v>
      </c>
      <c r="G1384" s="665" t="s">
        <v>3143</v>
      </c>
      <c r="H1384" s="665" t="s">
        <v>557</v>
      </c>
      <c r="I1384" s="665" t="s">
        <v>3156</v>
      </c>
      <c r="J1384" s="665" t="s">
        <v>3157</v>
      </c>
      <c r="K1384" s="665" t="s">
        <v>3158</v>
      </c>
      <c r="L1384" s="666">
        <v>971.25</v>
      </c>
      <c r="M1384" s="666">
        <v>971.25</v>
      </c>
      <c r="N1384" s="665">
        <v>1</v>
      </c>
      <c r="O1384" s="748">
        <v>1</v>
      </c>
      <c r="P1384" s="666">
        <v>971.25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31</v>
      </c>
      <c r="B1385" s="665" t="s">
        <v>556</v>
      </c>
      <c r="C1385" s="665" t="s">
        <v>3070</v>
      </c>
      <c r="D1385" s="746" t="s">
        <v>4306</v>
      </c>
      <c r="E1385" s="747" t="s">
        <v>3090</v>
      </c>
      <c r="F1385" s="665" t="s">
        <v>3067</v>
      </c>
      <c r="G1385" s="665" t="s">
        <v>3143</v>
      </c>
      <c r="H1385" s="665" t="s">
        <v>557</v>
      </c>
      <c r="I1385" s="665" t="s">
        <v>3876</v>
      </c>
      <c r="J1385" s="665" t="s">
        <v>3877</v>
      </c>
      <c r="K1385" s="665"/>
      <c r="L1385" s="666">
        <v>80.349999999999994</v>
      </c>
      <c r="M1385" s="666">
        <v>321.39999999999998</v>
      </c>
      <c r="N1385" s="665">
        <v>4</v>
      </c>
      <c r="O1385" s="748">
        <v>4</v>
      </c>
      <c r="P1385" s="666">
        <v>321.39999999999998</v>
      </c>
      <c r="Q1385" s="681">
        <v>1</v>
      </c>
      <c r="R1385" s="665">
        <v>4</v>
      </c>
      <c r="S1385" s="681">
        <v>1</v>
      </c>
      <c r="T1385" s="748">
        <v>4</v>
      </c>
      <c r="U1385" s="704">
        <v>1</v>
      </c>
    </row>
    <row r="1386" spans="1:21" ht="14.4" customHeight="1" x14ac:dyDescent="0.3">
      <c r="A1386" s="664">
        <v>31</v>
      </c>
      <c r="B1386" s="665" t="s">
        <v>556</v>
      </c>
      <c r="C1386" s="665" t="s">
        <v>3070</v>
      </c>
      <c r="D1386" s="746" t="s">
        <v>4306</v>
      </c>
      <c r="E1386" s="747" t="s">
        <v>3090</v>
      </c>
      <c r="F1386" s="665" t="s">
        <v>3067</v>
      </c>
      <c r="G1386" s="665" t="s">
        <v>3143</v>
      </c>
      <c r="H1386" s="665" t="s">
        <v>557</v>
      </c>
      <c r="I1386" s="665" t="s">
        <v>3162</v>
      </c>
      <c r="J1386" s="665" t="s">
        <v>3163</v>
      </c>
      <c r="K1386" s="665" t="s">
        <v>3164</v>
      </c>
      <c r="L1386" s="666">
        <v>350</v>
      </c>
      <c r="M1386" s="666">
        <v>2450</v>
      </c>
      <c r="N1386" s="665">
        <v>7</v>
      </c>
      <c r="O1386" s="748">
        <v>7</v>
      </c>
      <c r="P1386" s="666">
        <v>2100</v>
      </c>
      <c r="Q1386" s="681">
        <v>0.8571428571428571</v>
      </c>
      <c r="R1386" s="665">
        <v>6</v>
      </c>
      <c r="S1386" s="681">
        <v>0.8571428571428571</v>
      </c>
      <c r="T1386" s="748">
        <v>6</v>
      </c>
      <c r="U1386" s="704">
        <v>0.8571428571428571</v>
      </c>
    </row>
    <row r="1387" spans="1:21" ht="14.4" customHeight="1" x14ac:dyDescent="0.3">
      <c r="A1387" s="664">
        <v>31</v>
      </c>
      <c r="B1387" s="665" t="s">
        <v>556</v>
      </c>
      <c r="C1387" s="665" t="s">
        <v>3070</v>
      </c>
      <c r="D1387" s="746" t="s">
        <v>4306</v>
      </c>
      <c r="E1387" s="747" t="s">
        <v>3090</v>
      </c>
      <c r="F1387" s="665" t="s">
        <v>3067</v>
      </c>
      <c r="G1387" s="665" t="s">
        <v>3143</v>
      </c>
      <c r="H1387" s="665" t="s">
        <v>557</v>
      </c>
      <c r="I1387" s="665" t="s">
        <v>3165</v>
      </c>
      <c r="J1387" s="665" t="s">
        <v>3154</v>
      </c>
      <c r="K1387" s="665" t="s">
        <v>3166</v>
      </c>
      <c r="L1387" s="666">
        <v>58.5</v>
      </c>
      <c r="M1387" s="666">
        <v>58.5</v>
      </c>
      <c r="N1387" s="665">
        <v>1</v>
      </c>
      <c r="O1387" s="748">
        <v>1</v>
      </c>
      <c r="P1387" s="666">
        <v>58.5</v>
      </c>
      <c r="Q1387" s="681">
        <v>1</v>
      </c>
      <c r="R1387" s="665">
        <v>1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31</v>
      </c>
      <c r="B1388" s="665" t="s">
        <v>556</v>
      </c>
      <c r="C1388" s="665" t="s">
        <v>3070</v>
      </c>
      <c r="D1388" s="746" t="s">
        <v>4306</v>
      </c>
      <c r="E1388" s="747" t="s">
        <v>3090</v>
      </c>
      <c r="F1388" s="665" t="s">
        <v>3067</v>
      </c>
      <c r="G1388" s="665" t="s">
        <v>3143</v>
      </c>
      <c r="H1388" s="665" t="s">
        <v>557</v>
      </c>
      <c r="I1388" s="665" t="s">
        <v>3170</v>
      </c>
      <c r="J1388" s="665" t="s">
        <v>3171</v>
      </c>
      <c r="K1388" s="665" t="s">
        <v>3172</v>
      </c>
      <c r="L1388" s="666">
        <v>1000</v>
      </c>
      <c r="M1388" s="666">
        <v>5000</v>
      </c>
      <c r="N1388" s="665">
        <v>5</v>
      </c>
      <c r="O1388" s="748">
        <v>5</v>
      </c>
      <c r="P1388" s="666">
        <v>5000</v>
      </c>
      <c r="Q1388" s="681">
        <v>1</v>
      </c>
      <c r="R1388" s="665">
        <v>5</v>
      </c>
      <c r="S1388" s="681">
        <v>1</v>
      </c>
      <c r="T1388" s="748">
        <v>5</v>
      </c>
      <c r="U1388" s="704">
        <v>1</v>
      </c>
    </row>
    <row r="1389" spans="1:21" ht="14.4" customHeight="1" x14ac:dyDescent="0.3">
      <c r="A1389" s="664">
        <v>31</v>
      </c>
      <c r="B1389" s="665" t="s">
        <v>556</v>
      </c>
      <c r="C1389" s="665" t="s">
        <v>3070</v>
      </c>
      <c r="D1389" s="746" t="s">
        <v>4306</v>
      </c>
      <c r="E1389" s="747" t="s">
        <v>3090</v>
      </c>
      <c r="F1389" s="665" t="s">
        <v>3067</v>
      </c>
      <c r="G1389" s="665" t="s">
        <v>3176</v>
      </c>
      <c r="H1389" s="665" t="s">
        <v>557</v>
      </c>
      <c r="I1389" s="665" t="s">
        <v>3180</v>
      </c>
      <c r="J1389" s="665" t="s">
        <v>3181</v>
      </c>
      <c r="K1389" s="665" t="s">
        <v>3182</v>
      </c>
      <c r="L1389" s="666">
        <v>200</v>
      </c>
      <c r="M1389" s="666">
        <v>400</v>
      </c>
      <c r="N1389" s="665">
        <v>2</v>
      </c>
      <c r="O1389" s="748">
        <v>1</v>
      </c>
      <c r="P1389" s="666">
        <v>400</v>
      </c>
      <c r="Q1389" s="681">
        <v>1</v>
      </c>
      <c r="R1389" s="665">
        <v>2</v>
      </c>
      <c r="S1389" s="681">
        <v>1</v>
      </c>
      <c r="T1389" s="748">
        <v>1</v>
      </c>
      <c r="U1389" s="704">
        <v>1</v>
      </c>
    </row>
    <row r="1390" spans="1:21" ht="14.4" customHeight="1" x14ac:dyDescent="0.3">
      <c r="A1390" s="664">
        <v>31</v>
      </c>
      <c r="B1390" s="665" t="s">
        <v>556</v>
      </c>
      <c r="C1390" s="665" t="s">
        <v>3070</v>
      </c>
      <c r="D1390" s="746" t="s">
        <v>4306</v>
      </c>
      <c r="E1390" s="747" t="s">
        <v>3090</v>
      </c>
      <c r="F1390" s="665" t="s">
        <v>3067</v>
      </c>
      <c r="G1390" s="665" t="s">
        <v>3652</v>
      </c>
      <c r="H1390" s="665" t="s">
        <v>557</v>
      </c>
      <c r="I1390" s="665" t="s">
        <v>3656</v>
      </c>
      <c r="J1390" s="665" t="s">
        <v>3657</v>
      </c>
      <c r="K1390" s="665" t="s">
        <v>3658</v>
      </c>
      <c r="L1390" s="666">
        <v>1659.44</v>
      </c>
      <c r="M1390" s="666">
        <v>1659.44</v>
      </c>
      <c r="N1390" s="665">
        <v>1</v>
      </c>
      <c r="O1390" s="748">
        <v>1</v>
      </c>
      <c r="P1390" s="666">
        <v>1659.44</v>
      </c>
      <c r="Q1390" s="681">
        <v>1</v>
      </c>
      <c r="R1390" s="665">
        <v>1</v>
      </c>
      <c r="S1390" s="681">
        <v>1</v>
      </c>
      <c r="T1390" s="748">
        <v>1</v>
      </c>
      <c r="U1390" s="704">
        <v>1</v>
      </c>
    </row>
    <row r="1391" spans="1:21" ht="14.4" customHeight="1" x14ac:dyDescent="0.3">
      <c r="A1391" s="664">
        <v>31</v>
      </c>
      <c r="B1391" s="665" t="s">
        <v>556</v>
      </c>
      <c r="C1391" s="665" t="s">
        <v>3070</v>
      </c>
      <c r="D1391" s="746" t="s">
        <v>4306</v>
      </c>
      <c r="E1391" s="747" t="s">
        <v>3091</v>
      </c>
      <c r="F1391" s="665" t="s">
        <v>3065</v>
      </c>
      <c r="G1391" s="665" t="s">
        <v>3527</v>
      </c>
      <c r="H1391" s="665" t="s">
        <v>557</v>
      </c>
      <c r="I1391" s="665" t="s">
        <v>4195</v>
      </c>
      <c r="J1391" s="665" t="s">
        <v>3529</v>
      </c>
      <c r="K1391" s="665" t="s">
        <v>4196</v>
      </c>
      <c r="L1391" s="666">
        <v>0</v>
      </c>
      <c r="M1391" s="666">
        <v>0</v>
      </c>
      <c r="N1391" s="665">
        <v>1</v>
      </c>
      <c r="O1391" s="748">
        <v>0.5</v>
      </c>
      <c r="P1391" s="666">
        <v>0</v>
      </c>
      <c r="Q1391" s="681"/>
      <c r="R1391" s="665">
        <v>1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31</v>
      </c>
      <c r="B1392" s="665" t="s">
        <v>556</v>
      </c>
      <c r="C1392" s="665" t="s">
        <v>3070</v>
      </c>
      <c r="D1392" s="746" t="s">
        <v>4306</v>
      </c>
      <c r="E1392" s="747" t="s">
        <v>3091</v>
      </c>
      <c r="F1392" s="665" t="s">
        <v>3065</v>
      </c>
      <c r="G1392" s="665" t="s">
        <v>3096</v>
      </c>
      <c r="H1392" s="665" t="s">
        <v>1543</v>
      </c>
      <c r="I1392" s="665" t="s">
        <v>1906</v>
      </c>
      <c r="J1392" s="665" t="s">
        <v>1735</v>
      </c>
      <c r="K1392" s="665" t="s">
        <v>2878</v>
      </c>
      <c r="L1392" s="666">
        <v>154.36000000000001</v>
      </c>
      <c r="M1392" s="666">
        <v>771.80000000000007</v>
      </c>
      <c r="N1392" s="665">
        <v>5</v>
      </c>
      <c r="O1392" s="748">
        <v>3</v>
      </c>
      <c r="P1392" s="666">
        <v>617.44000000000005</v>
      </c>
      <c r="Q1392" s="681">
        <v>0.8</v>
      </c>
      <c r="R1392" s="665">
        <v>4</v>
      </c>
      <c r="S1392" s="681">
        <v>0.8</v>
      </c>
      <c r="T1392" s="748">
        <v>2.5</v>
      </c>
      <c r="U1392" s="704">
        <v>0.83333333333333337</v>
      </c>
    </row>
    <row r="1393" spans="1:21" ht="14.4" customHeight="1" x14ac:dyDescent="0.3">
      <c r="A1393" s="664">
        <v>31</v>
      </c>
      <c r="B1393" s="665" t="s">
        <v>556</v>
      </c>
      <c r="C1393" s="665" t="s">
        <v>3070</v>
      </c>
      <c r="D1393" s="746" t="s">
        <v>4306</v>
      </c>
      <c r="E1393" s="747" t="s">
        <v>3091</v>
      </c>
      <c r="F1393" s="665" t="s">
        <v>3065</v>
      </c>
      <c r="G1393" s="665" t="s">
        <v>3096</v>
      </c>
      <c r="H1393" s="665" t="s">
        <v>1543</v>
      </c>
      <c r="I1393" s="665" t="s">
        <v>1910</v>
      </c>
      <c r="J1393" s="665" t="s">
        <v>2881</v>
      </c>
      <c r="K1393" s="665" t="s">
        <v>2882</v>
      </c>
      <c r="L1393" s="666">
        <v>149.52000000000001</v>
      </c>
      <c r="M1393" s="666">
        <v>598.08000000000004</v>
      </c>
      <c r="N1393" s="665">
        <v>4</v>
      </c>
      <c r="O1393" s="748">
        <v>1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31</v>
      </c>
      <c r="B1394" s="665" t="s">
        <v>556</v>
      </c>
      <c r="C1394" s="665" t="s">
        <v>3070</v>
      </c>
      <c r="D1394" s="746" t="s">
        <v>4306</v>
      </c>
      <c r="E1394" s="747" t="s">
        <v>3091</v>
      </c>
      <c r="F1394" s="665" t="s">
        <v>3065</v>
      </c>
      <c r="G1394" s="665" t="s">
        <v>3096</v>
      </c>
      <c r="H1394" s="665" t="s">
        <v>1543</v>
      </c>
      <c r="I1394" s="665" t="s">
        <v>1734</v>
      </c>
      <c r="J1394" s="665" t="s">
        <v>1735</v>
      </c>
      <c r="K1394" s="665" t="s">
        <v>2877</v>
      </c>
      <c r="L1394" s="666">
        <v>225.06</v>
      </c>
      <c r="M1394" s="666">
        <v>225.06</v>
      </c>
      <c r="N1394" s="665">
        <v>1</v>
      </c>
      <c r="O1394" s="748">
        <v>1</v>
      </c>
      <c r="P1394" s="666">
        <v>225.06</v>
      </c>
      <c r="Q1394" s="681">
        <v>1</v>
      </c>
      <c r="R1394" s="665">
        <v>1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31</v>
      </c>
      <c r="B1395" s="665" t="s">
        <v>556</v>
      </c>
      <c r="C1395" s="665" t="s">
        <v>3070</v>
      </c>
      <c r="D1395" s="746" t="s">
        <v>4306</v>
      </c>
      <c r="E1395" s="747" t="s">
        <v>3091</v>
      </c>
      <c r="F1395" s="665" t="s">
        <v>3065</v>
      </c>
      <c r="G1395" s="665" t="s">
        <v>4003</v>
      </c>
      <c r="H1395" s="665" t="s">
        <v>1543</v>
      </c>
      <c r="I1395" s="665" t="s">
        <v>1918</v>
      </c>
      <c r="J1395" s="665" t="s">
        <v>2898</v>
      </c>
      <c r="K1395" s="665" t="s">
        <v>2899</v>
      </c>
      <c r="L1395" s="666">
        <v>70.540000000000006</v>
      </c>
      <c r="M1395" s="666">
        <v>423.24</v>
      </c>
      <c r="N1395" s="665">
        <v>6</v>
      </c>
      <c r="O1395" s="748">
        <v>3.5</v>
      </c>
      <c r="P1395" s="666">
        <v>211.62</v>
      </c>
      <c r="Q1395" s="681">
        <v>0.5</v>
      </c>
      <c r="R1395" s="665">
        <v>3</v>
      </c>
      <c r="S1395" s="681">
        <v>0.5</v>
      </c>
      <c r="T1395" s="748">
        <v>1.5</v>
      </c>
      <c r="U1395" s="704">
        <v>0.42857142857142855</v>
      </c>
    </row>
    <row r="1396" spans="1:21" ht="14.4" customHeight="1" x14ac:dyDescent="0.3">
      <c r="A1396" s="664">
        <v>31</v>
      </c>
      <c r="B1396" s="665" t="s">
        <v>556</v>
      </c>
      <c r="C1396" s="665" t="s">
        <v>3070</v>
      </c>
      <c r="D1396" s="746" t="s">
        <v>4306</v>
      </c>
      <c r="E1396" s="747" t="s">
        <v>3091</v>
      </c>
      <c r="F1396" s="665" t="s">
        <v>3065</v>
      </c>
      <c r="G1396" s="665" t="s">
        <v>4197</v>
      </c>
      <c r="H1396" s="665" t="s">
        <v>557</v>
      </c>
      <c r="I1396" s="665" t="s">
        <v>4198</v>
      </c>
      <c r="J1396" s="665" t="s">
        <v>4199</v>
      </c>
      <c r="K1396" s="665" t="s">
        <v>4200</v>
      </c>
      <c r="L1396" s="666">
        <v>815.1</v>
      </c>
      <c r="M1396" s="666">
        <v>815.1</v>
      </c>
      <c r="N1396" s="665">
        <v>1</v>
      </c>
      <c r="O1396" s="748">
        <v>1</v>
      </c>
      <c r="P1396" s="666">
        <v>815.1</v>
      </c>
      <c r="Q1396" s="681">
        <v>1</v>
      </c>
      <c r="R1396" s="665">
        <v>1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31</v>
      </c>
      <c r="B1397" s="665" t="s">
        <v>556</v>
      </c>
      <c r="C1397" s="665" t="s">
        <v>3070</v>
      </c>
      <c r="D1397" s="746" t="s">
        <v>4306</v>
      </c>
      <c r="E1397" s="747" t="s">
        <v>3091</v>
      </c>
      <c r="F1397" s="665" t="s">
        <v>3065</v>
      </c>
      <c r="G1397" s="665" t="s">
        <v>3197</v>
      </c>
      <c r="H1397" s="665" t="s">
        <v>1543</v>
      </c>
      <c r="I1397" s="665" t="s">
        <v>3889</v>
      </c>
      <c r="J1397" s="665" t="s">
        <v>1573</v>
      </c>
      <c r="K1397" s="665" t="s">
        <v>3890</v>
      </c>
      <c r="L1397" s="666">
        <v>105.32</v>
      </c>
      <c r="M1397" s="666">
        <v>210.64</v>
      </c>
      <c r="N1397" s="665">
        <v>2</v>
      </c>
      <c r="O1397" s="748">
        <v>0.5</v>
      </c>
      <c r="P1397" s="666">
        <v>210.64</v>
      </c>
      <c r="Q1397" s="681">
        <v>1</v>
      </c>
      <c r="R1397" s="665">
        <v>2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31</v>
      </c>
      <c r="B1398" s="665" t="s">
        <v>556</v>
      </c>
      <c r="C1398" s="665" t="s">
        <v>3070</v>
      </c>
      <c r="D1398" s="746" t="s">
        <v>4306</v>
      </c>
      <c r="E1398" s="747" t="s">
        <v>3091</v>
      </c>
      <c r="F1398" s="665" t="s">
        <v>3065</v>
      </c>
      <c r="G1398" s="665" t="s">
        <v>3198</v>
      </c>
      <c r="H1398" s="665" t="s">
        <v>557</v>
      </c>
      <c r="I1398" s="665" t="s">
        <v>3454</v>
      </c>
      <c r="J1398" s="665" t="s">
        <v>3200</v>
      </c>
      <c r="K1398" s="665" t="s">
        <v>3098</v>
      </c>
      <c r="L1398" s="666">
        <v>170.52</v>
      </c>
      <c r="M1398" s="666">
        <v>170.52</v>
      </c>
      <c r="N1398" s="665">
        <v>1</v>
      </c>
      <c r="O1398" s="748">
        <v>0.5</v>
      </c>
      <c r="P1398" s="666">
        <v>170.52</v>
      </c>
      <c r="Q1398" s="681">
        <v>1</v>
      </c>
      <c r="R1398" s="665">
        <v>1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31</v>
      </c>
      <c r="B1399" s="665" t="s">
        <v>556</v>
      </c>
      <c r="C1399" s="665" t="s">
        <v>3070</v>
      </c>
      <c r="D1399" s="746" t="s">
        <v>4306</v>
      </c>
      <c r="E1399" s="747" t="s">
        <v>3091</v>
      </c>
      <c r="F1399" s="665" t="s">
        <v>3065</v>
      </c>
      <c r="G1399" s="665" t="s">
        <v>3198</v>
      </c>
      <c r="H1399" s="665" t="s">
        <v>557</v>
      </c>
      <c r="I1399" s="665" t="s">
        <v>3705</v>
      </c>
      <c r="J1399" s="665" t="s">
        <v>3200</v>
      </c>
      <c r="K1399" s="665" t="s">
        <v>3706</v>
      </c>
      <c r="L1399" s="666">
        <v>42.63</v>
      </c>
      <c r="M1399" s="666">
        <v>255.78</v>
      </c>
      <c r="N1399" s="665">
        <v>6</v>
      </c>
      <c r="O1399" s="748">
        <v>5</v>
      </c>
      <c r="P1399" s="666">
        <v>42.63</v>
      </c>
      <c r="Q1399" s="681">
        <v>0.16666666666666669</v>
      </c>
      <c r="R1399" s="665">
        <v>1</v>
      </c>
      <c r="S1399" s="681">
        <v>0.16666666666666666</v>
      </c>
      <c r="T1399" s="748">
        <v>1</v>
      </c>
      <c r="U1399" s="704">
        <v>0.2</v>
      </c>
    </row>
    <row r="1400" spans="1:21" ht="14.4" customHeight="1" x14ac:dyDescent="0.3">
      <c r="A1400" s="664">
        <v>31</v>
      </c>
      <c r="B1400" s="665" t="s">
        <v>556</v>
      </c>
      <c r="C1400" s="665" t="s">
        <v>3070</v>
      </c>
      <c r="D1400" s="746" t="s">
        <v>4306</v>
      </c>
      <c r="E1400" s="747" t="s">
        <v>3091</v>
      </c>
      <c r="F1400" s="665" t="s">
        <v>3065</v>
      </c>
      <c r="G1400" s="665" t="s">
        <v>3198</v>
      </c>
      <c r="H1400" s="665" t="s">
        <v>557</v>
      </c>
      <c r="I1400" s="665" t="s">
        <v>3707</v>
      </c>
      <c r="J1400" s="665" t="s">
        <v>3200</v>
      </c>
      <c r="K1400" s="665" t="s">
        <v>3098</v>
      </c>
      <c r="L1400" s="666">
        <v>0</v>
      </c>
      <c r="M1400" s="666">
        <v>0</v>
      </c>
      <c r="N1400" s="665">
        <v>3</v>
      </c>
      <c r="O1400" s="748">
        <v>1.5</v>
      </c>
      <c r="P1400" s="666">
        <v>0</v>
      </c>
      <c r="Q1400" s="681"/>
      <c r="R1400" s="665">
        <v>2</v>
      </c>
      <c r="S1400" s="681">
        <v>0.66666666666666663</v>
      </c>
      <c r="T1400" s="748">
        <v>0.5</v>
      </c>
      <c r="U1400" s="704">
        <v>0.33333333333333331</v>
      </c>
    </row>
    <row r="1401" spans="1:21" ht="14.4" customHeight="1" x14ac:dyDescent="0.3">
      <c r="A1401" s="664">
        <v>31</v>
      </c>
      <c r="B1401" s="665" t="s">
        <v>556</v>
      </c>
      <c r="C1401" s="665" t="s">
        <v>3070</v>
      </c>
      <c r="D1401" s="746" t="s">
        <v>4306</v>
      </c>
      <c r="E1401" s="747" t="s">
        <v>3091</v>
      </c>
      <c r="F1401" s="665" t="s">
        <v>3065</v>
      </c>
      <c r="G1401" s="665" t="s">
        <v>3097</v>
      </c>
      <c r="H1401" s="665" t="s">
        <v>557</v>
      </c>
      <c r="I1401" s="665" t="s">
        <v>1895</v>
      </c>
      <c r="J1401" s="665" t="s">
        <v>1896</v>
      </c>
      <c r="K1401" s="665" t="s">
        <v>3098</v>
      </c>
      <c r="L1401" s="666">
        <v>78.33</v>
      </c>
      <c r="M1401" s="666">
        <v>156.66</v>
      </c>
      <c r="N1401" s="665">
        <v>2</v>
      </c>
      <c r="O1401" s="748">
        <v>1</v>
      </c>
      <c r="P1401" s="666">
        <v>156.66</v>
      </c>
      <c r="Q1401" s="681">
        <v>1</v>
      </c>
      <c r="R1401" s="665">
        <v>2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31</v>
      </c>
      <c r="B1402" s="665" t="s">
        <v>556</v>
      </c>
      <c r="C1402" s="665" t="s">
        <v>3070</v>
      </c>
      <c r="D1402" s="746" t="s">
        <v>4306</v>
      </c>
      <c r="E1402" s="747" t="s">
        <v>3091</v>
      </c>
      <c r="F1402" s="665" t="s">
        <v>3065</v>
      </c>
      <c r="G1402" s="665" t="s">
        <v>3097</v>
      </c>
      <c r="H1402" s="665" t="s">
        <v>557</v>
      </c>
      <c r="I1402" s="665" t="s">
        <v>3351</v>
      </c>
      <c r="J1402" s="665" t="s">
        <v>3352</v>
      </c>
      <c r="K1402" s="665" t="s">
        <v>3353</v>
      </c>
      <c r="L1402" s="666">
        <v>78.33</v>
      </c>
      <c r="M1402" s="666">
        <v>156.66</v>
      </c>
      <c r="N1402" s="665">
        <v>2</v>
      </c>
      <c r="O1402" s="748">
        <v>0.5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31</v>
      </c>
      <c r="B1403" s="665" t="s">
        <v>556</v>
      </c>
      <c r="C1403" s="665" t="s">
        <v>3070</v>
      </c>
      <c r="D1403" s="746" t="s">
        <v>4306</v>
      </c>
      <c r="E1403" s="747" t="s">
        <v>3091</v>
      </c>
      <c r="F1403" s="665" t="s">
        <v>3065</v>
      </c>
      <c r="G1403" s="665" t="s">
        <v>3357</v>
      </c>
      <c r="H1403" s="665" t="s">
        <v>557</v>
      </c>
      <c r="I1403" s="665" t="s">
        <v>1021</v>
      </c>
      <c r="J1403" s="665" t="s">
        <v>1022</v>
      </c>
      <c r="K1403" s="665" t="s">
        <v>3358</v>
      </c>
      <c r="L1403" s="666">
        <v>42.05</v>
      </c>
      <c r="M1403" s="666">
        <v>42.05</v>
      </c>
      <c r="N1403" s="665">
        <v>1</v>
      </c>
      <c r="O1403" s="748">
        <v>0.5</v>
      </c>
      <c r="P1403" s="666">
        <v>42.05</v>
      </c>
      <c r="Q1403" s="681">
        <v>1</v>
      </c>
      <c r="R1403" s="665">
        <v>1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31</v>
      </c>
      <c r="B1404" s="665" t="s">
        <v>556</v>
      </c>
      <c r="C1404" s="665" t="s">
        <v>3070</v>
      </c>
      <c r="D1404" s="746" t="s">
        <v>4306</v>
      </c>
      <c r="E1404" s="747" t="s">
        <v>3091</v>
      </c>
      <c r="F1404" s="665" t="s">
        <v>3065</v>
      </c>
      <c r="G1404" s="665" t="s">
        <v>3201</v>
      </c>
      <c r="H1404" s="665" t="s">
        <v>557</v>
      </c>
      <c r="I1404" s="665" t="s">
        <v>1118</v>
      </c>
      <c r="J1404" s="665" t="s">
        <v>3202</v>
      </c>
      <c r="K1404" s="665" t="s">
        <v>3203</v>
      </c>
      <c r="L1404" s="666">
        <v>54.81</v>
      </c>
      <c r="M1404" s="666">
        <v>54.81</v>
      </c>
      <c r="N1404" s="665">
        <v>1</v>
      </c>
      <c r="O1404" s="748">
        <v>1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31</v>
      </c>
      <c r="B1405" s="665" t="s">
        <v>556</v>
      </c>
      <c r="C1405" s="665" t="s">
        <v>3070</v>
      </c>
      <c r="D1405" s="746" t="s">
        <v>4306</v>
      </c>
      <c r="E1405" s="747" t="s">
        <v>3091</v>
      </c>
      <c r="F1405" s="665" t="s">
        <v>3065</v>
      </c>
      <c r="G1405" s="665" t="s">
        <v>3201</v>
      </c>
      <c r="H1405" s="665" t="s">
        <v>557</v>
      </c>
      <c r="I1405" s="665" t="s">
        <v>4201</v>
      </c>
      <c r="J1405" s="665" t="s">
        <v>4202</v>
      </c>
      <c r="K1405" s="665" t="s">
        <v>4203</v>
      </c>
      <c r="L1405" s="666">
        <v>96.84</v>
      </c>
      <c r="M1405" s="666">
        <v>193.68</v>
      </c>
      <c r="N1405" s="665">
        <v>2</v>
      </c>
      <c r="O1405" s="748">
        <v>1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31</v>
      </c>
      <c r="B1406" s="665" t="s">
        <v>556</v>
      </c>
      <c r="C1406" s="665" t="s">
        <v>3070</v>
      </c>
      <c r="D1406" s="746" t="s">
        <v>4306</v>
      </c>
      <c r="E1406" s="747" t="s">
        <v>3091</v>
      </c>
      <c r="F1406" s="665" t="s">
        <v>3065</v>
      </c>
      <c r="G1406" s="665" t="s">
        <v>3537</v>
      </c>
      <c r="H1406" s="665" t="s">
        <v>557</v>
      </c>
      <c r="I1406" s="665" t="s">
        <v>719</v>
      </c>
      <c r="J1406" s="665" t="s">
        <v>720</v>
      </c>
      <c r="K1406" s="665" t="s">
        <v>3538</v>
      </c>
      <c r="L1406" s="666">
        <v>91.11</v>
      </c>
      <c r="M1406" s="666">
        <v>182.22</v>
      </c>
      <c r="N1406" s="665">
        <v>2</v>
      </c>
      <c r="O1406" s="748">
        <v>0.5</v>
      </c>
      <c r="P1406" s="666">
        <v>182.22</v>
      </c>
      <c r="Q1406" s="681">
        <v>1</v>
      </c>
      <c r="R1406" s="665">
        <v>2</v>
      </c>
      <c r="S1406" s="681">
        <v>1</v>
      </c>
      <c r="T1406" s="748">
        <v>0.5</v>
      </c>
      <c r="U1406" s="704">
        <v>1</v>
      </c>
    </row>
    <row r="1407" spans="1:21" ht="14.4" customHeight="1" x14ac:dyDescent="0.3">
      <c r="A1407" s="664">
        <v>31</v>
      </c>
      <c r="B1407" s="665" t="s">
        <v>556</v>
      </c>
      <c r="C1407" s="665" t="s">
        <v>3070</v>
      </c>
      <c r="D1407" s="746" t="s">
        <v>4306</v>
      </c>
      <c r="E1407" s="747" t="s">
        <v>3091</v>
      </c>
      <c r="F1407" s="665" t="s">
        <v>3065</v>
      </c>
      <c r="G1407" s="665" t="s">
        <v>4204</v>
      </c>
      <c r="H1407" s="665" t="s">
        <v>557</v>
      </c>
      <c r="I1407" s="665" t="s">
        <v>4205</v>
      </c>
      <c r="J1407" s="665" t="s">
        <v>4206</v>
      </c>
      <c r="K1407" s="665" t="s">
        <v>4207</v>
      </c>
      <c r="L1407" s="666">
        <v>644.83000000000004</v>
      </c>
      <c r="M1407" s="666">
        <v>644.83000000000004</v>
      </c>
      <c r="N1407" s="665">
        <v>1</v>
      </c>
      <c r="O1407" s="748">
        <v>0.5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31</v>
      </c>
      <c r="B1408" s="665" t="s">
        <v>556</v>
      </c>
      <c r="C1408" s="665" t="s">
        <v>3070</v>
      </c>
      <c r="D1408" s="746" t="s">
        <v>4306</v>
      </c>
      <c r="E1408" s="747" t="s">
        <v>3091</v>
      </c>
      <c r="F1408" s="665" t="s">
        <v>3065</v>
      </c>
      <c r="G1408" s="665" t="s">
        <v>3101</v>
      </c>
      <c r="H1408" s="665" t="s">
        <v>557</v>
      </c>
      <c r="I1408" s="665" t="s">
        <v>1266</v>
      </c>
      <c r="J1408" s="665" t="s">
        <v>3102</v>
      </c>
      <c r="K1408" s="665" t="s">
        <v>3103</v>
      </c>
      <c r="L1408" s="666">
        <v>0</v>
      </c>
      <c r="M1408" s="666">
        <v>0</v>
      </c>
      <c r="N1408" s="665">
        <v>6</v>
      </c>
      <c r="O1408" s="748">
        <v>1.5</v>
      </c>
      <c r="P1408" s="666">
        <v>0</v>
      </c>
      <c r="Q1408" s="681"/>
      <c r="R1408" s="665">
        <v>4</v>
      </c>
      <c r="S1408" s="681">
        <v>0.66666666666666663</v>
      </c>
      <c r="T1408" s="748">
        <v>1.25</v>
      </c>
      <c r="U1408" s="704">
        <v>0.83333333333333337</v>
      </c>
    </row>
    <row r="1409" spans="1:21" ht="14.4" customHeight="1" x14ac:dyDescent="0.3">
      <c r="A1409" s="664">
        <v>31</v>
      </c>
      <c r="B1409" s="665" t="s">
        <v>556</v>
      </c>
      <c r="C1409" s="665" t="s">
        <v>3070</v>
      </c>
      <c r="D1409" s="746" t="s">
        <v>4306</v>
      </c>
      <c r="E1409" s="747" t="s">
        <v>3091</v>
      </c>
      <c r="F1409" s="665" t="s">
        <v>3065</v>
      </c>
      <c r="G1409" s="665" t="s">
        <v>3853</v>
      </c>
      <c r="H1409" s="665" t="s">
        <v>557</v>
      </c>
      <c r="I1409" s="665" t="s">
        <v>2205</v>
      </c>
      <c r="J1409" s="665" t="s">
        <v>2206</v>
      </c>
      <c r="K1409" s="665" t="s">
        <v>4056</v>
      </c>
      <c r="L1409" s="666">
        <v>60.9</v>
      </c>
      <c r="M1409" s="666">
        <v>121.8</v>
      </c>
      <c r="N1409" s="665">
        <v>2</v>
      </c>
      <c r="O1409" s="748">
        <v>1</v>
      </c>
      <c r="P1409" s="666">
        <v>121.8</v>
      </c>
      <c r="Q1409" s="681">
        <v>1</v>
      </c>
      <c r="R1409" s="665">
        <v>2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31</v>
      </c>
      <c r="B1410" s="665" t="s">
        <v>556</v>
      </c>
      <c r="C1410" s="665" t="s">
        <v>3070</v>
      </c>
      <c r="D1410" s="746" t="s">
        <v>4306</v>
      </c>
      <c r="E1410" s="747" t="s">
        <v>3091</v>
      </c>
      <c r="F1410" s="665" t="s">
        <v>3065</v>
      </c>
      <c r="G1410" s="665" t="s">
        <v>3417</v>
      </c>
      <c r="H1410" s="665" t="s">
        <v>557</v>
      </c>
      <c r="I1410" s="665" t="s">
        <v>4208</v>
      </c>
      <c r="J1410" s="665" t="s">
        <v>3557</v>
      </c>
      <c r="K1410" s="665" t="s">
        <v>4209</v>
      </c>
      <c r="L1410" s="666">
        <v>89.91</v>
      </c>
      <c r="M1410" s="666">
        <v>89.91</v>
      </c>
      <c r="N1410" s="665">
        <v>1</v>
      </c>
      <c r="O1410" s="748">
        <v>1</v>
      </c>
      <c r="P1410" s="666">
        <v>89.91</v>
      </c>
      <c r="Q1410" s="681">
        <v>1</v>
      </c>
      <c r="R1410" s="665">
        <v>1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31</v>
      </c>
      <c r="B1411" s="665" t="s">
        <v>556</v>
      </c>
      <c r="C1411" s="665" t="s">
        <v>3070</v>
      </c>
      <c r="D1411" s="746" t="s">
        <v>4306</v>
      </c>
      <c r="E1411" s="747" t="s">
        <v>3091</v>
      </c>
      <c r="F1411" s="665" t="s">
        <v>3065</v>
      </c>
      <c r="G1411" s="665" t="s">
        <v>3106</v>
      </c>
      <c r="H1411" s="665" t="s">
        <v>557</v>
      </c>
      <c r="I1411" s="665" t="s">
        <v>1429</v>
      </c>
      <c r="J1411" s="665" t="s">
        <v>955</v>
      </c>
      <c r="K1411" s="665" t="s">
        <v>3278</v>
      </c>
      <c r="L1411" s="666">
        <v>0</v>
      </c>
      <c r="M1411" s="666">
        <v>0</v>
      </c>
      <c r="N1411" s="665">
        <v>3</v>
      </c>
      <c r="O1411" s="748">
        <v>1.5</v>
      </c>
      <c r="P1411" s="666">
        <v>0</v>
      </c>
      <c r="Q1411" s="681"/>
      <c r="R1411" s="665">
        <v>2</v>
      </c>
      <c r="S1411" s="681">
        <v>0.66666666666666663</v>
      </c>
      <c r="T1411" s="748">
        <v>1</v>
      </c>
      <c r="U1411" s="704">
        <v>0.66666666666666663</v>
      </c>
    </row>
    <row r="1412" spans="1:21" ht="14.4" customHeight="1" x14ac:dyDescent="0.3">
      <c r="A1412" s="664">
        <v>31</v>
      </c>
      <c r="B1412" s="665" t="s">
        <v>556</v>
      </c>
      <c r="C1412" s="665" t="s">
        <v>3070</v>
      </c>
      <c r="D1412" s="746" t="s">
        <v>4306</v>
      </c>
      <c r="E1412" s="747" t="s">
        <v>3091</v>
      </c>
      <c r="F1412" s="665" t="s">
        <v>3065</v>
      </c>
      <c r="G1412" s="665" t="s">
        <v>3567</v>
      </c>
      <c r="H1412" s="665" t="s">
        <v>557</v>
      </c>
      <c r="I1412" s="665" t="s">
        <v>1437</v>
      </c>
      <c r="J1412" s="665" t="s">
        <v>3568</v>
      </c>
      <c r="K1412" s="665" t="s">
        <v>3569</v>
      </c>
      <c r="L1412" s="666">
        <v>76.180000000000007</v>
      </c>
      <c r="M1412" s="666">
        <v>304.72000000000003</v>
      </c>
      <c r="N1412" s="665">
        <v>4</v>
      </c>
      <c r="O1412" s="748">
        <v>2</v>
      </c>
      <c r="P1412" s="666">
        <v>304.72000000000003</v>
      </c>
      <c r="Q1412" s="681">
        <v>1</v>
      </c>
      <c r="R1412" s="665">
        <v>4</v>
      </c>
      <c r="S1412" s="681">
        <v>1</v>
      </c>
      <c r="T1412" s="748">
        <v>2</v>
      </c>
      <c r="U1412" s="704">
        <v>1</v>
      </c>
    </row>
    <row r="1413" spans="1:21" ht="14.4" customHeight="1" x14ac:dyDescent="0.3">
      <c r="A1413" s="664">
        <v>31</v>
      </c>
      <c r="B1413" s="665" t="s">
        <v>556</v>
      </c>
      <c r="C1413" s="665" t="s">
        <v>3070</v>
      </c>
      <c r="D1413" s="746" t="s">
        <v>4306</v>
      </c>
      <c r="E1413" s="747" t="s">
        <v>3091</v>
      </c>
      <c r="F1413" s="665" t="s">
        <v>3065</v>
      </c>
      <c r="G1413" s="665" t="s">
        <v>3567</v>
      </c>
      <c r="H1413" s="665" t="s">
        <v>557</v>
      </c>
      <c r="I1413" s="665" t="s">
        <v>3933</v>
      </c>
      <c r="J1413" s="665" t="s">
        <v>3568</v>
      </c>
      <c r="K1413" s="665" t="s">
        <v>3934</v>
      </c>
      <c r="L1413" s="666">
        <v>38.08</v>
      </c>
      <c r="M1413" s="666">
        <v>228.48</v>
      </c>
      <c r="N1413" s="665">
        <v>6</v>
      </c>
      <c r="O1413" s="748">
        <v>3.5</v>
      </c>
      <c r="P1413" s="666">
        <v>152.32</v>
      </c>
      <c r="Q1413" s="681">
        <v>0.66666666666666663</v>
      </c>
      <c r="R1413" s="665">
        <v>4</v>
      </c>
      <c r="S1413" s="681">
        <v>0.66666666666666663</v>
      </c>
      <c r="T1413" s="748">
        <v>2</v>
      </c>
      <c r="U1413" s="704">
        <v>0.5714285714285714</v>
      </c>
    </row>
    <row r="1414" spans="1:21" ht="14.4" customHeight="1" x14ac:dyDescent="0.3">
      <c r="A1414" s="664">
        <v>31</v>
      </c>
      <c r="B1414" s="665" t="s">
        <v>556</v>
      </c>
      <c r="C1414" s="665" t="s">
        <v>3070</v>
      </c>
      <c r="D1414" s="746" t="s">
        <v>4306</v>
      </c>
      <c r="E1414" s="747" t="s">
        <v>3091</v>
      </c>
      <c r="F1414" s="665" t="s">
        <v>3065</v>
      </c>
      <c r="G1414" s="665" t="s">
        <v>3570</v>
      </c>
      <c r="H1414" s="665" t="s">
        <v>557</v>
      </c>
      <c r="I1414" s="665" t="s">
        <v>3571</v>
      </c>
      <c r="J1414" s="665" t="s">
        <v>1515</v>
      </c>
      <c r="K1414" s="665" t="s">
        <v>2896</v>
      </c>
      <c r="L1414" s="666">
        <v>98.75</v>
      </c>
      <c r="M1414" s="666">
        <v>197.5</v>
      </c>
      <c r="N1414" s="665">
        <v>2</v>
      </c>
      <c r="O1414" s="748">
        <v>0.5</v>
      </c>
      <c r="P1414" s="666">
        <v>197.5</v>
      </c>
      <c r="Q1414" s="681">
        <v>1</v>
      </c>
      <c r="R1414" s="665">
        <v>2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31</v>
      </c>
      <c r="B1415" s="665" t="s">
        <v>556</v>
      </c>
      <c r="C1415" s="665" t="s">
        <v>3070</v>
      </c>
      <c r="D1415" s="746" t="s">
        <v>4306</v>
      </c>
      <c r="E1415" s="747" t="s">
        <v>3091</v>
      </c>
      <c r="F1415" s="665" t="s">
        <v>3065</v>
      </c>
      <c r="G1415" s="665" t="s">
        <v>3108</v>
      </c>
      <c r="H1415" s="665" t="s">
        <v>557</v>
      </c>
      <c r="I1415" s="665" t="s">
        <v>1825</v>
      </c>
      <c r="J1415" s="665" t="s">
        <v>3109</v>
      </c>
      <c r="K1415" s="665" t="s">
        <v>3110</v>
      </c>
      <c r="L1415" s="666">
        <v>132.97999999999999</v>
      </c>
      <c r="M1415" s="666">
        <v>265.95999999999998</v>
      </c>
      <c r="N1415" s="665">
        <v>2</v>
      </c>
      <c r="O1415" s="748">
        <v>2</v>
      </c>
      <c r="P1415" s="666">
        <v>265.95999999999998</v>
      </c>
      <c r="Q1415" s="681">
        <v>1</v>
      </c>
      <c r="R1415" s="665">
        <v>2</v>
      </c>
      <c r="S1415" s="681">
        <v>1</v>
      </c>
      <c r="T1415" s="748">
        <v>2</v>
      </c>
      <c r="U1415" s="704">
        <v>1</v>
      </c>
    </row>
    <row r="1416" spans="1:21" ht="14.4" customHeight="1" x14ac:dyDescent="0.3">
      <c r="A1416" s="664">
        <v>31</v>
      </c>
      <c r="B1416" s="665" t="s">
        <v>556</v>
      </c>
      <c r="C1416" s="665" t="s">
        <v>3070</v>
      </c>
      <c r="D1416" s="746" t="s">
        <v>4306</v>
      </c>
      <c r="E1416" s="747" t="s">
        <v>3091</v>
      </c>
      <c r="F1416" s="665" t="s">
        <v>3065</v>
      </c>
      <c r="G1416" s="665" t="s">
        <v>3366</v>
      </c>
      <c r="H1416" s="665" t="s">
        <v>557</v>
      </c>
      <c r="I1416" s="665" t="s">
        <v>731</v>
      </c>
      <c r="J1416" s="665" t="s">
        <v>3367</v>
      </c>
      <c r="K1416" s="665" t="s">
        <v>3368</v>
      </c>
      <c r="L1416" s="666">
        <v>23.61</v>
      </c>
      <c r="M1416" s="666">
        <v>94.44</v>
      </c>
      <c r="N1416" s="665">
        <v>4</v>
      </c>
      <c r="O1416" s="748">
        <v>1.5</v>
      </c>
      <c r="P1416" s="666">
        <v>94.44</v>
      </c>
      <c r="Q1416" s="681">
        <v>1</v>
      </c>
      <c r="R1416" s="665">
        <v>4</v>
      </c>
      <c r="S1416" s="681">
        <v>1</v>
      </c>
      <c r="T1416" s="748">
        <v>1.5</v>
      </c>
      <c r="U1416" s="704">
        <v>1</v>
      </c>
    </row>
    <row r="1417" spans="1:21" ht="14.4" customHeight="1" x14ac:dyDescent="0.3">
      <c r="A1417" s="664">
        <v>31</v>
      </c>
      <c r="B1417" s="665" t="s">
        <v>556</v>
      </c>
      <c r="C1417" s="665" t="s">
        <v>3070</v>
      </c>
      <c r="D1417" s="746" t="s">
        <v>4306</v>
      </c>
      <c r="E1417" s="747" t="s">
        <v>3091</v>
      </c>
      <c r="F1417" s="665" t="s">
        <v>3065</v>
      </c>
      <c r="G1417" s="665" t="s">
        <v>3111</v>
      </c>
      <c r="H1417" s="665" t="s">
        <v>557</v>
      </c>
      <c r="I1417" s="665" t="s">
        <v>3960</v>
      </c>
      <c r="J1417" s="665" t="s">
        <v>2156</v>
      </c>
      <c r="K1417" s="665" t="s">
        <v>3961</v>
      </c>
      <c r="L1417" s="666">
        <v>52.75</v>
      </c>
      <c r="M1417" s="666">
        <v>52.75</v>
      </c>
      <c r="N1417" s="665">
        <v>1</v>
      </c>
      <c r="O1417" s="748">
        <v>0.5</v>
      </c>
      <c r="P1417" s="666">
        <v>52.75</v>
      </c>
      <c r="Q1417" s="681">
        <v>1</v>
      </c>
      <c r="R1417" s="665">
        <v>1</v>
      </c>
      <c r="S1417" s="681">
        <v>1</v>
      </c>
      <c r="T1417" s="748">
        <v>0.5</v>
      </c>
      <c r="U1417" s="704">
        <v>1</v>
      </c>
    </row>
    <row r="1418" spans="1:21" ht="14.4" customHeight="1" x14ac:dyDescent="0.3">
      <c r="A1418" s="664">
        <v>31</v>
      </c>
      <c r="B1418" s="665" t="s">
        <v>556</v>
      </c>
      <c r="C1418" s="665" t="s">
        <v>3070</v>
      </c>
      <c r="D1418" s="746" t="s">
        <v>4306</v>
      </c>
      <c r="E1418" s="747" t="s">
        <v>3091</v>
      </c>
      <c r="F1418" s="665" t="s">
        <v>3065</v>
      </c>
      <c r="G1418" s="665" t="s">
        <v>3762</v>
      </c>
      <c r="H1418" s="665" t="s">
        <v>557</v>
      </c>
      <c r="I1418" s="665" t="s">
        <v>3763</v>
      </c>
      <c r="J1418" s="665" t="s">
        <v>3764</v>
      </c>
      <c r="K1418" s="665" t="s">
        <v>3765</v>
      </c>
      <c r="L1418" s="666">
        <v>1776.68</v>
      </c>
      <c r="M1418" s="666">
        <v>3553.36</v>
      </c>
      <c r="N1418" s="665">
        <v>2</v>
      </c>
      <c r="O1418" s="748">
        <v>1.5</v>
      </c>
      <c r="P1418" s="666">
        <v>3553.36</v>
      </c>
      <c r="Q1418" s="681">
        <v>1</v>
      </c>
      <c r="R1418" s="665">
        <v>2</v>
      </c>
      <c r="S1418" s="681">
        <v>1</v>
      </c>
      <c r="T1418" s="748">
        <v>1.5</v>
      </c>
      <c r="U1418" s="704">
        <v>1</v>
      </c>
    </row>
    <row r="1419" spans="1:21" ht="14.4" customHeight="1" x14ac:dyDescent="0.3">
      <c r="A1419" s="664">
        <v>31</v>
      </c>
      <c r="B1419" s="665" t="s">
        <v>556</v>
      </c>
      <c r="C1419" s="665" t="s">
        <v>3070</v>
      </c>
      <c r="D1419" s="746" t="s">
        <v>4306</v>
      </c>
      <c r="E1419" s="747" t="s">
        <v>3091</v>
      </c>
      <c r="F1419" s="665" t="s">
        <v>3065</v>
      </c>
      <c r="G1419" s="665" t="s">
        <v>3768</v>
      </c>
      <c r="H1419" s="665" t="s">
        <v>1543</v>
      </c>
      <c r="I1419" s="665" t="s">
        <v>3769</v>
      </c>
      <c r="J1419" s="665" t="s">
        <v>3770</v>
      </c>
      <c r="K1419" s="665" t="s">
        <v>3771</v>
      </c>
      <c r="L1419" s="666">
        <v>207.45</v>
      </c>
      <c r="M1419" s="666">
        <v>829.8</v>
      </c>
      <c r="N1419" s="665">
        <v>4</v>
      </c>
      <c r="O1419" s="748">
        <v>4</v>
      </c>
      <c r="P1419" s="666">
        <v>829.8</v>
      </c>
      <c r="Q1419" s="681">
        <v>1</v>
      </c>
      <c r="R1419" s="665">
        <v>4</v>
      </c>
      <c r="S1419" s="681">
        <v>1</v>
      </c>
      <c r="T1419" s="748">
        <v>4</v>
      </c>
      <c r="U1419" s="704">
        <v>1</v>
      </c>
    </row>
    <row r="1420" spans="1:21" ht="14.4" customHeight="1" x14ac:dyDescent="0.3">
      <c r="A1420" s="664">
        <v>31</v>
      </c>
      <c r="B1420" s="665" t="s">
        <v>556</v>
      </c>
      <c r="C1420" s="665" t="s">
        <v>3070</v>
      </c>
      <c r="D1420" s="746" t="s">
        <v>4306</v>
      </c>
      <c r="E1420" s="747" t="s">
        <v>3091</v>
      </c>
      <c r="F1420" s="665" t="s">
        <v>3065</v>
      </c>
      <c r="G1420" s="665" t="s">
        <v>3369</v>
      </c>
      <c r="H1420" s="665" t="s">
        <v>557</v>
      </c>
      <c r="I1420" s="665" t="s">
        <v>2104</v>
      </c>
      <c r="J1420" s="665" t="s">
        <v>2105</v>
      </c>
      <c r="K1420" s="665" t="s">
        <v>2818</v>
      </c>
      <c r="L1420" s="666">
        <v>38.56</v>
      </c>
      <c r="M1420" s="666">
        <v>115.68</v>
      </c>
      <c r="N1420" s="665">
        <v>3</v>
      </c>
      <c r="O1420" s="748">
        <v>3</v>
      </c>
      <c r="P1420" s="666">
        <v>77.12</v>
      </c>
      <c r="Q1420" s="681">
        <v>0.66666666666666663</v>
      </c>
      <c r="R1420" s="665">
        <v>2</v>
      </c>
      <c r="S1420" s="681">
        <v>0.66666666666666663</v>
      </c>
      <c r="T1420" s="748">
        <v>2</v>
      </c>
      <c r="U1420" s="704">
        <v>0.66666666666666663</v>
      </c>
    </row>
    <row r="1421" spans="1:21" ht="14.4" customHeight="1" x14ac:dyDescent="0.3">
      <c r="A1421" s="664">
        <v>31</v>
      </c>
      <c r="B1421" s="665" t="s">
        <v>556</v>
      </c>
      <c r="C1421" s="665" t="s">
        <v>3070</v>
      </c>
      <c r="D1421" s="746" t="s">
        <v>4306</v>
      </c>
      <c r="E1421" s="747" t="s">
        <v>3091</v>
      </c>
      <c r="F1421" s="665" t="s">
        <v>3065</v>
      </c>
      <c r="G1421" s="665" t="s">
        <v>3578</v>
      </c>
      <c r="H1421" s="665" t="s">
        <v>1543</v>
      </c>
      <c r="I1421" s="665" t="s">
        <v>1719</v>
      </c>
      <c r="J1421" s="665" t="s">
        <v>1653</v>
      </c>
      <c r="K1421" s="665" t="s">
        <v>2923</v>
      </c>
      <c r="L1421" s="666">
        <v>146.15</v>
      </c>
      <c r="M1421" s="666">
        <v>438.45000000000005</v>
      </c>
      <c r="N1421" s="665">
        <v>3</v>
      </c>
      <c r="O1421" s="748">
        <v>1.5</v>
      </c>
      <c r="P1421" s="666">
        <v>438.45000000000005</v>
      </c>
      <c r="Q1421" s="681">
        <v>1</v>
      </c>
      <c r="R1421" s="665">
        <v>3</v>
      </c>
      <c r="S1421" s="681">
        <v>1</v>
      </c>
      <c r="T1421" s="748">
        <v>1.5</v>
      </c>
      <c r="U1421" s="704">
        <v>1</v>
      </c>
    </row>
    <row r="1422" spans="1:21" ht="14.4" customHeight="1" x14ac:dyDescent="0.3">
      <c r="A1422" s="664">
        <v>31</v>
      </c>
      <c r="B1422" s="665" t="s">
        <v>556</v>
      </c>
      <c r="C1422" s="665" t="s">
        <v>3070</v>
      </c>
      <c r="D1422" s="746" t="s">
        <v>4306</v>
      </c>
      <c r="E1422" s="747" t="s">
        <v>3091</v>
      </c>
      <c r="F1422" s="665" t="s">
        <v>3065</v>
      </c>
      <c r="G1422" s="665" t="s">
        <v>4210</v>
      </c>
      <c r="H1422" s="665" t="s">
        <v>1543</v>
      </c>
      <c r="I1422" s="665" t="s">
        <v>4211</v>
      </c>
      <c r="J1422" s="665" t="s">
        <v>2820</v>
      </c>
      <c r="K1422" s="665" t="s">
        <v>4212</v>
      </c>
      <c r="L1422" s="666">
        <v>351.51</v>
      </c>
      <c r="M1422" s="666">
        <v>703.02</v>
      </c>
      <c r="N1422" s="665">
        <v>2</v>
      </c>
      <c r="O1422" s="748">
        <v>1.5</v>
      </c>
      <c r="P1422" s="666"/>
      <c r="Q1422" s="681">
        <v>0</v>
      </c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31</v>
      </c>
      <c r="B1423" s="665" t="s">
        <v>556</v>
      </c>
      <c r="C1423" s="665" t="s">
        <v>3070</v>
      </c>
      <c r="D1423" s="746" t="s">
        <v>4306</v>
      </c>
      <c r="E1423" s="747" t="s">
        <v>3091</v>
      </c>
      <c r="F1423" s="665" t="s">
        <v>3065</v>
      </c>
      <c r="G1423" s="665" t="s">
        <v>3118</v>
      </c>
      <c r="H1423" s="665" t="s">
        <v>1543</v>
      </c>
      <c r="I1423" s="665" t="s">
        <v>3119</v>
      </c>
      <c r="J1423" s="665" t="s">
        <v>1565</v>
      </c>
      <c r="K1423" s="665" t="s">
        <v>2809</v>
      </c>
      <c r="L1423" s="666">
        <v>543.39</v>
      </c>
      <c r="M1423" s="666">
        <v>12497.970000000001</v>
      </c>
      <c r="N1423" s="665">
        <v>23</v>
      </c>
      <c r="O1423" s="748">
        <v>12</v>
      </c>
      <c r="P1423" s="666">
        <v>9781.02</v>
      </c>
      <c r="Q1423" s="681">
        <v>0.78260869565217384</v>
      </c>
      <c r="R1423" s="665">
        <v>18</v>
      </c>
      <c r="S1423" s="681">
        <v>0.78260869565217395</v>
      </c>
      <c r="T1423" s="748">
        <v>10.5</v>
      </c>
      <c r="U1423" s="704">
        <v>0.875</v>
      </c>
    </row>
    <row r="1424" spans="1:21" ht="14.4" customHeight="1" x14ac:dyDescent="0.3">
      <c r="A1424" s="664">
        <v>31</v>
      </c>
      <c r="B1424" s="665" t="s">
        <v>556</v>
      </c>
      <c r="C1424" s="665" t="s">
        <v>3070</v>
      </c>
      <c r="D1424" s="746" t="s">
        <v>4306</v>
      </c>
      <c r="E1424" s="747" t="s">
        <v>3091</v>
      </c>
      <c r="F1424" s="665" t="s">
        <v>3065</v>
      </c>
      <c r="G1424" s="665" t="s">
        <v>3118</v>
      </c>
      <c r="H1424" s="665" t="s">
        <v>1543</v>
      </c>
      <c r="I1424" s="665" t="s">
        <v>3119</v>
      </c>
      <c r="J1424" s="665" t="s">
        <v>1565</v>
      </c>
      <c r="K1424" s="665" t="s">
        <v>2809</v>
      </c>
      <c r="L1424" s="666">
        <v>490.89</v>
      </c>
      <c r="M1424" s="666">
        <v>4418.01</v>
      </c>
      <c r="N1424" s="665">
        <v>9</v>
      </c>
      <c r="O1424" s="748">
        <v>3.5</v>
      </c>
      <c r="P1424" s="666">
        <v>4418.01</v>
      </c>
      <c r="Q1424" s="681">
        <v>1</v>
      </c>
      <c r="R1424" s="665">
        <v>9</v>
      </c>
      <c r="S1424" s="681">
        <v>1</v>
      </c>
      <c r="T1424" s="748">
        <v>3.5</v>
      </c>
      <c r="U1424" s="704">
        <v>1</v>
      </c>
    </row>
    <row r="1425" spans="1:21" ht="14.4" customHeight="1" x14ac:dyDescent="0.3">
      <c r="A1425" s="664">
        <v>31</v>
      </c>
      <c r="B1425" s="665" t="s">
        <v>556</v>
      </c>
      <c r="C1425" s="665" t="s">
        <v>3070</v>
      </c>
      <c r="D1425" s="746" t="s">
        <v>4306</v>
      </c>
      <c r="E1425" s="747" t="s">
        <v>3091</v>
      </c>
      <c r="F1425" s="665" t="s">
        <v>3065</v>
      </c>
      <c r="G1425" s="665" t="s">
        <v>3118</v>
      </c>
      <c r="H1425" s="665" t="s">
        <v>1543</v>
      </c>
      <c r="I1425" s="665" t="s">
        <v>3120</v>
      </c>
      <c r="J1425" s="665" t="s">
        <v>1565</v>
      </c>
      <c r="K1425" s="665" t="s">
        <v>2807</v>
      </c>
      <c r="L1425" s="666">
        <v>815.1</v>
      </c>
      <c r="M1425" s="666">
        <v>2445.3000000000002</v>
      </c>
      <c r="N1425" s="665">
        <v>3</v>
      </c>
      <c r="O1425" s="748">
        <v>2</v>
      </c>
      <c r="P1425" s="666">
        <v>2445.3000000000002</v>
      </c>
      <c r="Q1425" s="681">
        <v>1</v>
      </c>
      <c r="R1425" s="665">
        <v>3</v>
      </c>
      <c r="S1425" s="681">
        <v>1</v>
      </c>
      <c r="T1425" s="748">
        <v>2</v>
      </c>
      <c r="U1425" s="704">
        <v>1</v>
      </c>
    </row>
    <row r="1426" spans="1:21" ht="14.4" customHeight="1" x14ac:dyDescent="0.3">
      <c r="A1426" s="664">
        <v>31</v>
      </c>
      <c r="B1426" s="665" t="s">
        <v>556</v>
      </c>
      <c r="C1426" s="665" t="s">
        <v>3070</v>
      </c>
      <c r="D1426" s="746" t="s">
        <v>4306</v>
      </c>
      <c r="E1426" s="747" t="s">
        <v>3091</v>
      </c>
      <c r="F1426" s="665" t="s">
        <v>3065</v>
      </c>
      <c r="G1426" s="665" t="s">
        <v>3118</v>
      </c>
      <c r="H1426" s="665" t="s">
        <v>1543</v>
      </c>
      <c r="I1426" s="665" t="s">
        <v>3120</v>
      </c>
      <c r="J1426" s="665" t="s">
        <v>1565</v>
      </c>
      <c r="K1426" s="665" t="s">
        <v>2807</v>
      </c>
      <c r="L1426" s="666">
        <v>736.33</v>
      </c>
      <c r="M1426" s="666">
        <v>2208.9900000000002</v>
      </c>
      <c r="N1426" s="665">
        <v>3</v>
      </c>
      <c r="O1426" s="748">
        <v>1.5</v>
      </c>
      <c r="P1426" s="666">
        <v>736.33</v>
      </c>
      <c r="Q1426" s="681">
        <v>0.33333333333333331</v>
      </c>
      <c r="R1426" s="665">
        <v>1</v>
      </c>
      <c r="S1426" s="681">
        <v>0.33333333333333331</v>
      </c>
      <c r="T1426" s="748">
        <v>1</v>
      </c>
      <c r="U1426" s="704">
        <v>0.66666666666666663</v>
      </c>
    </row>
    <row r="1427" spans="1:21" ht="14.4" customHeight="1" x14ac:dyDescent="0.3">
      <c r="A1427" s="664">
        <v>31</v>
      </c>
      <c r="B1427" s="665" t="s">
        <v>556</v>
      </c>
      <c r="C1427" s="665" t="s">
        <v>3070</v>
      </c>
      <c r="D1427" s="746" t="s">
        <v>4306</v>
      </c>
      <c r="E1427" s="747" t="s">
        <v>3091</v>
      </c>
      <c r="F1427" s="665" t="s">
        <v>3065</v>
      </c>
      <c r="G1427" s="665" t="s">
        <v>3118</v>
      </c>
      <c r="H1427" s="665" t="s">
        <v>1543</v>
      </c>
      <c r="I1427" s="665" t="s">
        <v>1564</v>
      </c>
      <c r="J1427" s="665" t="s">
        <v>1565</v>
      </c>
      <c r="K1427" s="665" t="s">
        <v>2810</v>
      </c>
      <c r="L1427" s="666">
        <v>923.74</v>
      </c>
      <c r="M1427" s="666">
        <v>4618.7</v>
      </c>
      <c r="N1427" s="665">
        <v>5</v>
      </c>
      <c r="O1427" s="748">
        <v>4</v>
      </c>
      <c r="P1427" s="666">
        <v>4618.7</v>
      </c>
      <c r="Q1427" s="681">
        <v>1</v>
      </c>
      <c r="R1427" s="665">
        <v>5</v>
      </c>
      <c r="S1427" s="681">
        <v>1</v>
      </c>
      <c r="T1427" s="748">
        <v>4</v>
      </c>
      <c r="U1427" s="704">
        <v>1</v>
      </c>
    </row>
    <row r="1428" spans="1:21" ht="14.4" customHeight="1" x14ac:dyDescent="0.3">
      <c r="A1428" s="664">
        <v>31</v>
      </c>
      <c r="B1428" s="665" t="s">
        <v>556</v>
      </c>
      <c r="C1428" s="665" t="s">
        <v>3070</v>
      </c>
      <c r="D1428" s="746" t="s">
        <v>4306</v>
      </c>
      <c r="E1428" s="747" t="s">
        <v>3091</v>
      </c>
      <c r="F1428" s="665" t="s">
        <v>3065</v>
      </c>
      <c r="G1428" s="665" t="s">
        <v>3217</v>
      </c>
      <c r="H1428" s="665" t="s">
        <v>1543</v>
      </c>
      <c r="I1428" s="665" t="s">
        <v>1555</v>
      </c>
      <c r="J1428" s="665" t="s">
        <v>600</v>
      </c>
      <c r="K1428" s="665" t="s">
        <v>2927</v>
      </c>
      <c r="L1428" s="666">
        <v>48.42</v>
      </c>
      <c r="M1428" s="666">
        <v>242.1</v>
      </c>
      <c r="N1428" s="665">
        <v>5</v>
      </c>
      <c r="O1428" s="748">
        <v>2.5</v>
      </c>
      <c r="P1428" s="666">
        <v>96.84</v>
      </c>
      <c r="Q1428" s="681">
        <v>0.4</v>
      </c>
      <c r="R1428" s="665">
        <v>2</v>
      </c>
      <c r="S1428" s="681">
        <v>0.4</v>
      </c>
      <c r="T1428" s="748">
        <v>1</v>
      </c>
      <c r="U1428" s="704">
        <v>0.4</v>
      </c>
    </row>
    <row r="1429" spans="1:21" ht="14.4" customHeight="1" x14ac:dyDescent="0.3">
      <c r="A1429" s="664">
        <v>31</v>
      </c>
      <c r="B1429" s="665" t="s">
        <v>556</v>
      </c>
      <c r="C1429" s="665" t="s">
        <v>3070</v>
      </c>
      <c r="D1429" s="746" t="s">
        <v>4306</v>
      </c>
      <c r="E1429" s="747" t="s">
        <v>3091</v>
      </c>
      <c r="F1429" s="665" t="s">
        <v>3065</v>
      </c>
      <c r="G1429" s="665" t="s">
        <v>3217</v>
      </c>
      <c r="H1429" s="665" t="s">
        <v>1543</v>
      </c>
      <c r="I1429" s="665" t="s">
        <v>1555</v>
      </c>
      <c r="J1429" s="665" t="s">
        <v>600</v>
      </c>
      <c r="K1429" s="665" t="s">
        <v>2927</v>
      </c>
      <c r="L1429" s="666">
        <v>36.54</v>
      </c>
      <c r="M1429" s="666">
        <v>438.47999999999996</v>
      </c>
      <c r="N1429" s="665">
        <v>12</v>
      </c>
      <c r="O1429" s="748">
        <v>6.5</v>
      </c>
      <c r="P1429" s="666">
        <v>255.77999999999997</v>
      </c>
      <c r="Q1429" s="681">
        <v>0.58333333333333337</v>
      </c>
      <c r="R1429" s="665">
        <v>7</v>
      </c>
      <c r="S1429" s="681">
        <v>0.58333333333333337</v>
      </c>
      <c r="T1429" s="748">
        <v>3</v>
      </c>
      <c r="U1429" s="704">
        <v>0.46153846153846156</v>
      </c>
    </row>
    <row r="1430" spans="1:21" ht="14.4" customHeight="1" x14ac:dyDescent="0.3">
      <c r="A1430" s="664">
        <v>31</v>
      </c>
      <c r="B1430" s="665" t="s">
        <v>556</v>
      </c>
      <c r="C1430" s="665" t="s">
        <v>3070</v>
      </c>
      <c r="D1430" s="746" t="s">
        <v>4306</v>
      </c>
      <c r="E1430" s="747" t="s">
        <v>3091</v>
      </c>
      <c r="F1430" s="665" t="s">
        <v>3065</v>
      </c>
      <c r="G1430" s="665" t="s">
        <v>3217</v>
      </c>
      <c r="H1430" s="665" t="s">
        <v>557</v>
      </c>
      <c r="I1430" s="665" t="s">
        <v>3218</v>
      </c>
      <c r="J1430" s="665" t="s">
        <v>600</v>
      </c>
      <c r="K1430" s="665" t="s">
        <v>3219</v>
      </c>
      <c r="L1430" s="666">
        <v>36.54</v>
      </c>
      <c r="M1430" s="666">
        <v>73.08</v>
      </c>
      <c r="N1430" s="665">
        <v>2</v>
      </c>
      <c r="O1430" s="748">
        <v>1.5</v>
      </c>
      <c r="P1430" s="666">
        <v>73.08</v>
      </c>
      <c r="Q1430" s="681">
        <v>1</v>
      </c>
      <c r="R1430" s="665">
        <v>2</v>
      </c>
      <c r="S1430" s="681">
        <v>1</v>
      </c>
      <c r="T1430" s="748">
        <v>1.5</v>
      </c>
      <c r="U1430" s="704">
        <v>1</v>
      </c>
    </row>
    <row r="1431" spans="1:21" ht="14.4" customHeight="1" x14ac:dyDescent="0.3">
      <c r="A1431" s="664">
        <v>31</v>
      </c>
      <c r="B1431" s="665" t="s">
        <v>556</v>
      </c>
      <c r="C1431" s="665" t="s">
        <v>3070</v>
      </c>
      <c r="D1431" s="746" t="s">
        <v>4306</v>
      </c>
      <c r="E1431" s="747" t="s">
        <v>3091</v>
      </c>
      <c r="F1431" s="665" t="s">
        <v>3065</v>
      </c>
      <c r="G1431" s="665" t="s">
        <v>3217</v>
      </c>
      <c r="H1431" s="665" t="s">
        <v>557</v>
      </c>
      <c r="I1431" s="665" t="s">
        <v>3781</v>
      </c>
      <c r="J1431" s="665" t="s">
        <v>3309</v>
      </c>
      <c r="K1431" s="665" t="s">
        <v>3782</v>
      </c>
      <c r="L1431" s="666">
        <v>48.42</v>
      </c>
      <c r="M1431" s="666">
        <v>48.42</v>
      </c>
      <c r="N1431" s="665">
        <v>1</v>
      </c>
      <c r="O1431" s="748">
        <v>1</v>
      </c>
      <c r="P1431" s="666">
        <v>48.42</v>
      </c>
      <c r="Q1431" s="681">
        <v>1</v>
      </c>
      <c r="R1431" s="665">
        <v>1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31</v>
      </c>
      <c r="B1432" s="665" t="s">
        <v>556</v>
      </c>
      <c r="C1432" s="665" t="s">
        <v>3070</v>
      </c>
      <c r="D1432" s="746" t="s">
        <v>4306</v>
      </c>
      <c r="E1432" s="747" t="s">
        <v>3091</v>
      </c>
      <c r="F1432" s="665" t="s">
        <v>3065</v>
      </c>
      <c r="G1432" s="665" t="s">
        <v>3217</v>
      </c>
      <c r="H1432" s="665" t="s">
        <v>557</v>
      </c>
      <c r="I1432" s="665" t="s">
        <v>3781</v>
      </c>
      <c r="J1432" s="665" t="s">
        <v>3309</v>
      </c>
      <c r="K1432" s="665" t="s">
        <v>3782</v>
      </c>
      <c r="L1432" s="666">
        <v>36.54</v>
      </c>
      <c r="M1432" s="666">
        <v>36.54</v>
      </c>
      <c r="N1432" s="665">
        <v>1</v>
      </c>
      <c r="O1432" s="748">
        <v>1</v>
      </c>
      <c r="P1432" s="666">
        <v>36.54</v>
      </c>
      <c r="Q1432" s="681">
        <v>1</v>
      </c>
      <c r="R1432" s="665">
        <v>1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31</v>
      </c>
      <c r="B1433" s="665" t="s">
        <v>556</v>
      </c>
      <c r="C1433" s="665" t="s">
        <v>3070</v>
      </c>
      <c r="D1433" s="746" t="s">
        <v>4306</v>
      </c>
      <c r="E1433" s="747" t="s">
        <v>3091</v>
      </c>
      <c r="F1433" s="665" t="s">
        <v>3065</v>
      </c>
      <c r="G1433" s="665" t="s">
        <v>4213</v>
      </c>
      <c r="H1433" s="665" t="s">
        <v>557</v>
      </c>
      <c r="I1433" s="665" t="s">
        <v>4214</v>
      </c>
      <c r="J1433" s="665" t="s">
        <v>4215</v>
      </c>
      <c r="K1433" s="665" t="s">
        <v>4216</v>
      </c>
      <c r="L1433" s="666">
        <v>146.84</v>
      </c>
      <c r="M1433" s="666">
        <v>440.52</v>
      </c>
      <c r="N1433" s="665">
        <v>3</v>
      </c>
      <c r="O1433" s="748">
        <v>1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31</v>
      </c>
      <c r="B1434" s="665" t="s">
        <v>556</v>
      </c>
      <c r="C1434" s="665" t="s">
        <v>3070</v>
      </c>
      <c r="D1434" s="746" t="s">
        <v>4306</v>
      </c>
      <c r="E1434" s="747" t="s">
        <v>3091</v>
      </c>
      <c r="F1434" s="665" t="s">
        <v>3065</v>
      </c>
      <c r="G1434" s="665" t="s">
        <v>3121</v>
      </c>
      <c r="H1434" s="665" t="s">
        <v>557</v>
      </c>
      <c r="I1434" s="665" t="s">
        <v>4217</v>
      </c>
      <c r="J1434" s="665" t="s">
        <v>4218</v>
      </c>
      <c r="K1434" s="665" t="s">
        <v>3124</v>
      </c>
      <c r="L1434" s="666">
        <v>173.31</v>
      </c>
      <c r="M1434" s="666">
        <v>173.31</v>
      </c>
      <c r="N1434" s="665">
        <v>1</v>
      </c>
      <c r="O1434" s="748">
        <v>1</v>
      </c>
      <c r="P1434" s="666">
        <v>173.31</v>
      </c>
      <c r="Q1434" s="681">
        <v>1</v>
      </c>
      <c r="R1434" s="665">
        <v>1</v>
      </c>
      <c r="S1434" s="681">
        <v>1</v>
      </c>
      <c r="T1434" s="748">
        <v>1</v>
      </c>
      <c r="U1434" s="704">
        <v>1</v>
      </c>
    </row>
    <row r="1435" spans="1:21" ht="14.4" customHeight="1" x14ac:dyDescent="0.3">
      <c r="A1435" s="664">
        <v>31</v>
      </c>
      <c r="B1435" s="665" t="s">
        <v>556</v>
      </c>
      <c r="C1435" s="665" t="s">
        <v>3070</v>
      </c>
      <c r="D1435" s="746" t="s">
        <v>4306</v>
      </c>
      <c r="E1435" s="747" t="s">
        <v>3091</v>
      </c>
      <c r="F1435" s="665" t="s">
        <v>3065</v>
      </c>
      <c r="G1435" s="665" t="s">
        <v>3787</v>
      </c>
      <c r="H1435" s="665" t="s">
        <v>1543</v>
      </c>
      <c r="I1435" s="665" t="s">
        <v>4219</v>
      </c>
      <c r="J1435" s="665" t="s">
        <v>2850</v>
      </c>
      <c r="K1435" s="665" t="s">
        <v>4220</v>
      </c>
      <c r="L1435" s="666">
        <v>742.17</v>
      </c>
      <c r="M1435" s="666">
        <v>742.17</v>
      </c>
      <c r="N1435" s="665">
        <v>1</v>
      </c>
      <c r="O1435" s="748">
        <v>1</v>
      </c>
      <c r="P1435" s="666">
        <v>742.17</v>
      </c>
      <c r="Q1435" s="681">
        <v>1</v>
      </c>
      <c r="R1435" s="665">
        <v>1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31</v>
      </c>
      <c r="B1436" s="665" t="s">
        <v>556</v>
      </c>
      <c r="C1436" s="665" t="s">
        <v>3070</v>
      </c>
      <c r="D1436" s="746" t="s">
        <v>4306</v>
      </c>
      <c r="E1436" s="747" t="s">
        <v>3091</v>
      </c>
      <c r="F1436" s="665" t="s">
        <v>3065</v>
      </c>
      <c r="G1436" s="665" t="s">
        <v>4221</v>
      </c>
      <c r="H1436" s="665" t="s">
        <v>557</v>
      </c>
      <c r="I1436" s="665" t="s">
        <v>4222</v>
      </c>
      <c r="J1436" s="665" t="s">
        <v>4223</v>
      </c>
      <c r="K1436" s="665" t="s">
        <v>4224</v>
      </c>
      <c r="L1436" s="666">
        <v>184.44</v>
      </c>
      <c r="M1436" s="666">
        <v>184.44</v>
      </c>
      <c r="N1436" s="665">
        <v>1</v>
      </c>
      <c r="O1436" s="748">
        <v>0.5</v>
      </c>
      <c r="P1436" s="666">
        <v>184.44</v>
      </c>
      <c r="Q1436" s="681">
        <v>1</v>
      </c>
      <c r="R1436" s="665">
        <v>1</v>
      </c>
      <c r="S1436" s="681">
        <v>1</v>
      </c>
      <c r="T1436" s="748">
        <v>0.5</v>
      </c>
      <c r="U1436" s="704">
        <v>1</v>
      </c>
    </row>
    <row r="1437" spans="1:21" ht="14.4" customHeight="1" x14ac:dyDescent="0.3">
      <c r="A1437" s="664">
        <v>31</v>
      </c>
      <c r="B1437" s="665" t="s">
        <v>556</v>
      </c>
      <c r="C1437" s="665" t="s">
        <v>3070</v>
      </c>
      <c r="D1437" s="746" t="s">
        <v>4306</v>
      </c>
      <c r="E1437" s="747" t="s">
        <v>3091</v>
      </c>
      <c r="F1437" s="665" t="s">
        <v>3065</v>
      </c>
      <c r="G1437" s="665" t="s">
        <v>3230</v>
      </c>
      <c r="H1437" s="665" t="s">
        <v>557</v>
      </c>
      <c r="I1437" s="665" t="s">
        <v>1160</v>
      </c>
      <c r="J1437" s="665" t="s">
        <v>3231</v>
      </c>
      <c r="K1437" s="665" t="s">
        <v>3232</v>
      </c>
      <c r="L1437" s="666">
        <v>99.11</v>
      </c>
      <c r="M1437" s="666">
        <v>198.22</v>
      </c>
      <c r="N1437" s="665">
        <v>2</v>
      </c>
      <c r="O1437" s="748">
        <v>1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31</v>
      </c>
      <c r="B1438" s="665" t="s">
        <v>556</v>
      </c>
      <c r="C1438" s="665" t="s">
        <v>3070</v>
      </c>
      <c r="D1438" s="746" t="s">
        <v>4306</v>
      </c>
      <c r="E1438" s="747" t="s">
        <v>3091</v>
      </c>
      <c r="F1438" s="665" t="s">
        <v>3065</v>
      </c>
      <c r="G1438" s="665" t="s">
        <v>3398</v>
      </c>
      <c r="H1438" s="665" t="s">
        <v>1543</v>
      </c>
      <c r="I1438" s="665" t="s">
        <v>3794</v>
      </c>
      <c r="J1438" s="665" t="s">
        <v>2842</v>
      </c>
      <c r="K1438" s="665" t="s">
        <v>3054</v>
      </c>
      <c r="L1438" s="666">
        <v>0</v>
      </c>
      <c r="M1438" s="666">
        <v>0</v>
      </c>
      <c r="N1438" s="665">
        <v>4</v>
      </c>
      <c r="O1438" s="748">
        <v>2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31</v>
      </c>
      <c r="B1439" s="665" t="s">
        <v>556</v>
      </c>
      <c r="C1439" s="665" t="s">
        <v>3070</v>
      </c>
      <c r="D1439" s="746" t="s">
        <v>4306</v>
      </c>
      <c r="E1439" s="747" t="s">
        <v>3091</v>
      </c>
      <c r="F1439" s="665" t="s">
        <v>3065</v>
      </c>
      <c r="G1439" s="665" t="s">
        <v>3125</v>
      </c>
      <c r="H1439" s="665" t="s">
        <v>557</v>
      </c>
      <c r="I1439" s="665" t="s">
        <v>796</v>
      </c>
      <c r="J1439" s="665" t="s">
        <v>3126</v>
      </c>
      <c r="K1439" s="665" t="s">
        <v>3127</v>
      </c>
      <c r="L1439" s="666">
        <v>0</v>
      </c>
      <c r="M1439" s="666">
        <v>0</v>
      </c>
      <c r="N1439" s="665">
        <v>15</v>
      </c>
      <c r="O1439" s="748">
        <v>11</v>
      </c>
      <c r="P1439" s="666">
        <v>0</v>
      </c>
      <c r="Q1439" s="681"/>
      <c r="R1439" s="665">
        <v>13</v>
      </c>
      <c r="S1439" s="681">
        <v>0.8666666666666667</v>
      </c>
      <c r="T1439" s="748">
        <v>9.5</v>
      </c>
      <c r="U1439" s="704">
        <v>0.86363636363636365</v>
      </c>
    </row>
    <row r="1440" spans="1:21" ht="14.4" customHeight="1" x14ac:dyDescent="0.3">
      <c r="A1440" s="664">
        <v>31</v>
      </c>
      <c r="B1440" s="665" t="s">
        <v>556</v>
      </c>
      <c r="C1440" s="665" t="s">
        <v>3070</v>
      </c>
      <c r="D1440" s="746" t="s">
        <v>4306</v>
      </c>
      <c r="E1440" s="747" t="s">
        <v>3091</v>
      </c>
      <c r="F1440" s="665" t="s">
        <v>3065</v>
      </c>
      <c r="G1440" s="665" t="s">
        <v>4225</v>
      </c>
      <c r="H1440" s="665" t="s">
        <v>557</v>
      </c>
      <c r="I1440" s="665" t="s">
        <v>4226</v>
      </c>
      <c r="J1440" s="665" t="s">
        <v>4227</v>
      </c>
      <c r="K1440" s="665" t="s">
        <v>4228</v>
      </c>
      <c r="L1440" s="666">
        <v>83.74</v>
      </c>
      <c r="M1440" s="666">
        <v>167.48</v>
      </c>
      <c r="N1440" s="665">
        <v>2</v>
      </c>
      <c r="O1440" s="748">
        <v>1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31</v>
      </c>
      <c r="B1441" s="665" t="s">
        <v>556</v>
      </c>
      <c r="C1441" s="665" t="s">
        <v>3070</v>
      </c>
      <c r="D1441" s="746" t="s">
        <v>4306</v>
      </c>
      <c r="E1441" s="747" t="s">
        <v>3091</v>
      </c>
      <c r="F1441" s="665" t="s">
        <v>3065</v>
      </c>
      <c r="G1441" s="665" t="s">
        <v>3130</v>
      </c>
      <c r="H1441" s="665" t="s">
        <v>557</v>
      </c>
      <c r="I1441" s="665" t="s">
        <v>1802</v>
      </c>
      <c r="J1441" s="665" t="s">
        <v>1799</v>
      </c>
      <c r="K1441" s="665" t="s">
        <v>3131</v>
      </c>
      <c r="L1441" s="666">
        <v>186.27</v>
      </c>
      <c r="M1441" s="666">
        <v>186.27</v>
      </c>
      <c r="N1441" s="665">
        <v>1</v>
      </c>
      <c r="O1441" s="748">
        <v>1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31</v>
      </c>
      <c r="B1442" s="665" t="s">
        <v>556</v>
      </c>
      <c r="C1442" s="665" t="s">
        <v>3070</v>
      </c>
      <c r="D1442" s="746" t="s">
        <v>4306</v>
      </c>
      <c r="E1442" s="747" t="s">
        <v>3091</v>
      </c>
      <c r="F1442" s="665" t="s">
        <v>3065</v>
      </c>
      <c r="G1442" s="665" t="s">
        <v>4064</v>
      </c>
      <c r="H1442" s="665" t="s">
        <v>557</v>
      </c>
      <c r="I1442" s="665" t="s">
        <v>4065</v>
      </c>
      <c r="J1442" s="665" t="s">
        <v>4066</v>
      </c>
      <c r="K1442" s="665" t="s">
        <v>4067</v>
      </c>
      <c r="L1442" s="666">
        <v>0</v>
      </c>
      <c r="M1442" s="666">
        <v>0</v>
      </c>
      <c r="N1442" s="665">
        <v>3</v>
      </c>
      <c r="O1442" s="748">
        <v>1</v>
      </c>
      <c r="P1442" s="666">
        <v>0</v>
      </c>
      <c r="Q1442" s="681"/>
      <c r="R1442" s="665">
        <v>1</v>
      </c>
      <c r="S1442" s="681">
        <v>0.33333333333333331</v>
      </c>
      <c r="T1442" s="748">
        <v>0.5</v>
      </c>
      <c r="U1442" s="704">
        <v>0.5</v>
      </c>
    </row>
    <row r="1443" spans="1:21" ht="14.4" customHeight="1" x14ac:dyDescent="0.3">
      <c r="A1443" s="664">
        <v>31</v>
      </c>
      <c r="B1443" s="665" t="s">
        <v>556</v>
      </c>
      <c r="C1443" s="665" t="s">
        <v>3070</v>
      </c>
      <c r="D1443" s="746" t="s">
        <v>4306</v>
      </c>
      <c r="E1443" s="747" t="s">
        <v>3091</v>
      </c>
      <c r="F1443" s="665" t="s">
        <v>3065</v>
      </c>
      <c r="G1443" s="665" t="s">
        <v>3903</v>
      </c>
      <c r="H1443" s="665" t="s">
        <v>557</v>
      </c>
      <c r="I1443" s="665" t="s">
        <v>4229</v>
      </c>
      <c r="J1443" s="665" t="s">
        <v>3905</v>
      </c>
      <c r="K1443" s="665" t="s">
        <v>4230</v>
      </c>
      <c r="L1443" s="666">
        <v>0</v>
      </c>
      <c r="M1443" s="666">
        <v>0</v>
      </c>
      <c r="N1443" s="665">
        <v>1</v>
      </c>
      <c r="O1443" s="748">
        <v>0.5</v>
      </c>
      <c r="P1443" s="666"/>
      <c r="Q1443" s="681"/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31</v>
      </c>
      <c r="B1444" s="665" t="s">
        <v>556</v>
      </c>
      <c r="C1444" s="665" t="s">
        <v>3070</v>
      </c>
      <c r="D1444" s="746" t="s">
        <v>4306</v>
      </c>
      <c r="E1444" s="747" t="s">
        <v>3091</v>
      </c>
      <c r="F1444" s="665" t="s">
        <v>3065</v>
      </c>
      <c r="G1444" s="665" t="s">
        <v>3132</v>
      </c>
      <c r="H1444" s="665" t="s">
        <v>557</v>
      </c>
      <c r="I1444" s="665" t="s">
        <v>823</v>
      </c>
      <c r="J1444" s="665" t="s">
        <v>820</v>
      </c>
      <c r="K1444" s="665" t="s">
        <v>3032</v>
      </c>
      <c r="L1444" s="666">
        <v>93.96</v>
      </c>
      <c r="M1444" s="666">
        <v>93.96</v>
      </c>
      <c r="N1444" s="665">
        <v>1</v>
      </c>
      <c r="O1444" s="748">
        <v>1</v>
      </c>
      <c r="P1444" s="666">
        <v>93.96</v>
      </c>
      <c r="Q1444" s="681">
        <v>1</v>
      </c>
      <c r="R1444" s="665">
        <v>1</v>
      </c>
      <c r="S1444" s="681">
        <v>1</v>
      </c>
      <c r="T1444" s="748">
        <v>1</v>
      </c>
      <c r="U1444" s="704">
        <v>1</v>
      </c>
    </row>
    <row r="1445" spans="1:21" ht="14.4" customHeight="1" x14ac:dyDescent="0.3">
      <c r="A1445" s="664">
        <v>31</v>
      </c>
      <c r="B1445" s="665" t="s">
        <v>556</v>
      </c>
      <c r="C1445" s="665" t="s">
        <v>3070</v>
      </c>
      <c r="D1445" s="746" t="s">
        <v>4306</v>
      </c>
      <c r="E1445" s="747" t="s">
        <v>3091</v>
      </c>
      <c r="F1445" s="665" t="s">
        <v>3065</v>
      </c>
      <c r="G1445" s="665" t="s">
        <v>3240</v>
      </c>
      <c r="H1445" s="665" t="s">
        <v>557</v>
      </c>
      <c r="I1445" s="665" t="s">
        <v>1126</v>
      </c>
      <c r="J1445" s="665" t="s">
        <v>3242</v>
      </c>
      <c r="K1445" s="665" t="s">
        <v>3244</v>
      </c>
      <c r="L1445" s="666">
        <v>50.32</v>
      </c>
      <c r="M1445" s="666">
        <v>150.96</v>
      </c>
      <c r="N1445" s="665">
        <v>3</v>
      </c>
      <c r="O1445" s="748">
        <v>1</v>
      </c>
      <c r="P1445" s="666">
        <v>50.32</v>
      </c>
      <c r="Q1445" s="681">
        <v>0.33333333333333331</v>
      </c>
      <c r="R1445" s="665">
        <v>1</v>
      </c>
      <c r="S1445" s="681">
        <v>0.33333333333333331</v>
      </c>
      <c r="T1445" s="748">
        <v>0.25</v>
      </c>
      <c r="U1445" s="704">
        <v>0.25</v>
      </c>
    </row>
    <row r="1446" spans="1:21" ht="14.4" customHeight="1" x14ac:dyDescent="0.3">
      <c r="A1446" s="664">
        <v>31</v>
      </c>
      <c r="B1446" s="665" t="s">
        <v>556</v>
      </c>
      <c r="C1446" s="665" t="s">
        <v>3070</v>
      </c>
      <c r="D1446" s="746" t="s">
        <v>4306</v>
      </c>
      <c r="E1446" s="747" t="s">
        <v>3091</v>
      </c>
      <c r="F1446" s="665" t="s">
        <v>3065</v>
      </c>
      <c r="G1446" s="665" t="s">
        <v>3240</v>
      </c>
      <c r="H1446" s="665" t="s">
        <v>557</v>
      </c>
      <c r="I1446" s="665" t="s">
        <v>3283</v>
      </c>
      <c r="J1446" s="665" t="s">
        <v>1383</v>
      </c>
      <c r="K1446" s="665" t="s">
        <v>3284</v>
      </c>
      <c r="L1446" s="666">
        <v>33.549999999999997</v>
      </c>
      <c r="M1446" s="666">
        <v>33.549999999999997</v>
      </c>
      <c r="N1446" s="665">
        <v>1</v>
      </c>
      <c r="O1446" s="748">
        <v>1</v>
      </c>
      <c r="P1446" s="666">
        <v>33.549999999999997</v>
      </c>
      <c r="Q1446" s="681">
        <v>1</v>
      </c>
      <c r="R1446" s="665">
        <v>1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31</v>
      </c>
      <c r="B1447" s="665" t="s">
        <v>556</v>
      </c>
      <c r="C1447" s="665" t="s">
        <v>3070</v>
      </c>
      <c r="D1447" s="746" t="s">
        <v>4306</v>
      </c>
      <c r="E1447" s="747" t="s">
        <v>3091</v>
      </c>
      <c r="F1447" s="665" t="s">
        <v>3065</v>
      </c>
      <c r="G1447" s="665" t="s">
        <v>3240</v>
      </c>
      <c r="H1447" s="665" t="s">
        <v>557</v>
      </c>
      <c r="I1447" s="665" t="s">
        <v>1382</v>
      </c>
      <c r="J1447" s="665" t="s">
        <v>1383</v>
      </c>
      <c r="K1447" s="665" t="s">
        <v>3425</v>
      </c>
      <c r="L1447" s="666">
        <v>50.32</v>
      </c>
      <c r="M1447" s="666">
        <v>251.6</v>
      </c>
      <c r="N1447" s="665">
        <v>5</v>
      </c>
      <c r="O1447" s="748">
        <v>3</v>
      </c>
      <c r="P1447" s="666">
        <v>251.6</v>
      </c>
      <c r="Q1447" s="681">
        <v>1</v>
      </c>
      <c r="R1447" s="665">
        <v>5</v>
      </c>
      <c r="S1447" s="681">
        <v>1</v>
      </c>
      <c r="T1447" s="748">
        <v>3</v>
      </c>
      <c r="U1447" s="704">
        <v>1</v>
      </c>
    </row>
    <row r="1448" spans="1:21" ht="14.4" customHeight="1" x14ac:dyDescent="0.3">
      <c r="A1448" s="664">
        <v>31</v>
      </c>
      <c r="B1448" s="665" t="s">
        <v>556</v>
      </c>
      <c r="C1448" s="665" t="s">
        <v>3070</v>
      </c>
      <c r="D1448" s="746" t="s">
        <v>4306</v>
      </c>
      <c r="E1448" s="747" t="s">
        <v>3091</v>
      </c>
      <c r="F1448" s="665" t="s">
        <v>3065</v>
      </c>
      <c r="G1448" s="665" t="s">
        <v>3240</v>
      </c>
      <c r="H1448" s="665" t="s">
        <v>557</v>
      </c>
      <c r="I1448" s="665" t="s">
        <v>1427</v>
      </c>
      <c r="J1448" s="665" t="s">
        <v>3242</v>
      </c>
      <c r="K1448" s="665" t="s">
        <v>3245</v>
      </c>
      <c r="L1448" s="666">
        <v>99.94</v>
      </c>
      <c r="M1448" s="666">
        <v>199.88</v>
      </c>
      <c r="N1448" s="665">
        <v>2</v>
      </c>
      <c r="O1448" s="748">
        <v>2</v>
      </c>
      <c r="P1448" s="666">
        <v>199.88</v>
      </c>
      <c r="Q1448" s="681">
        <v>1</v>
      </c>
      <c r="R1448" s="665">
        <v>2</v>
      </c>
      <c r="S1448" s="681">
        <v>1</v>
      </c>
      <c r="T1448" s="748">
        <v>2</v>
      </c>
      <c r="U1448" s="704">
        <v>1</v>
      </c>
    </row>
    <row r="1449" spans="1:21" ht="14.4" customHeight="1" x14ac:dyDescent="0.3">
      <c r="A1449" s="664">
        <v>31</v>
      </c>
      <c r="B1449" s="665" t="s">
        <v>556</v>
      </c>
      <c r="C1449" s="665" t="s">
        <v>3070</v>
      </c>
      <c r="D1449" s="746" t="s">
        <v>4306</v>
      </c>
      <c r="E1449" s="747" t="s">
        <v>3091</v>
      </c>
      <c r="F1449" s="665" t="s">
        <v>3065</v>
      </c>
      <c r="G1449" s="665" t="s">
        <v>3592</v>
      </c>
      <c r="H1449" s="665" t="s">
        <v>557</v>
      </c>
      <c r="I1449" s="665" t="s">
        <v>4231</v>
      </c>
      <c r="J1449" s="665" t="s">
        <v>4232</v>
      </c>
      <c r="K1449" s="665" t="s">
        <v>4233</v>
      </c>
      <c r="L1449" s="666">
        <v>151.62</v>
      </c>
      <c r="M1449" s="666">
        <v>454.86</v>
      </c>
      <c r="N1449" s="665">
        <v>3</v>
      </c>
      <c r="O1449" s="748">
        <v>0.5</v>
      </c>
      <c r="P1449" s="666">
        <v>454.86</v>
      </c>
      <c r="Q1449" s="681">
        <v>1</v>
      </c>
      <c r="R1449" s="665">
        <v>3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31</v>
      </c>
      <c r="B1450" s="665" t="s">
        <v>556</v>
      </c>
      <c r="C1450" s="665" t="s">
        <v>3070</v>
      </c>
      <c r="D1450" s="746" t="s">
        <v>4306</v>
      </c>
      <c r="E1450" s="747" t="s">
        <v>3091</v>
      </c>
      <c r="F1450" s="665" t="s">
        <v>3065</v>
      </c>
      <c r="G1450" s="665" t="s">
        <v>4234</v>
      </c>
      <c r="H1450" s="665" t="s">
        <v>557</v>
      </c>
      <c r="I1450" s="665" t="s">
        <v>4235</v>
      </c>
      <c r="J1450" s="665" t="s">
        <v>709</v>
      </c>
      <c r="K1450" s="665" t="s">
        <v>4236</v>
      </c>
      <c r="L1450" s="666">
        <v>0</v>
      </c>
      <c r="M1450" s="666">
        <v>0</v>
      </c>
      <c r="N1450" s="665">
        <v>2</v>
      </c>
      <c r="O1450" s="748">
        <v>1</v>
      </c>
      <c r="P1450" s="666">
        <v>0</v>
      </c>
      <c r="Q1450" s="681"/>
      <c r="R1450" s="665">
        <v>2</v>
      </c>
      <c r="S1450" s="681">
        <v>1</v>
      </c>
      <c r="T1450" s="748">
        <v>1</v>
      </c>
      <c r="U1450" s="704">
        <v>1</v>
      </c>
    </row>
    <row r="1451" spans="1:21" ht="14.4" customHeight="1" x14ac:dyDescent="0.3">
      <c r="A1451" s="664">
        <v>31</v>
      </c>
      <c r="B1451" s="665" t="s">
        <v>556</v>
      </c>
      <c r="C1451" s="665" t="s">
        <v>3070</v>
      </c>
      <c r="D1451" s="746" t="s">
        <v>4306</v>
      </c>
      <c r="E1451" s="747" t="s">
        <v>3091</v>
      </c>
      <c r="F1451" s="665" t="s">
        <v>3065</v>
      </c>
      <c r="G1451" s="665" t="s">
        <v>3596</v>
      </c>
      <c r="H1451" s="665" t="s">
        <v>557</v>
      </c>
      <c r="I1451" s="665" t="s">
        <v>3597</v>
      </c>
      <c r="J1451" s="665" t="s">
        <v>3598</v>
      </c>
      <c r="K1451" s="665" t="s">
        <v>3331</v>
      </c>
      <c r="L1451" s="666">
        <v>0</v>
      </c>
      <c r="M1451" s="666">
        <v>0</v>
      </c>
      <c r="N1451" s="665">
        <v>2</v>
      </c>
      <c r="O1451" s="748">
        <v>0.5</v>
      </c>
      <c r="P1451" s="666">
        <v>0</v>
      </c>
      <c r="Q1451" s="681"/>
      <c r="R1451" s="665">
        <v>2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31</v>
      </c>
      <c r="B1452" s="665" t="s">
        <v>556</v>
      </c>
      <c r="C1452" s="665" t="s">
        <v>3070</v>
      </c>
      <c r="D1452" s="746" t="s">
        <v>4306</v>
      </c>
      <c r="E1452" s="747" t="s">
        <v>3091</v>
      </c>
      <c r="F1452" s="665" t="s">
        <v>3065</v>
      </c>
      <c r="G1452" s="665" t="s">
        <v>3596</v>
      </c>
      <c r="H1452" s="665" t="s">
        <v>557</v>
      </c>
      <c r="I1452" s="665" t="s">
        <v>4237</v>
      </c>
      <c r="J1452" s="665" t="s">
        <v>4046</v>
      </c>
      <c r="K1452" s="665" t="s">
        <v>2858</v>
      </c>
      <c r="L1452" s="666">
        <v>0</v>
      </c>
      <c r="M1452" s="666">
        <v>0</v>
      </c>
      <c r="N1452" s="665">
        <v>4</v>
      </c>
      <c r="O1452" s="748">
        <v>3.5</v>
      </c>
      <c r="P1452" s="666">
        <v>0</v>
      </c>
      <c r="Q1452" s="681"/>
      <c r="R1452" s="665">
        <v>3</v>
      </c>
      <c r="S1452" s="681">
        <v>0.75</v>
      </c>
      <c r="T1452" s="748">
        <v>2.5</v>
      </c>
      <c r="U1452" s="704">
        <v>0.7142857142857143</v>
      </c>
    </row>
    <row r="1453" spans="1:21" ht="14.4" customHeight="1" x14ac:dyDescent="0.3">
      <c r="A1453" s="664">
        <v>31</v>
      </c>
      <c r="B1453" s="665" t="s">
        <v>556</v>
      </c>
      <c r="C1453" s="665" t="s">
        <v>3070</v>
      </c>
      <c r="D1453" s="746" t="s">
        <v>4306</v>
      </c>
      <c r="E1453" s="747" t="s">
        <v>3091</v>
      </c>
      <c r="F1453" s="665" t="s">
        <v>3067</v>
      </c>
      <c r="G1453" s="665" t="s">
        <v>3135</v>
      </c>
      <c r="H1453" s="665" t="s">
        <v>557</v>
      </c>
      <c r="I1453" s="665" t="s">
        <v>3136</v>
      </c>
      <c r="J1453" s="665" t="s">
        <v>3137</v>
      </c>
      <c r="K1453" s="665" t="s">
        <v>3138</v>
      </c>
      <c r="L1453" s="666">
        <v>35.130000000000003</v>
      </c>
      <c r="M1453" s="666">
        <v>316.17</v>
      </c>
      <c r="N1453" s="665">
        <v>9</v>
      </c>
      <c r="O1453" s="748">
        <v>3</v>
      </c>
      <c r="P1453" s="666">
        <v>245.91000000000003</v>
      </c>
      <c r="Q1453" s="681">
        <v>0.77777777777777779</v>
      </c>
      <c r="R1453" s="665">
        <v>7</v>
      </c>
      <c r="S1453" s="681">
        <v>0.77777777777777779</v>
      </c>
      <c r="T1453" s="748">
        <v>2.5</v>
      </c>
      <c r="U1453" s="704">
        <v>0.83333333333333337</v>
      </c>
    </row>
    <row r="1454" spans="1:21" ht="14.4" customHeight="1" x14ac:dyDescent="0.3">
      <c r="A1454" s="664">
        <v>31</v>
      </c>
      <c r="B1454" s="665" t="s">
        <v>556</v>
      </c>
      <c r="C1454" s="665" t="s">
        <v>3070</v>
      </c>
      <c r="D1454" s="746" t="s">
        <v>4306</v>
      </c>
      <c r="E1454" s="747" t="s">
        <v>3091</v>
      </c>
      <c r="F1454" s="665" t="s">
        <v>3067</v>
      </c>
      <c r="G1454" s="665" t="s">
        <v>3135</v>
      </c>
      <c r="H1454" s="665" t="s">
        <v>557</v>
      </c>
      <c r="I1454" s="665" t="s">
        <v>3605</v>
      </c>
      <c r="J1454" s="665" t="s">
        <v>3137</v>
      </c>
      <c r="K1454" s="665" t="s">
        <v>3606</v>
      </c>
      <c r="L1454" s="666">
        <v>30.99</v>
      </c>
      <c r="M1454" s="666">
        <v>216.93</v>
      </c>
      <c r="N1454" s="665">
        <v>7</v>
      </c>
      <c r="O1454" s="748">
        <v>5</v>
      </c>
      <c r="P1454" s="666">
        <v>216.93</v>
      </c>
      <c r="Q1454" s="681">
        <v>1</v>
      </c>
      <c r="R1454" s="665">
        <v>7</v>
      </c>
      <c r="S1454" s="681">
        <v>1</v>
      </c>
      <c r="T1454" s="748">
        <v>5</v>
      </c>
      <c r="U1454" s="704">
        <v>1</v>
      </c>
    </row>
    <row r="1455" spans="1:21" ht="14.4" customHeight="1" x14ac:dyDescent="0.3">
      <c r="A1455" s="664">
        <v>31</v>
      </c>
      <c r="B1455" s="665" t="s">
        <v>556</v>
      </c>
      <c r="C1455" s="665" t="s">
        <v>3070</v>
      </c>
      <c r="D1455" s="746" t="s">
        <v>4306</v>
      </c>
      <c r="E1455" s="747" t="s">
        <v>3091</v>
      </c>
      <c r="F1455" s="665" t="s">
        <v>3067</v>
      </c>
      <c r="G1455" s="665" t="s">
        <v>3135</v>
      </c>
      <c r="H1455" s="665" t="s">
        <v>557</v>
      </c>
      <c r="I1455" s="665" t="s">
        <v>3509</v>
      </c>
      <c r="J1455" s="665" t="s">
        <v>3137</v>
      </c>
      <c r="K1455" s="665" t="s">
        <v>3510</v>
      </c>
      <c r="L1455" s="666">
        <v>38.24</v>
      </c>
      <c r="M1455" s="666">
        <v>191.20000000000002</v>
      </c>
      <c r="N1455" s="665">
        <v>5</v>
      </c>
      <c r="O1455" s="748">
        <v>3</v>
      </c>
      <c r="P1455" s="666">
        <v>191.20000000000002</v>
      </c>
      <c r="Q1455" s="681">
        <v>1</v>
      </c>
      <c r="R1455" s="665">
        <v>5</v>
      </c>
      <c r="S1455" s="681">
        <v>1</v>
      </c>
      <c r="T1455" s="748">
        <v>3</v>
      </c>
      <c r="U1455" s="704">
        <v>1</v>
      </c>
    </row>
    <row r="1456" spans="1:21" ht="14.4" customHeight="1" x14ac:dyDescent="0.3">
      <c r="A1456" s="664">
        <v>31</v>
      </c>
      <c r="B1456" s="665" t="s">
        <v>556</v>
      </c>
      <c r="C1456" s="665" t="s">
        <v>3070</v>
      </c>
      <c r="D1456" s="746" t="s">
        <v>4306</v>
      </c>
      <c r="E1456" s="747" t="s">
        <v>3091</v>
      </c>
      <c r="F1456" s="665" t="s">
        <v>3067</v>
      </c>
      <c r="G1456" s="665" t="s">
        <v>3143</v>
      </c>
      <c r="H1456" s="665" t="s">
        <v>557</v>
      </c>
      <c r="I1456" s="665" t="s">
        <v>3144</v>
      </c>
      <c r="J1456" s="665" t="s">
        <v>3145</v>
      </c>
      <c r="K1456" s="665" t="s">
        <v>3146</v>
      </c>
      <c r="L1456" s="666">
        <v>199.5</v>
      </c>
      <c r="M1456" s="666">
        <v>3192</v>
      </c>
      <c r="N1456" s="665">
        <v>16</v>
      </c>
      <c r="O1456" s="748">
        <v>15</v>
      </c>
      <c r="P1456" s="666">
        <v>3192</v>
      </c>
      <c r="Q1456" s="681">
        <v>1</v>
      </c>
      <c r="R1456" s="665">
        <v>16</v>
      </c>
      <c r="S1456" s="681">
        <v>1</v>
      </c>
      <c r="T1456" s="748">
        <v>15</v>
      </c>
      <c r="U1456" s="704">
        <v>1</v>
      </c>
    </row>
    <row r="1457" spans="1:21" ht="14.4" customHeight="1" x14ac:dyDescent="0.3">
      <c r="A1457" s="664">
        <v>31</v>
      </c>
      <c r="B1457" s="665" t="s">
        <v>556</v>
      </c>
      <c r="C1457" s="665" t="s">
        <v>3070</v>
      </c>
      <c r="D1457" s="746" t="s">
        <v>4306</v>
      </c>
      <c r="E1457" s="747" t="s">
        <v>3091</v>
      </c>
      <c r="F1457" s="665" t="s">
        <v>3067</v>
      </c>
      <c r="G1457" s="665" t="s">
        <v>3143</v>
      </c>
      <c r="H1457" s="665" t="s">
        <v>557</v>
      </c>
      <c r="I1457" s="665" t="s">
        <v>3147</v>
      </c>
      <c r="J1457" s="665" t="s">
        <v>3148</v>
      </c>
      <c r="K1457" s="665" t="s">
        <v>3149</v>
      </c>
      <c r="L1457" s="666">
        <v>492.18</v>
      </c>
      <c r="M1457" s="666">
        <v>15749.760000000006</v>
      </c>
      <c r="N1457" s="665">
        <v>32</v>
      </c>
      <c r="O1457" s="748">
        <v>28</v>
      </c>
      <c r="P1457" s="666">
        <v>14273.220000000005</v>
      </c>
      <c r="Q1457" s="681">
        <v>0.90625</v>
      </c>
      <c r="R1457" s="665">
        <v>29</v>
      </c>
      <c r="S1457" s="681">
        <v>0.90625</v>
      </c>
      <c r="T1457" s="748">
        <v>26</v>
      </c>
      <c r="U1457" s="704">
        <v>0.9285714285714286</v>
      </c>
    </row>
    <row r="1458" spans="1:21" ht="14.4" customHeight="1" x14ac:dyDescent="0.3">
      <c r="A1458" s="664">
        <v>31</v>
      </c>
      <c r="B1458" s="665" t="s">
        <v>556</v>
      </c>
      <c r="C1458" s="665" t="s">
        <v>3070</v>
      </c>
      <c r="D1458" s="746" t="s">
        <v>4306</v>
      </c>
      <c r="E1458" s="747" t="s">
        <v>3091</v>
      </c>
      <c r="F1458" s="665" t="s">
        <v>3067</v>
      </c>
      <c r="G1458" s="665" t="s">
        <v>3143</v>
      </c>
      <c r="H1458" s="665" t="s">
        <v>557</v>
      </c>
      <c r="I1458" s="665" t="s">
        <v>3294</v>
      </c>
      <c r="J1458" s="665" t="s">
        <v>3295</v>
      </c>
      <c r="K1458" s="665" t="s">
        <v>3296</v>
      </c>
      <c r="L1458" s="666">
        <v>347.81</v>
      </c>
      <c r="M1458" s="666">
        <v>1391.24</v>
      </c>
      <c r="N1458" s="665">
        <v>4</v>
      </c>
      <c r="O1458" s="748">
        <v>4</v>
      </c>
      <c r="P1458" s="666">
        <v>1391.24</v>
      </c>
      <c r="Q1458" s="681">
        <v>1</v>
      </c>
      <c r="R1458" s="665">
        <v>4</v>
      </c>
      <c r="S1458" s="681">
        <v>1</v>
      </c>
      <c r="T1458" s="748">
        <v>4</v>
      </c>
      <c r="U1458" s="704">
        <v>1</v>
      </c>
    </row>
    <row r="1459" spans="1:21" ht="14.4" customHeight="1" x14ac:dyDescent="0.3">
      <c r="A1459" s="664">
        <v>31</v>
      </c>
      <c r="B1459" s="665" t="s">
        <v>556</v>
      </c>
      <c r="C1459" s="665" t="s">
        <v>3070</v>
      </c>
      <c r="D1459" s="746" t="s">
        <v>4306</v>
      </c>
      <c r="E1459" s="747" t="s">
        <v>3091</v>
      </c>
      <c r="F1459" s="665" t="s">
        <v>3067</v>
      </c>
      <c r="G1459" s="665" t="s">
        <v>3143</v>
      </c>
      <c r="H1459" s="665" t="s">
        <v>557</v>
      </c>
      <c r="I1459" s="665" t="s">
        <v>3246</v>
      </c>
      <c r="J1459" s="665" t="s">
        <v>3247</v>
      </c>
      <c r="K1459" s="665" t="s">
        <v>3248</v>
      </c>
      <c r="L1459" s="666">
        <v>320.25</v>
      </c>
      <c r="M1459" s="666">
        <v>320.25</v>
      </c>
      <c r="N1459" s="665">
        <v>1</v>
      </c>
      <c r="O1459" s="748">
        <v>1</v>
      </c>
      <c r="P1459" s="666">
        <v>320.25</v>
      </c>
      <c r="Q1459" s="681">
        <v>1</v>
      </c>
      <c r="R1459" s="665">
        <v>1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31</v>
      </c>
      <c r="B1460" s="665" t="s">
        <v>556</v>
      </c>
      <c r="C1460" s="665" t="s">
        <v>3070</v>
      </c>
      <c r="D1460" s="746" t="s">
        <v>4306</v>
      </c>
      <c r="E1460" s="747" t="s">
        <v>3091</v>
      </c>
      <c r="F1460" s="665" t="s">
        <v>3067</v>
      </c>
      <c r="G1460" s="665" t="s">
        <v>3143</v>
      </c>
      <c r="H1460" s="665" t="s">
        <v>557</v>
      </c>
      <c r="I1460" s="665" t="s">
        <v>3249</v>
      </c>
      <c r="J1460" s="665" t="s">
        <v>3250</v>
      </c>
      <c r="K1460" s="665" t="s">
        <v>3251</v>
      </c>
      <c r="L1460" s="666">
        <v>245.43</v>
      </c>
      <c r="M1460" s="666">
        <v>736.29</v>
      </c>
      <c r="N1460" s="665">
        <v>3</v>
      </c>
      <c r="O1460" s="748">
        <v>3</v>
      </c>
      <c r="P1460" s="666">
        <v>736.29</v>
      </c>
      <c r="Q1460" s="681">
        <v>1</v>
      </c>
      <c r="R1460" s="665">
        <v>3</v>
      </c>
      <c r="S1460" s="681">
        <v>1</v>
      </c>
      <c r="T1460" s="748">
        <v>3</v>
      </c>
      <c r="U1460" s="704">
        <v>1</v>
      </c>
    </row>
    <row r="1461" spans="1:21" ht="14.4" customHeight="1" x14ac:dyDescent="0.3">
      <c r="A1461" s="664">
        <v>31</v>
      </c>
      <c r="B1461" s="665" t="s">
        <v>556</v>
      </c>
      <c r="C1461" s="665" t="s">
        <v>3070</v>
      </c>
      <c r="D1461" s="746" t="s">
        <v>4306</v>
      </c>
      <c r="E1461" s="747" t="s">
        <v>3091</v>
      </c>
      <c r="F1461" s="665" t="s">
        <v>3067</v>
      </c>
      <c r="G1461" s="665" t="s">
        <v>3143</v>
      </c>
      <c r="H1461" s="665" t="s">
        <v>557</v>
      </c>
      <c r="I1461" s="665" t="s">
        <v>3610</v>
      </c>
      <c r="J1461" s="665" t="s">
        <v>3611</v>
      </c>
      <c r="K1461" s="665" t="s">
        <v>3612</v>
      </c>
      <c r="L1461" s="666">
        <v>1575</v>
      </c>
      <c r="M1461" s="666">
        <v>11025</v>
      </c>
      <c r="N1461" s="665">
        <v>7</v>
      </c>
      <c r="O1461" s="748">
        <v>6</v>
      </c>
      <c r="P1461" s="666">
        <v>9450</v>
      </c>
      <c r="Q1461" s="681">
        <v>0.8571428571428571</v>
      </c>
      <c r="R1461" s="665">
        <v>6</v>
      </c>
      <c r="S1461" s="681">
        <v>0.8571428571428571</v>
      </c>
      <c r="T1461" s="748">
        <v>5.5</v>
      </c>
      <c r="U1461" s="704">
        <v>0.91666666666666663</v>
      </c>
    </row>
    <row r="1462" spans="1:21" ht="14.4" customHeight="1" x14ac:dyDescent="0.3">
      <c r="A1462" s="664">
        <v>31</v>
      </c>
      <c r="B1462" s="665" t="s">
        <v>556</v>
      </c>
      <c r="C1462" s="665" t="s">
        <v>3070</v>
      </c>
      <c r="D1462" s="746" t="s">
        <v>4306</v>
      </c>
      <c r="E1462" s="747" t="s">
        <v>3091</v>
      </c>
      <c r="F1462" s="665" t="s">
        <v>3067</v>
      </c>
      <c r="G1462" s="665" t="s">
        <v>3143</v>
      </c>
      <c r="H1462" s="665" t="s">
        <v>557</v>
      </c>
      <c r="I1462" s="665" t="s">
        <v>3937</v>
      </c>
      <c r="J1462" s="665" t="s">
        <v>3938</v>
      </c>
      <c r="K1462" s="665" t="s">
        <v>3939</v>
      </c>
      <c r="L1462" s="666">
        <v>400</v>
      </c>
      <c r="M1462" s="666">
        <v>400</v>
      </c>
      <c r="N1462" s="665">
        <v>1</v>
      </c>
      <c r="O1462" s="748">
        <v>1</v>
      </c>
      <c r="P1462" s="666">
        <v>400</v>
      </c>
      <c r="Q1462" s="681">
        <v>1</v>
      </c>
      <c r="R1462" s="665">
        <v>1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31</v>
      </c>
      <c r="B1463" s="665" t="s">
        <v>556</v>
      </c>
      <c r="C1463" s="665" t="s">
        <v>3070</v>
      </c>
      <c r="D1463" s="746" t="s">
        <v>4306</v>
      </c>
      <c r="E1463" s="747" t="s">
        <v>3091</v>
      </c>
      <c r="F1463" s="665" t="s">
        <v>3067</v>
      </c>
      <c r="G1463" s="665" t="s">
        <v>3143</v>
      </c>
      <c r="H1463" s="665" t="s">
        <v>557</v>
      </c>
      <c r="I1463" s="665" t="s">
        <v>3153</v>
      </c>
      <c r="J1463" s="665" t="s">
        <v>3154</v>
      </c>
      <c r="K1463" s="665" t="s">
        <v>3155</v>
      </c>
      <c r="L1463" s="666">
        <v>58.5</v>
      </c>
      <c r="M1463" s="666">
        <v>58.5</v>
      </c>
      <c r="N1463" s="665">
        <v>1</v>
      </c>
      <c r="O1463" s="748">
        <v>1</v>
      </c>
      <c r="P1463" s="666">
        <v>58.5</v>
      </c>
      <c r="Q1463" s="681">
        <v>1</v>
      </c>
      <c r="R1463" s="665">
        <v>1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31</v>
      </c>
      <c r="B1464" s="665" t="s">
        <v>556</v>
      </c>
      <c r="C1464" s="665" t="s">
        <v>3070</v>
      </c>
      <c r="D1464" s="746" t="s">
        <v>4306</v>
      </c>
      <c r="E1464" s="747" t="s">
        <v>3091</v>
      </c>
      <c r="F1464" s="665" t="s">
        <v>3067</v>
      </c>
      <c r="G1464" s="665" t="s">
        <v>3143</v>
      </c>
      <c r="H1464" s="665" t="s">
        <v>557</v>
      </c>
      <c r="I1464" s="665" t="s">
        <v>3156</v>
      </c>
      <c r="J1464" s="665" t="s">
        <v>3157</v>
      </c>
      <c r="K1464" s="665" t="s">
        <v>3158</v>
      </c>
      <c r="L1464" s="666">
        <v>971.25</v>
      </c>
      <c r="M1464" s="666">
        <v>15540</v>
      </c>
      <c r="N1464" s="665">
        <v>16</v>
      </c>
      <c r="O1464" s="748">
        <v>15</v>
      </c>
      <c r="P1464" s="666">
        <v>15540</v>
      </c>
      <c r="Q1464" s="681">
        <v>1</v>
      </c>
      <c r="R1464" s="665">
        <v>16</v>
      </c>
      <c r="S1464" s="681">
        <v>1</v>
      </c>
      <c r="T1464" s="748">
        <v>15</v>
      </c>
      <c r="U1464" s="704">
        <v>1</v>
      </c>
    </row>
    <row r="1465" spans="1:21" ht="14.4" customHeight="1" x14ac:dyDescent="0.3">
      <c r="A1465" s="664">
        <v>31</v>
      </c>
      <c r="B1465" s="665" t="s">
        <v>556</v>
      </c>
      <c r="C1465" s="665" t="s">
        <v>3070</v>
      </c>
      <c r="D1465" s="746" t="s">
        <v>4306</v>
      </c>
      <c r="E1465" s="747" t="s">
        <v>3091</v>
      </c>
      <c r="F1465" s="665" t="s">
        <v>3067</v>
      </c>
      <c r="G1465" s="665" t="s">
        <v>3143</v>
      </c>
      <c r="H1465" s="665" t="s">
        <v>557</v>
      </c>
      <c r="I1465" s="665" t="s">
        <v>3967</v>
      </c>
      <c r="J1465" s="665" t="s">
        <v>3518</v>
      </c>
      <c r="K1465" s="665"/>
      <c r="L1465" s="666">
        <v>2010.55</v>
      </c>
      <c r="M1465" s="666">
        <v>2010.55</v>
      </c>
      <c r="N1465" s="665">
        <v>1</v>
      </c>
      <c r="O1465" s="748">
        <v>1</v>
      </c>
      <c r="P1465" s="666">
        <v>2010.55</v>
      </c>
      <c r="Q1465" s="681">
        <v>1</v>
      </c>
      <c r="R1465" s="665">
        <v>1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31</v>
      </c>
      <c r="B1466" s="665" t="s">
        <v>556</v>
      </c>
      <c r="C1466" s="665" t="s">
        <v>3070</v>
      </c>
      <c r="D1466" s="746" t="s">
        <v>4306</v>
      </c>
      <c r="E1466" s="747" t="s">
        <v>3091</v>
      </c>
      <c r="F1466" s="665" t="s">
        <v>3067</v>
      </c>
      <c r="G1466" s="665" t="s">
        <v>3143</v>
      </c>
      <c r="H1466" s="665" t="s">
        <v>557</v>
      </c>
      <c r="I1466" s="665" t="s">
        <v>3615</v>
      </c>
      <c r="J1466" s="665" t="s">
        <v>3518</v>
      </c>
      <c r="K1466" s="665"/>
      <c r="L1466" s="666">
        <v>818.72</v>
      </c>
      <c r="M1466" s="666">
        <v>818.72</v>
      </c>
      <c r="N1466" s="665">
        <v>1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31</v>
      </c>
      <c r="B1467" s="665" t="s">
        <v>556</v>
      </c>
      <c r="C1467" s="665" t="s">
        <v>3070</v>
      </c>
      <c r="D1467" s="746" t="s">
        <v>4306</v>
      </c>
      <c r="E1467" s="747" t="s">
        <v>3091</v>
      </c>
      <c r="F1467" s="665" t="s">
        <v>3067</v>
      </c>
      <c r="G1467" s="665" t="s">
        <v>3143</v>
      </c>
      <c r="H1467" s="665" t="s">
        <v>557</v>
      </c>
      <c r="I1467" s="665" t="s">
        <v>3339</v>
      </c>
      <c r="J1467" s="665" t="s">
        <v>3340</v>
      </c>
      <c r="K1467" s="665" t="s">
        <v>3341</v>
      </c>
      <c r="L1467" s="666">
        <v>250</v>
      </c>
      <c r="M1467" s="666">
        <v>250</v>
      </c>
      <c r="N1467" s="665">
        <v>1</v>
      </c>
      <c r="O1467" s="748">
        <v>1</v>
      </c>
      <c r="P1467" s="666">
        <v>250</v>
      </c>
      <c r="Q1467" s="681">
        <v>1</v>
      </c>
      <c r="R1467" s="665">
        <v>1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31</v>
      </c>
      <c r="B1468" s="665" t="s">
        <v>556</v>
      </c>
      <c r="C1468" s="665" t="s">
        <v>3070</v>
      </c>
      <c r="D1468" s="746" t="s">
        <v>4306</v>
      </c>
      <c r="E1468" s="747" t="s">
        <v>3091</v>
      </c>
      <c r="F1468" s="665" t="s">
        <v>3067</v>
      </c>
      <c r="G1468" s="665" t="s">
        <v>3143</v>
      </c>
      <c r="H1468" s="665" t="s">
        <v>557</v>
      </c>
      <c r="I1468" s="665" t="s">
        <v>3876</v>
      </c>
      <c r="J1468" s="665" t="s">
        <v>3877</v>
      </c>
      <c r="K1468" s="665"/>
      <c r="L1468" s="666">
        <v>80.349999999999994</v>
      </c>
      <c r="M1468" s="666">
        <v>80.349999999999994</v>
      </c>
      <c r="N1468" s="665">
        <v>1</v>
      </c>
      <c r="O1468" s="748">
        <v>1</v>
      </c>
      <c r="P1468" s="666">
        <v>80.349999999999994</v>
      </c>
      <c r="Q1468" s="681">
        <v>1</v>
      </c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31</v>
      </c>
      <c r="B1469" s="665" t="s">
        <v>556</v>
      </c>
      <c r="C1469" s="665" t="s">
        <v>3070</v>
      </c>
      <c r="D1469" s="746" t="s">
        <v>4306</v>
      </c>
      <c r="E1469" s="747" t="s">
        <v>3091</v>
      </c>
      <c r="F1469" s="665" t="s">
        <v>3067</v>
      </c>
      <c r="G1469" s="665" t="s">
        <v>3143</v>
      </c>
      <c r="H1469" s="665" t="s">
        <v>557</v>
      </c>
      <c r="I1469" s="665" t="s">
        <v>3511</v>
      </c>
      <c r="J1469" s="665" t="s">
        <v>3512</v>
      </c>
      <c r="K1469" s="665" t="s">
        <v>3513</v>
      </c>
      <c r="L1469" s="666">
        <v>600</v>
      </c>
      <c r="M1469" s="666">
        <v>1800</v>
      </c>
      <c r="N1469" s="665">
        <v>3</v>
      </c>
      <c r="O1469" s="748">
        <v>3</v>
      </c>
      <c r="P1469" s="666">
        <v>1800</v>
      </c>
      <c r="Q1469" s="681">
        <v>1</v>
      </c>
      <c r="R1469" s="665">
        <v>3</v>
      </c>
      <c r="S1469" s="681">
        <v>1</v>
      </c>
      <c r="T1469" s="748">
        <v>3</v>
      </c>
      <c r="U1469" s="704">
        <v>1</v>
      </c>
    </row>
    <row r="1470" spans="1:21" ht="14.4" customHeight="1" x14ac:dyDescent="0.3">
      <c r="A1470" s="664">
        <v>31</v>
      </c>
      <c r="B1470" s="665" t="s">
        <v>556</v>
      </c>
      <c r="C1470" s="665" t="s">
        <v>3070</v>
      </c>
      <c r="D1470" s="746" t="s">
        <v>4306</v>
      </c>
      <c r="E1470" s="747" t="s">
        <v>3091</v>
      </c>
      <c r="F1470" s="665" t="s">
        <v>3067</v>
      </c>
      <c r="G1470" s="665" t="s">
        <v>3143</v>
      </c>
      <c r="H1470" s="665" t="s">
        <v>557</v>
      </c>
      <c r="I1470" s="665" t="s">
        <v>3288</v>
      </c>
      <c r="J1470" s="665" t="s">
        <v>3289</v>
      </c>
      <c r="K1470" s="665" t="s">
        <v>3290</v>
      </c>
      <c r="L1470" s="666">
        <v>349.12</v>
      </c>
      <c r="M1470" s="666">
        <v>1047.3600000000001</v>
      </c>
      <c r="N1470" s="665">
        <v>3</v>
      </c>
      <c r="O1470" s="748">
        <v>3</v>
      </c>
      <c r="P1470" s="666">
        <v>1047.3600000000001</v>
      </c>
      <c r="Q1470" s="681">
        <v>1</v>
      </c>
      <c r="R1470" s="665">
        <v>3</v>
      </c>
      <c r="S1470" s="681">
        <v>1</v>
      </c>
      <c r="T1470" s="748">
        <v>3</v>
      </c>
      <c r="U1470" s="704">
        <v>1</v>
      </c>
    </row>
    <row r="1471" spans="1:21" ht="14.4" customHeight="1" x14ac:dyDescent="0.3">
      <c r="A1471" s="664">
        <v>31</v>
      </c>
      <c r="B1471" s="665" t="s">
        <v>556</v>
      </c>
      <c r="C1471" s="665" t="s">
        <v>3070</v>
      </c>
      <c r="D1471" s="746" t="s">
        <v>4306</v>
      </c>
      <c r="E1471" s="747" t="s">
        <v>3091</v>
      </c>
      <c r="F1471" s="665" t="s">
        <v>3067</v>
      </c>
      <c r="G1471" s="665" t="s">
        <v>3143</v>
      </c>
      <c r="H1471" s="665" t="s">
        <v>557</v>
      </c>
      <c r="I1471" s="665" t="s">
        <v>3162</v>
      </c>
      <c r="J1471" s="665" t="s">
        <v>3163</v>
      </c>
      <c r="K1471" s="665" t="s">
        <v>3164</v>
      </c>
      <c r="L1471" s="666">
        <v>350</v>
      </c>
      <c r="M1471" s="666">
        <v>4550</v>
      </c>
      <c r="N1471" s="665">
        <v>13</v>
      </c>
      <c r="O1471" s="748">
        <v>12</v>
      </c>
      <c r="P1471" s="666">
        <v>4200</v>
      </c>
      <c r="Q1471" s="681">
        <v>0.92307692307692313</v>
      </c>
      <c r="R1471" s="665">
        <v>12</v>
      </c>
      <c r="S1471" s="681">
        <v>0.92307692307692313</v>
      </c>
      <c r="T1471" s="748">
        <v>11.5</v>
      </c>
      <c r="U1471" s="704">
        <v>0.95833333333333337</v>
      </c>
    </row>
    <row r="1472" spans="1:21" ht="14.4" customHeight="1" x14ac:dyDescent="0.3">
      <c r="A1472" s="664">
        <v>31</v>
      </c>
      <c r="B1472" s="665" t="s">
        <v>556</v>
      </c>
      <c r="C1472" s="665" t="s">
        <v>3070</v>
      </c>
      <c r="D1472" s="746" t="s">
        <v>4306</v>
      </c>
      <c r="E1472" s="747" t="s">
        <v>3091</v>
      </c>
      <c r="F1472" s="665" t="s">
        <v>3067</v>
      </c>
      <c r="G1472" s="665" t="s">
        <v>3143</v>
      </c>
      <c r="H1472" s="665" t="s">
        <v>557</v>
      </c>
      <c r="I1472" s="665" t="s">
        <v>3297</v>
      </c>
      <c r="J1472" s="665" t="s">
        <v>3298</v>
      </c>
      <c r="K1472" s="665" t="s">
        <v>3299</v>
      </c>
      <c r="L1472" s="666">
        <v>855</v>
      </c>
      <c r="M1472" s="666">
        <v>1710</v>
      </c>
      <c r="N1472" s="665">
        <v>2</v>
      </c>
      <c r="O1472" s="748">
        <v>2</v>
      </c>
      <c r="P1472" s="666">
        <v>1710</v>
      </c>
      <c r="Q1472" s="681">
        <v>1</v>
      </c>
      <c r="R1472" s="665">
        <v>2</v>
      </c>
      <c r="S1472" s="681">
        <v>1</v>
      </c>
      <c r="T1472" s="748">
        <v>2</v>
      </c>
      <c r="U1472" s="704">
        <v>1</v>
      </c>
    </row>
    <row r="1473" spans="1:21" ht="14.4" customHeight="1" x14ac:dyDescent="0.3">
      <c r="A1473" s="664">
        <v>31</v>
      </c>
      <c r="B1473" s="665" t="s">
        <v>556</v>
      </c>
      <c r="C1473" s="665" t="s">
        <v>3070</v>
      </c>
      <c r="D1473" s="746" t="s">
        <v>4306</v>
      </c>
      <c r="E1473" s="747" t="s">
        <v>3091</v>
      </c>
      <c r="F1473" s="665" t="s">
        <v>3067</v>
      </c>
      <c r="G1473" s="665" t="s">
        <v>3143</v>
      </c>
      <c r="H1473" s="665" t="s">
        <v>557</v>
      </c>
      <c r="I1473" s="665" t="s">
        <v>3165</v>
      </c>
      <c r="J1473" s="665" t="s">
        <v>3154</v>
      </c>
      <c r="K1473" s="665" t="s">
        <v>3166</v>
      </c>
      <c r="L1473" s="666">
        <v>58.5</v>
      </c>
      <c r="M1473" s="666">
        <v>409.5</v>
      </c>
      <c r="N1473" s="665">
        <v>7</v>
      </c>
      <c r="O1473" s="748">
        <v>7</v>
      </c>
      <c r="P1473" s="666">
        <v>409.5</v>
      </c>
      <c r="Q1473" s="681">
        <v>1</v>
      </c>
      <c r="R1473" s="665">
        <v>7</v>
      </c>
      <c r="S1473" s="681">
        <v>1</v>
      </c>
      <c r="T1473" s="748">
        <v>7</v>
      </c>
      <c r="U1473" s="704">
        <v>1</v>
      </c>
    </row>
    <row r="1474" spans="1:21" ht="14.4" customHeight="1" x14ac:dyDescent="0.3">
      <c r="A1474" s="664">
        <v>31</v>
      </c>
      <c r="B1474" s="665" t="s">
        <v>556</v>
      </c>
      <c r="C1474" s="665" t="s">
        <v>3070</v>
      </c>
      <c r="D1474" s="746" t="s">
        <v>4306</v>
      </c>
      <c r="E1474" s="747" t="s">
        <v>3091</v>
      </c>
      <c r="F1474" s="665" t="s">
        <v>3067</v>
      </c>
      <c r="G1474" s="665" t="s">
        <v>3143</v>
      </c>
      <c r="H1474" s="665" t="s">
        <v>557</v>
      </c>
      <c r="I1474" s="665" t="s">
        <v>3167</v>
      </c>
      <c r="J1474" s="665" t="s">
        <v>3168</v>
      </c>
      <c r="K1474" s="665" t="s">
        <v>3169</v>
      </c>
      <c r="L1474" s="666">
        <v>336.5</v>
      </c>
      <c r="M1474" s="666">
        <v>336.5</v>
      </c>
      <c r="N1474" s="665">
        <v>1</v>
      </c>
      <c r="O1474" s="748">
        <v>1</v>
      </c>
      <c r="P1474" s="666">
        <v>336.5</v>
      </c>
      <c r="Q1474" s="681">
        <v>1</v>
      </c>
      <c r="R1474" s="665">
        <v>1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31</v>
      </c>
      <c r="B1475" s="665" t="s">
        <v>556</v>
      </c>
      <c r="C1475" s="665" t="s">
        <v>3070</v>
      </c>
      <c r="D1475" s="746" t="s">
        <v>4306</v>
      </c>
      <c r="E1475" s="747" t="s">
        <v>3091</v>
      </c>
      <c r="F1475" s="665" t="s">
        <v>3067</v>
      </c>
      <c r="G1475" s="665" t="s">
        <v>3143</v>
      </c>
      <c r="H1475" s="665" t="s">
        <v>557</v>
      </c>
      <c r="I1475" s="665" t="s">
        <v>4238</v>
      </c>
      <c r="J1475" s="665" t="s">
        <v>4239</v>
      </c>
      <c r="K1475" s="665" t="s">
        <v>4240</v>
      </c>
      <c r="L1475" s="666">
        <v>178.5</v>
      </c>
      <c r="M1475" s="666">
        <v>357</v>
      </c>
      <c r="N1475" s="665">
        <v>2</v>
      </c>
      <c r="O1475" s="748">
        <v>2</v>
      </c>
      <c r="P1475" s="666">
        <v>178.5</v>
      </c>
      <c r="Q1475" s="681">
        <v>0.5</v>
      </c>
      <c r="R1475" s="665">
        <v>1</v>
      </c>
      <c r="S1475" s="681">
        <v>0.5</v>
      </c>
      <c r="T1475" s="748">
        <v>1</v>
      </c>
      <c r="U1475" s="704">
        <v>0.5</v>
      </c>
    </row>
    <row r="1476" spans="1:21" ht="14.4" customHeight="1" x14ac:dyDescent="0.3">
      <c r="A1476" s="664">
        <v>31</v>
      </c>
      <c r="B1476" s="665" t="s">
        <v>556</v>
      </c>
      <c r="C1476" s="665" t="s">
        <v>3070</v>
      </c>
      <c r="D1476" s="746" t="s">
        <v>4306</v>
      </c>
      <c r="E1476" s="747" t="s">
        <v>3091</v>
      </c>
      <c r="F1476" s="665" t="s">
        <v>3067</v>
      </c>
      <c r="G1476" s="665" t="s">
        <v>3143</v>
      </c>
      <c r="H1476" s="665" t="s">
        <v>557</v>
      </c>
      <c r="I1476" s="665" t="s">
        <v>3170</v>
      </c>
      <c r="J1476" s="665" t="s">
        <v>3171</v>
      </c>
      <c r="K1476" s="665" t="s">
        <v>3172</v>
      </c>
      <c r="L1476" s="666">
        <v>1000</v>
      </c>
      <c r="M1476" s="666">
        <v>10000</v>
      </c>
      <c r="N1476" s="665">
        <v>10</v>
      </c>
      <c r="O1476" s="748">
        <v>6</v>
      </c>
      <c r="P1476" s="666">
        <v>7000</v>
      </c>
      <c r="Q1476" s="681">
        <v>0.7</v>
      </c>
      <c r="R1476" s="665">
        <v>7</v>
      </c>
      <c r="S1476" s="681">
        <v>0.7</v>
      </c>
      <c r="T1476" s="748">
        <v>4.5</v>
      </c>
      <c r="U1476" s="704">
        <v>0.75</v>
      </c>
    </row>
    <row r="1477" spans="1:21" ht="14.4" customHeight="1" x14ac:dyDescent="0.3">
      <c r="A1477" s="664">
        <v>31</v>
      </c>
      <c r="B1477" s="665" t="s">
        <v>556</v>
      </c>
      <c r="C1477" s="665" t="s">
        <v>3070</v>
      </c>
      <c r="D1477" s="746" t="s">
        <v>4306</v>
      </c>
      <c r="E1477" s="747" t="s">
        <v>3091</v>
      </c>
      <c r="F1477" s="665" t="s">
        <v>3067</v>
      </c>
      <c r="G1477" s="665" t="s">
        <v>3143</v>
      </c>
      <c r="H1477" s="665" t="s">
        <v>557</v>
      </c>
      <c r="I1477" s="665" t="s">
        <v>3623</v>
      </c>
      <c r="J1477" s="665" t="s">
        <v>3624</v>
      </c>
      <c r="K1477" s="665" t="s">
        <v>3625</v>
      </c>
      <c r="L1477" s="666">
        <v>250</v>
      </c>
      <c r="M1477" s="666">
        <v>250</v>
      </c>
      <c r="N1477" s="665">
        <v>1</v>
      </c>
      <c r="O1477" s="748">
        <v>1</v>
      </c>
      <c r="P1477" s="666">
        <v>250</v>
      </c>
      <c r="Q1477" s="681">
        <v>1</v>
      </c>
      <c r="R1477" s="665">
        <v>1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31</v>
      </c>
      <c r="B1478" s="665" t="s">
        <v>556</v>
      </c>
      <c r="C1478" s="665" t="s">
        <v>3070</v>
      </c>
      <c r="D1478" s="746" t="s">
        <v>4306</v>
      </c>
      <c r="E1478" s="747" t="s">
        <v>3091</v>
      </c>
      <c r="F1478" s="665" t="s">
        <v>3067</v>
      </c>
      <c r="G1478" s="665" t="s">
        <v>3143</v>
      </c>
      <c r="H1478" s="665" t="s">
        <v>557</v>
      </c>
      <c r="I1478" s="665" t="s">
        <v>4241</v>
      </c>
      <c r="J1478" s="665" t="s">
        <v>4242</v>
      </c>
      <c r="K1478" s="665" t="s">
        <v>4243</v>
      </c>
      <c r="L1478" s="666">
        <v>2956.68</v>
      </c>
      <c r="M1478" s="666">
        <v>2956.68</v>
      </c>
      <c r="N1478" s="665">
        <v>1</v>
      </c>
      <c r="O1478" s="748">
        <v>1</v>
      </c>
      <c r="P1478" s="666">
        <v>2956.68</v>
      </c>
      <c r="Q1478" s="681">
        <v>1</v>
      </c>
      <c r="R1478" s="665">
        <v>1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31</v>
      </c>
      <c r="B1479" s="665" t="s">
        <v>556</v>
      </c>
      <c r="C1479" s="665" t="s">
        <v>3070</v>
      </c>
      <c r="D1479" s="746" t="s">
        <v>4306</v>
      </c>
      <c r="E1479" s="747" t="s">
        <v>3091</v>
      </c>
      <c r="F1479" s="665" t="s">
        <v>3067</v>
      </c>
      <c r="G1479" s="665" t="s">
        <v>3143</v>
      </c>
      <c r="H1479" s="665" t="s">
        <v>557</v>
      </c>
      <c r="I1479" s="665" t="s">
        <v>3925</v>
      </c>
      <c r="J1479" s="665" t="s">
        <v>3926</v>
      </c>
      <c r="K1479" s="665" t="s">
        <v>3927</v>
      </c>
      <c r="L1479" s="666">
        <v>250</v>
      </c>
      <c r="M1479" s="666">
        <v>250</v>
      </c>
      <c r="N1479" s="665">
        <v>1</v>
      </c>
      <c r="O1479" s="748">
        <v>1</v>
      </c>
      <c r="P1479" s="666">
        <v>250</v>
      </c>
      <c r="Q1479" s="681">
        <v>1</v>
      </c>
      <c r="R1479" s="665">
        <v>1</v>
      </c>
      <c r="S1479" s="681">
        <v>1</v>
      </c>
      <c r="T1479" s="748">
        <v>1</v>
      </c>
      <c r="U1479" s="704">
        <v>1</v>
      </c>
    </row>
    <row r="1480" spans="1:21" ht="14.4" customHeight="1" x14ac:dyDescent="0.3">
      <c r="A1480" s="664">
        <v>31</v>
      </c>
      <c r="B1480" s="665" t="s">
        <v>556</v>
      </c>
      <c r="C1480" s="665" t="s">
        <v>3070</v>
      </c>
      <c r="D1480" s="746" t="s">
        <v>4306</v>
      </c>
      <c r="E1480" s="747" t="s">
        <v>3091</v>
      </c>
      <c r="F1480" s="665" t="s">
        <v>3067</v>
      </c>
      <c r="G1480" s="665" t="s">
        <v>3143</v>
      </c>
      <c r="H1480" s="665" t="s">
        <v>557</v>
      </c>
      <c r="I1480" s="665" t="s">
        <v>4244</v>
      </c>
      <c r="J1480" s="665" t="s">
        <v>4245</v>
      </c>
      <c r="K1480" s="665" t="s">
        <v>3927</v>
      </c>
      <c r="L1480" s="666">
        <v>250</v>
      </c>
      <c r="M1480" s="666">
        <v>250</v>
      </c>
      <c r="N1480" s="665">
        <v>1</v>
      </c>
      <c r="O1480" s="748">
        <v>1</v>
      </c>
      <c r="P1480" s="666"/>
      <c r="Q1480" s="681">
        <v>0</v>
      </c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31</v>
      </c>
      <c r="B1481" s="665" t="s">
        <v>556</v>
      </c>
      <c r="C1481" s="665" t="s">
        <v>3070</v>
      </c>
      <c r="D1481" s="746" t="s">
        <v>4306</v>
      </c>
      <c r="E1481" s="747" t="s">
        <v>3091</v>
      </c>
      <c r="F1481" s="665" t="s">
        <v>3067</v>
      </c>
      <c r="G1481" s="665" t="s">
        <v>3143</v>
      </c>
      <c r="H1481" s="665" t="s">
        <v>557</v>
      </c>
      <c r="I1481" s="665" t="s">
        <v>4246</v>
      </c>
      <c r="J1481" s="665" t="s">
        <v>4247</v>
      </c>
      <c r="K1481" s="665" t="s">
        <v>4248</v>
      </c>
      <c r="L1481" s="666">
        <v>180</v>
      </c>
      <c r="M1481" s="666">
        <v>180</v>
      </c>
      <c r="N1481" s="665">
        <v>1</v>
      </c>
      <c r="O1481" s="748">
        <v>1</v>
      </c>
      <c r="P1481" s="666">
        <v>180</v>
      </c>
      <c r="Q1481" s="681">
        <v>1</v>
      </c>
      <c r="R1481" s="665">
        <v>1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31</v>
      </c>
      <c r="B1482" s="665" t="s">
        <v>556</v>
      </c>
      <c r="C1482" s="665" t="s">
        <v>3070</v>
      </c>
      <c r="D1482" s="746" t="s">
        <v>4306</v>
      </c>
      <c r="E1482" s="747" t="s">
        <v>3091</v>
      </c>
      <c r="F1482" s="665" t="s">
        <v>3067</v>
      </c>
      <c r="G1482" s="665" t="s">
        <v>3176</v>
      </c>
      <c r="H1482" s="665" t="s">
        <v>557</v>
      </c>
      <c r="I1482" s="665" t="s">
        <v>3177</v>
      </c>
      <c r="J1482" s="665" t="s">
        <v>3258</v>
      </c>
      <c r="K1482" s="665" t="s">
        <v>3259</v>
      </c>
      <c r="L1482" s="666">
        <v>260</v>
      </c>
      <c r="M1482" s="666">
        <v>6760</v>
      </c>
      <c r="N1482" s="665">
        <v>26</v>
      </c>
      <c r="O1482" s="748">
        <v>11</v>
      </c>
      <c r="P1482" s="666">
        <v>5720</v>
      </c>
      <c r="Q1482" s="681">
        <v>0.84615384615384615</v>
      </c>
      <c r="R1482" s="665">
        <v>22</v>
      </c>
      <c r="S1482" s="681">
        <v>0.84615384615384615</v>
      </c>
      <c r="T1482" s="748">
        <v>10</v>
      </c>
      <c r="U1482" s="704">
        <v>0.90909090909090906</v>
      </c>
    </row>
    <row r="1483" spans="1:21" ht="14.4" customHeight="1" x14ac:dyDescent="0.3">
      <c r="A1483" s="664">
        <v>31</v>
      </c>
      <c r="B1483" s="665" t="s">
        <v>556</v>
      </c>
      <c r="C1483" s="665" t="s">
        <v>3070</v>
      </c>
      <c r="D1483" s="746" t="s">
        <v>4306</v>
      </c>
      <c r="E1483" s="747" t="s">
        <v>3091</v>
      </c>
      <c r="F1483" s="665" t="s">
        <v>3067</v>
      </c>
      <c r="G1483" s="665" t="s">
        <v>3176</v>
      </c>
      <c r="H1483" s="665" t="s">
        <v>557</v>
      </c>
      <c r="I1483" s="665" t="s">
        <v>3177</v>
      </c>
      <c r="J1483" s="665" t="s">
        <v>3178</v>
      </c>
      <c r="K1483" s="665" t="s">
        <v>3179</v>
      </c>
      <c r="L1483" s="666">
        <v>260</v>
      </c>
      <c r="M1483" s="666">
        <v>1560</v>
      </c>
      <c r="N1483" s="665">
        <v>6</v>
      </c>
      <c r="O1483" s="748">
        <v>3</v>
      </c>
      <c r="P1483" s="666">
        <v>1560</v>
      </c>
      <c r="Q1483" s="681">
        <v>1</v>
      </c>
      <c r="R1483" s="665">
        <v>6</v>
      </c>
      <c r="S1483" s="681">
        <v>1</v>
      </c>
      <c r="T1483" s="748">
        <v>3</v>
      </c>
      <c r="U1483" s="704">
        <v>1</v>
      </c>
    </row>
    <row r="1484" spans="1:21" ht="14.4" customHeight="1" x14ac:dyDescent="0.3">
      <c r="A1484" s="664">
        <v>31</v>
      </c>
      <c r="B1484" s="665" t="s">
        <v>556</v>
      </c>
      <c r="C1484" s="665" t="s">
        <v>3070</v>
      </c>
      <c r="D1484" s="746" t="s">
        <v>4306</v>
      </c>
      <c r="E1484" s="747" t="s">
        <v>3091</v>
      </c>
      <c r="F1484" s="665" t="s">
        <v>3067</v>
      </c>
      <c r="G1484" s="665" t="s">
        <v>3176</v>
      </c>
      <c r="H1484" s="665" t="s">
        <v>557</v>
      </c>
      <c r="I1484" s="665" t="s">
        <v>3180</v>
      </c>
      <c r="J1484" s="665" t="s">
        <v>3181</v>
      </c>
      <c r="K1484" s="665" t="s">
        <v>3182</v>
      </c>
      <c r="L1484" s="666">
        <v>200</v>
      </c>
      <c r="M1484" s="666">
        <v>3600</v>
      </c>
      <c r="N1484" s="665">
        <v>18</v>
      </c>
      <c r="O1484" s="748">
        <v>9</v>
      </c>
      <c r="P1484" s="666">
        <v>3600</v>
      </c>
      <c r="Q1484" s="681">
        <v>1</v>
      </c>
      <c r="R1484" s="665">
        <v>18</v>
      </c>
      <c r="S1484" s="681">
        <v>1</v>
      </c>
      <c r="T1484" s="748">
        <v>9</v>
      </c>
      <c r="U1484" s="704">
        <v>1</v>
      </c>
    </row>
    <row r="1485" spans="1:21" ht="14.4" customHeight="1" x14ac:dyDescent="0.3">
      <c r="A1485" s="664">
        <v>31</v>
      </c>
      <c r="B1485" s="665" t="s">
        <v>556</v>
      </c>
      <c r="C1485" s="665" t="s">
        <v>3070</v>
      </c>
      <c r="D1485" s="746" t="s">
        <v>4306</v>
      </c>
      <c r="E1485" s="747" t="s">
        <v>3091</v>
      </c>
      <c r="F1485" s="665" t="s">
        <v>3067</v>
      </c>
      <c r="G1485" s="665" t="s">
        <v>3176</v>
      </c>
      <c r="H1485" s="665" t="s">
        <v>557</v>
      </c>
      <c r="I1485" s="665" t="s">
        <v>4249</v>
      </c>
      <c r="J1485" s="665" t="s">
        <v>4250</v>
      </c>
      <c r="K1485" s="665" t="s">
        <v>4251</v>
      </c>
      <c r="L1485" s="666">
        <v>1150</v>
      </c>
      <c r="M1485" s="666">
        <v>2300</v>
      </c>
      <c r="N1485" s="665">
        <v>2</v>
      </c>
      <c r="O1485" s="748">
        <v>1</v>
      </c>
      <c r="P1485" s="666">
        <v>2300</v>
      </c>
      <c r="Q1485" s="681">
        <v>1</v>
      </c>
      <c r="R1485" s="665">
        <v>2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31</v>
      </c>
      <c r="B1486" s="665" t="s">
        <v>556</v>
      </c>
      <c r="C1486" s="665" t="s">
        <v>3070</v>
      </c>
      <c r="D1486" s="746" t="s">
        <v>4306</v>
      </c>
      <c r="E1486" s="747" t="s">
        <v>3091</v>
      </c>
      <c r="F1486" s="665" t="s">
        <v>3067</v>
      </c>
      <c r="G1486" s="665" t="s">
        <v>3263</v>
      </c>
      <c r="H1486" s="665" t="s">
        <v>557</v>
      </c>
      <c r="I1486" s="665" t="s">
        <v>3264</v>
      </c>
      <c r="J1486" s="665" t="s">
        <v>3265</v>
      </c>
      <c r="K1486" s="665" t="s">
        <v>3266</v>
      </c>
      <c r="L1486" s="666">
        <v>0</v>
      </c>
      <c r="M1486" s="666">
        <v>0</v>
      </c>
      <c r="N1486" s="665">
        <v>1</v>
      </c>
      <c r="O1486" s="748">
        <v>1</v>
      </c>
      <c r="P1486" s="666"/>
      <c r="Q1486" s="681"/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31</v>
      </c>
      <c r="B1487" s="665" t="s">
        <v>556</v>
      </c>
      <c r="C1487" s="665" t="s">
        <v>3070</v>
      </c>
      <c r="D1487" s="746" t="s">
        <v>4306</v>
      </c>
      <c r="E1487" s="747" t="s">
        <v>3092</v>
      </c>
      <c r="F1487" s="665" t="s">
        <v>3065</v>
      </c>
      <c r="G1487" s="665" t="s">
        <v>3883</v>
      </c>
      <c r="H1487" s="665" t="s">
        <v>1543</v>
      </c>
      <c r="I1487" s="665" t="s">
        <v>1602</v>
      </c>
      <c r="J1487" s="665" t="s">
        <v>1603</v>
      </c>
      <c r="K1487" s="665" t="s">
        <v>2951</v>
      </c>
      <c r="L1487" s="666">
        <v>4.7</v>
      </c>
      <c r="M1487" s="666">
        <v>4.7</v>
      </c>
      <c r="N1487" s="665">
        <v>1</v>
      </c>
      <c r="O1487" s="748">
        <v>1</v>
      </c>
      <c r="P1487" s="666">
        <v>4.7</v>
      </c>
      <c r="Q1487" s="681">
        <v>1</v>
      </c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31</v>
      </c>
      <c r="B1488" s="665" t="s">
        <v>556</v>
      </c>
      <c r="C1488" s="665" t="s">
        <v>3070</v>
      </c>
      <c r="D1488" s="746" t="s">
        <v>4306</v>
      </c>
      <c r="E1488" s="747" t="s">
        <v>3092</v>
      </c>
      <c r="F1488" s="665" t="s">
        <v>3065</v>
      </c>
      <c r="G1488" s="665" t="s">
        <v>3096</v>
      </c>
      <c r="H1488" s="665" t="s">
        <v>557</v>
      </c>
      <c r="I1488" s="665" t="s">
        <v>3434</v>
      </c>
      <c r="J1488" s="665" t="s">
        <v>3268</v>
      </c>
      <c r="K1488" s="665" t="s">
        <v>3435</v>
      </c>
      <c r="L1488" s="666">
        <v>149.52000000000001</v>
      </c>
      <c r="M1488" s="666">
        <v>299.04000000000002</v>
      </c>
      <c r="N1488" s="665">
        <v>2</v>
      </c>
      <c r="O1488" s="748">
        <v>2</v>
      </c>
      <c r="P1488" s="666">
        <v>299.04000000000002</v>
      </c>
      <c r="Q1488" s="681">
        <v>1</v>
      </c>
      <c r="R1488" s="665">
        <v>2</v>
      </c>
      <c r="S1488" s="681">
        <v>1</v>
      </c>
      <c r="T1488" s="748">
        <v>2</v>
      </c>
      <c r="U1488" s="704">
        <v>1</v>
      </c>
    </row>
    <row r="1489" spans="1:21" ht="14.4" customHeight="1" x14ac:dyDescent="0.3">
      <c r="A1489" s="664">
        <v>31</v>
      </c>
      <c r="B1489" s="665" t="s">
        <v>556</v>
      </c>
      <c r="C1489" s="665" t="s">
        <v>3070</v>
      </c>
      <c r="D1489" s="746" t="s">
        <v>4306</v>
      </c>
      <c r="E1489" s="747" t="s">
        <v>3092</v>
      </c>
      <c r="F1489" s="665" t="s">
        <v>3065</v>
      </c>
      <c r="G1489" s="665" t="s">
        <v>3096</v>
      </c>
      <c r="H1489" s="665" t="s">
        <v>1543</v>
      </c>
      <c r="I1489" s="665" t="s">
        <v>1734</v>
      </c>
      <c r="J1489" s="665" t="s">
        <v>1735</v>
      </c>
      <c r="K1489" s="665" t="s">
        <v>2877</v>
      </c>
      <c r="L1489" s="666">
        <v>225.06</v>
      </c>
      <c r="M1489" s="666">
        <v>225.06</v>
      </c>
      <c r="N1489" s="665">
        <v>1</v>
      </c>
      <c r="O1489" s="748">
        <v>1</v>
      </c>
      <c r="P1489" s="666">
        <v>225.06</v>
      </c>
      <c r="Q1489" s="681">
        <v>1</v>
      </c>
      <c r="R1489" s="665">
        <v>1</v>
      </c>
      <c r="S1489" s="681">
        <v>1</v>
      </c>
      <c r="T1489" s="748">
        <v>1</v>
      </c>
      <c r="U1489" s="704">
        <v>1</v>
      </c>
    </row>
    <row r="1490" spans="1:21" ht="14.4" customHeight="1" x14ac:dyDescent="0.3">
      <c r="A1490" s="664">
        <v>31</v>
      </c>
      <c r="B1490" s="665" t="s">
        <v>556</v>
      </c>
      <c r="C1490" s="665" t="s">
        <v>3070</v>
      </c>
      <c r="D1490" s="746" t="s">
        <v>4306</v>
      </c>
      <c r="E1490" s="747" t="s">
        <v>3092</v>
      </c>
      <c r="F1490" s="665" t="s">
        <v>3065</v>
      </c>
      <c r="G1490" s="665" t="s">
        <v>3201</v>
      </c>
      <c r="H1490" s="665" t="s">
        <v>557</v>
      </c>
      <c r="I1490" s="665" t="s">
        <v>1118</v>
      </c>
      <c r="J1490" s="665" t="s">
        <v>3202</v>
      </c>
      <c r="K1490" s="665" t="s">
        <v>3203</v>
      </c>
      <c r="L1490" s="666">
        <v>54.81</v>
      </c>
      <c r="M1490" s="666">
        <v>164.43</v>
      </c>
      <c r="N1490" s="665">
        <v>3</v>
      </c>
      <c r="O1490" s="748">
        <v>3</v>
      </c>
      <c r="P1490" s="666">
        <v>164.43</v>
      </c>
      <c r="Q1490" s="681">
        <v>1</v>
      </c>
      <c r="R1490" s="665">
        <v>3</v>
      </c>
      <c r="S1490" s="681">
        <v>1</v>
      </c>
      <c r="T1490" s="748">
        <v>3</v>
      </c>
      <c r="U1490" s="704">
        <v>1</v>
      </c>
    </row>
    <row r="1491" spans="1:21" ht="14.4" customHeight="1" x14ac:dyDescent="0.3">
      <c r="A1491" s="664">
        <v>31</v>
      </c>
      <c r="B1491" s="665" t="s">
        <v>556</v>
      </c>
      <c r="C1491" s="665" t="s">
        <v>3070</v>
      </c>
      <c r="D1491" s="746" t="s">
        <v>4306</v>
      </c>
      <c r="E1491" s="747" t="s">
        <v>3092</v>
      </c>
      <c r="F1491" s="665" t="s">
        <v>3065</v>
      </c>
      <c r="G1491" s="665" t="s">
        <v>3201</v>
      </c>
      <c r="H1491" s="665" t="s">
        <v>557</v>
      </c>
      <c r="I1491" s="665" t="s">
        <v>3949</v>
      </c>
      <c r="J1491" s="665" t="s">
        <v>3709</v>
      </c>
      <c r="K1491" s="665" t="s">
        <v>3950</v>
      </c>
      <c r="L1491" s="666">
        <v>24.35</v>
      </c>
      <c r="M1491" s="666">
        <v>24.35</v>
      </c>
      <c r="N1491" s="665">
        <v>1</v>
      </c>
      <c r="O1491" s="748">
        <v>1</v>
      </c>
      <c r="P1491" s="666">
        <v>24.35</v>
      </c>
      <c r="Q1491" s="681">
        <v>1</v>
      </c>
      <c r="R1491" s="665">
        <v>1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31</v>
      </c>
      <c r="B1492" s="665" t="s">
        <v>556</v>
      </c>
      <c r="C1492" s="665" t="s">
        <v>3070</v>
      </c>
      <c r="D1492" s="746" t="s">
        <v>4306</v>
      </c>
      <c r="E1492" s="747" t="s">
        <v>3092</v>
      </c>
      <c r="F1492" s="665" t="s">
        <v>3065</v>
      </c>
      <c r="G1492" s="665" t="s">
        <v>3201</v>
      </c>
      <c r="H1492" s="665" t="s">
        <v>557</v>
      </c>
      <c r="I1492" s="665" t="s">
        <v>4054</v>
      </c>
      <c r="J1492" s="665" t="s">
        <v>4055</v>
      </c>
      <c r="K1492" s="665" t="s">
        <v>3710</v>
      </c>
      <c r="L1492" s="666">
        <v>0</v>
      </c>
      <c r="M1492" s="666">
        <v>0</v>
      </c>
      <c r="N1492" s="665">
        <v>1</v>
      </c>
      <c r="O1492" s="748">
        <v>1</v>
      </c>
      <c r="P1492" s="666"/>
      <c r="Q1492" s="681"/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31</v>
      </c>
      <c r="B1493" s="665" t="s">
        <v>556</v>
      </c>
      <c r="C1493" s="665" t="s">
        <v>3070</v>
      </c>
      <c r="D1493" s="746" t="s">
        <v>4306</v>
      </c>
      <c r="E1493" s="747" t="s">
        <v>3092</v>
      </c>
      <c r="F1493" s="665" t="s">
        <v>3065</v>
      </c>
      <c r="G1493" s="665" t="s">
        <v>3302</v>
      </c>
      <c r="H1493" s="665" t="s">
        <v>1543</v>
      </c>
      <c r="I1493" s="665" t="s">
        <v>3543</v>
      </c>
      <c r="J1493" s="665" t="s">
        <v>2943</v>
      </c>
      <c r="K1493" s="665" t="s">
        <v>3394</v>
      </c>
      <c r="L1493" s="666">
        <v>848.49</v>
      </c>
      <c r="M1493" s="666">
        <v>848.49</v>
      </c>
      <c r="N1493" s="665">
        <v>1</v>
      </c>
      <c r="O1493" s="748">
        <v>0.5</v>
      </c>
      <c r="P1493" s="666">
        <v>848.49</v>
      </c>
      <c r="Q1493" s="681">
        <v>1</v>
      </c>
      <c r="R1493" s="665">
        <v>1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31</v>
      </c>
      <c r="B1494" s="665" t="s">
        <v>556</v>
      </c>
      <c r="C1494" s="665" t="s">
        <v>3070</v>
      </c>
      <c r="D1494" s="746" t="s">
        <v>4306</v>
      </c>
      <c r="E1494" s="747" t="s">
        <v>3092</v>
      </c>
      <c r="F1494" s="665" t="s">
        <v>3065</v>
      </c>
      <c r="G1494" s="665" t="s">
        <v>3843</v>
      </c>
      <c r="H1494" s="665" t="s">
        <v>557</v>
      </c>
      <c r="I1494" s="665" t="s">
        <v>3844</v>
      </c>
      <c r="J1494" s="665" t="s">
        <v>3845</v>
      </c>
      <c r="K1494" s="665" t="s">
        <v>3846</v>
      </c>
      <c r="L1494" s="666">
        <v>0</v>
      </c>
      <c r="M1494" s="666">
        <v>0</v>
      </c>
      <c r="N1494" s="665">
        <v>1</v>
      </c>
      <c r="O1494" s="748">
        <v>1</v>
      </c>
      <c r="P1494" s="666"/>
      <c r="Q1494" s="681"/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31</v>
      </c>
      <c r="B1495" s="665" t="s">
        <v>556</v>
      </c>
      <c r="C1495" s="665" t="s">
        <v>3070</v>
      </c>
      <c r="D1495" s="746" t="s">
        <v>4306</v>
      </c>
      <c r="E1495" s="747" t="s">
        <v>3092</v>
      </c>
      <c r="F1495" s="665" t="s">
        <v>3065</v>
      </c>
      <c r="G1495" s="665" t="s">
        <v>4252</v>
      </c>
      <c r="H1495" s="665" t="s">
        <v>557</v>
      </c>
      <c r="I1495" s="665" t="s">
        <v>4253</v>
      </c>
      <c r="J1495" s="665" t="s">
        <v>4254</v>
      </c>
      <c r="K1495" s="665" t="s">
        <v>4255</v>
      </c>
      <c r="L1495" s="666">
        <v>30.56</v>
      </c>
      <c r="M1495" s="666">
        <v>61.12</v>
      </c>
      <c r="N1495" s="665">
        <v>2</v>
      </c>
      <c r="O1495" s="748">
        <v>1</v>
      </c>
      <c r="P1495" s="666">
        <v>61.12</v>
      </c>
      <c r="Q1495" s="681">
        <v>1</v>
      </c>
      <c r="R1495" s="665">
        <v>2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31</v>
      </c>
      <c r="B1496" s="665" t="s">
        <v>556</v>
      </c>
      <c r="C1496" s="665" t="s">
        <v>3070</v>
      </c>
      <c r="D1496" s="746" t="s">
        <v>4306</v>
      </c>
      <c r="E1496" s="747" t="s">
        <v>3092</v>
      </c>
      <c r="F1496" s="665" t="s">
        <v>3065</v>
      </c>
      <c r="G1496" s="665" t="s">
        <v>3552</v>
      </c>
      <c r="H1496" s="665" t="s">
        <v>557</v>
      </c>
      <c r="I1496" s="665" t="s">
        <v>4256</v>
      </c>
      <c r="J1496" s="665" t="s">
        <v>4115</v>
      </c>
      <c r="K1496" s="665" t="s">
        <v>4257</v>
      </c>
      <c r="L1496" s="666">
        <v>0</v>
      </c>
      <c r="M1496" s="666">
        <v>0</v>
      </c>
      <c r="N1496" s="665">
        <v>1</v>
      </c>
      <c r="O1496" s="748">
        <v>1</v>
      </c>
      <c r="P1496" s="666"/>
      <c r="Q1496" s="681"/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31</v>
      </c>
      <c r="B1497" s="665" t="s">
        <v>556</v>
      </c>
      <c r="C1497" s="665" t="s">
        <v>3070</v>
      </c>
      <c r="D1497" s="746" t="s">
        <v>4306</v>
      </c>
      <c r="E1497" s="747" t="s">
        <v>3092</v>
      </c>
      <c r="F1497" s="665" t="s">
        <v>3065</v>
      </c>
      <c r="G1497" s="665" t="s">
        <v>3108</v>
      </c>
      <c r="H1497" s="665" t="s">
        <v>557</v>
      </c>
      <c r="I1497" s="665" t="s">
        <v>1825</v>
      </c>
      <c r="J1497" s="665" t="s">
        <v>3109</v>
      </c>
      <c r="K1497" s="665" t="s">
        <v>3110</v>
      </c>
      <c r="L1497" s="666">
        <v>132.97999999999999</v>
      </c>
      <c r="M1497" s="666">
        <v>265.95999999999998</v>
      </c>
      <c r="N1497" s="665">
        <v>2</v>
      </c>
      <c r="O1497" s="748">
        <v>1</v>
      </c>
      <c r="P1497" s="666">
        <v>265.95999999999998</v>
      </c>
      <c r="Q1497" s="681">
        <v>1</v>
      </c>
      <c r="R1497" s="665">
        <v>2</v>
      </c>
      <c r="S1497" s="681">
        <v>1</v>
      </c>
      <c r="T1497" s="748">
        <v>1</v>
      </c>
      <c r="U1497" s="704">
        <v>1</v>
      </c>
    </row>
    <row r="1498" spans="1:21" ht="14.4" customHeight="1" x14ac:dyDescent="0.3">
      <c r="A1498" s="664">
        <v>31</v>
      </c>
      <c r="B1498" s="665" t="s">
        <v>556</v>
      </c>
      <c r="C1498" s="665" t="s">
        <v>3070</v>
      </c>
      <c r="D1498" s="746" t="s">
        <v>4306</v>
      </c>
      <c r="E1498" s="747" t="s">
        <v>3092</v>
      </c>
      <c r="F1498" s="665" t="s">
        <v>3065</v>
      </c>
      <c r="G1498" s="665" t="s">
        <v>3108</v>
      </c>
      <c r="H1498" s="665" t="s">
        <v>557</v>
      </c>
      <c r="I1498" s="665" t="s">
        <v>4258</v>
      </c>
      <c r="J1498" s="665" t="s">
        <v>4259</v>
      </c>
      <c r="K1498" s="665" t="s">
        <v>4260</v>
      </c>
      <c r="L1498" s="666">
        <v>129.47</v>
      </c>
      <c r="M1498" s="666">
        <v>129.47</v>
      </c>
      <c r="N1498" s="665">
        <v>1</v>
      </c>
      <c r="O1498" s="748">
        <v>1</v>
      </c>
      <c r="P1498" s="666">
        <v>129.47</v>
      </c>
      <c r="Q1498" s="681">
        <v>1</v>
      </c>
      <c r="R1498" s="665">
        <v>1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31</v>
      </c>
      <c r="B1499" s="665" t="s">
        <v>556</v>
      </c>
      <c r="C1499" s="665" t="s">
        <v>3070</v>
      </c>
      <c r="D1499" s="746" t="s">
        <v>4306</v>
      </c>
      <c r="E1499" s="747" t="s">
        <v>3092</v>
      </c>
      <c r="F1499" s="665" t="s">
        <v>3065</v>
      </c>
      <c r="G1499" s="665" t="s">
        <v>3108</v>
      </c>
      <c r="H1499" s="665" t="s">
        <v>557</v>
      </c>
      <c r="I1499" s="665" t="s">
        <v>3365</v>
      </c>
      <c r="J1499" s="665" t="s">
        <v>3109</v>
      </c>
      <c r="K1499" s="665" t="s">
        <v>3110</v>
      </c>
      <c r="L1499" s="666">
        <v>132.97999999999999</v>
      </c>
      <c r="M1499" s="666">
        <v>265.95999999999998</v>
      </c>
      <c r="N1499" s="665">
        <v>2</v>
      </c>
      <c r="O1499" s="748">
        <v>1</v>
      </c>
      <c r="P1499" s="666">
        <v>265.95999999999998</v>
      </c>
      <c r="Q1499" s="681">
        <v>1</v>
      </c>
      <c r="R1499" s="665">
        <v>2</v>
      </c>
      <c r="S1499" s="681">
        <v>1</v>
      </c>
      <c r="T1499" s="748">
        <v>1</v>
      </c>
      <c r="U1499" s="704">
        <v>1</v>
      </c>
    </row>
    <row r="1500" spans="1:21" ht="14.4" customHeight="1" x14ac:dyDescent="0.3">
      <c r="A1500" s="664">
        <v>31</v>
      </c>
      <c r="B1500" s="665" t="s">
        <v>556</v>
      </c>
      <c r="C1500" s="665" t="s">
        <v>3070</v>
      </c>
      <c r="D1500" s="746" t="s">
        <v>4306</v>
      </c>
      <c r="E1500" s="747" t="s">
        <v>3092</v>
      </c>
      <c r="F1500" s="665" t="s">
        <v>3065</v>
      </c>
      <c r="G1500" s="665" t="s">
        <v>3118</v>
      </c>
      <c r="H1500" s="665" t="s">
        <v>1543</v>
      </c>
      <c r="I1500" s="665" t="s">
        <v>3119</v>
      </c>
      <c r="J1500" s="665" t="s">
        <v>1565</v>
      </c>
      <c r="K1500" s="665" t="s">
        <v>2809</v>
      </c>
      <c r="L1500" s="666">
        <v>543.39</v>
      </c>
      <c r="M1500" s="666">
        <v>1630.17</v>
      </c>
      <c r="N1500" s="665">
        <v>3</v>
      </c>
      <c r="O1500" s="748">
        <v>2</v>
      </c>
      <c r="P1500" s="666">
        <v>1086.78</v>
      </c>
      <c r="Q1500" s="681">
        <v>0.66666666666666663</v>
      </c>
      <c r="R1500" s="665">
        <v>2</v>
      </c>
      <c r="S1500" s="681">
        <v>0.66666666666666663</v>
      </c>
      <c r="T1500" s="748">
        <v>1</v>
      </c>
      <c r="U1500" s="704">
        <v>0.5</v>
      </c>
    </row>
    <row r="1501" spans="1:21" ht="14.4" customHeight="1" x14ac:dyDescent="0.3">
      <c r="A1501" s="664">
        <v>31</v>
      </c>
      <c r="B1501" s="665" t="s">
        <v>556</v>
      </c>
      <c r="C1501" s="665" t="s">
        <v>3070</v>
      </c>
      <c r="D1501" s="746" t="s">
        <v>4306</v>
      </c>
      <c r="E1501" s="747" t="s">
        <v>3092</v>
      </c>
      <c r="F1501" s="665" t="s">
        <v>3065</v>
      </c>
      <c r="G1501" s="665" t="s">
        <v>3118</v>
      </c>
      <c r="H1501" s="665" t="s">
        <v>1543</v>
      </c>
      <c r="I1501" s="665" t="s">
        <v>3119</v>
      </c>
      <c r="J1501" s="665" t="s">
        <v>1565</v>
      </c>
      <c r="K1501" s="665" t="s">
        <v>2809</v>
      </c>
      <c r="L1501" s="666">
        <v>490.89</v>
      </c>
      <c r="M1501" s="666">
        <v>2945.34</v>
      </c>
      <c r="N1501" s="665">
        <v>6</v>
      </c>
      <c r="O1501" s="748">
        <v>3</v>
      </c>
      <c r="P1501" s="666">
        <v>2945.34</v>
      </c>
      <c r="Q1501" s="681">
        <v>1</v>
      </c>
      <c r="R1501" s="665">
        <v>6</v>
      </c>
      <c r="S1501" s="681">
        <v>1</v>
      </c>
      <c r="T1501" s="748">
        <v>3</v>
      </c>
      <c r="U1501" s="704">
        <v>1</v>
      </c>
    </row>
    <row r="1502" spans="1:21" ht="14.4" customHeight="1" x14ac:dyDescent="0.3">
      <c r="A1502" s="664">
        <v>31</v>
      </c>
      <c r="B1502" s="665" t="s">
        <v>556</v>
      </c>
      <c r="C1502" s="665" t="s">
        <v>3070</v>
      </c>
      <c r="D1502" s="746" t="s">
        <v>4306</v>
      </c>
      <c r="E1502" s="747" t="s">
        <v>3092</v>
      </c>
      <c r="F1502" s="665" t="s">
        <v>3065</v>
      </c>
      <c r="G1502" s="665" t="s">
        <v>3118</v>
      </c>
      <c r="H1502" s="665" t="s">
        <v>1543</v>
      </c>
      <c r="I1502" s="665" t="s">
        <v>3120</v>
      </c>
      <c r="J1502" s="665" t="s">
        <v>1565</v>
      </c>
      <c r="K1502" s="665" t="s">
        <v>2807</v>
      </c>
      <c r="L1502" s="666">
        <v>815.1</v>
      </c>
      <c r="M1502" s="666">
        <v>1630.2</v>
      </c>
      <c r="N1502" s="665">
        <v>2</v>
      </c>
      <c r="O1502" s="748">
        <v>1</v>
      </c>
      <c r="P1502" s="666">
        <v>1630.2</v>
      </c>
      <c r="Q1502" s="681">
        <v>1</v>
      </c>
      <c r="R1502" s="665">
        <v>2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31</v>
      </c>
      <c r="B1503" s="665" t="s">
        <v>556</v>
      </c>
      <c r="C1503" s="665" t="s">
        <v>3070</v>
      </c>
      <c r="D1503" s="746" t="s">
        <v>4306</v>
      </c>
      <c r="E1503" s="747" t="s">
        <v>3092</v>
      </c>
      <c r="F1503" s="665" t="s">
        <v>3065</v>
      </c>
      <c r="G1503" s="665" t="s">
        <v>3118</v>
      </c>
      <c r="H1503" s="665" t="s">
        <v>1543</v>
      </c>
      <c r="I1503" s="665" t="s">
        <v>3280</v>
      </c>
      <c r="J1503" s="665" t="s">
        <v>1565</v>
      </c>
      <c r="K1503" s="665" t="s">
        <v>2808</v>
      </c>
      <c r="L1503" s="666">
        <v>1154.68</v>
      </c>
      <c r="M1503" s="666">
        <v>2309.36</v>
      </c>
      <c r="N1503" s="665">
        <v>2</v>
      </c>
      <c r="O1503" s="748">
        <v>1</v>
      </c>
      <c r="P1503" s="666">
        <v>2309.36</v>
      </c>
      <c r="Q1503" s="681">
        <v>1</v>
      </c>
      <c r="R1503" s="665">
        <v>2</v>
      </c>
      <c r="S1503" s="681">
        <v>1</v>
      </c>
      <c r="T1503" s="748">
        <v>1</v>
      </c>
      <c r="U1503" s="704">
        <v>1</v>
      </c>
    </row>
    <row r="1504" spans="1:21" ht="14.4" customHeight="1" x14ac:dyDescent="0.3">
      <c r="A1504" s="664">
        <v>31</v>
      </c>
      <c r="B1504" s="665" t="s">
        <v>556</v>
      </c>
      <c r="C1504" s="665" t="s">
        <v>3070</v>
      </c>
      <c r="D1504" s="746" t="s">
        <v>4306</v>
      </c>
      <c r="E1504" s="747" t="s">
        <v>3092</v>
      </c>
      <c r="F1504" s="665" t="s">
        <v>3065</v>
      </c>
      <c r="G1504" s="665" t="s">
        <v>3118</v>
      </c>
      <c r="H1504" s="665" t="s">
        <v>1543</v>
      </c>
      <c r="I1504" s="665" t="s">
        <v>4180</v>
      </c>
      <c r="J1504" s="665" t="s">
        <v>1741</v>
      </c>
      <c r="K1504" s="665" t="s">
        <v>4181</v>
      </c>
      <c r="L1504" s="666">
        <v>1385.62</v>
      </c>
      <c r="M1504" s="666">
        <v>4156.8599999999997</v>
      </c>
      <c r="N1504" s="665">
        <v>3</v>
      </c>
      <c r="O1504" s="748">
        <v>1</v>
      </c>
      <c r="P1504" s="666">
        <v>4156.8599999999997</v>
      </c>
      <c r="Q1504" s="681">
        <v>1</v>
      </c>
      <c r="R1504" s="665">
        <v>3</v>
      </c>
      <c r="S1504" s="681">
        <v>1</v>
      </c>
      <c r="T1504" s="748">
        <v>1</v>
      </c>
      <c r="U1504" s="704">
        <v>1</v>
      </c>
    </row>
    <row r="1505" spans="1:21" ht="14.4" customHeight="1" x14ac:dyDescent="0.3">
      <c r="A1505" s="664">
        <v>31</v>
      </c>
      <c r="B1505" s="665" t="s">
        <v>556</v>
      </c>
      <c r="C1505" s="665" t="s">
        <v>3070</v>
      </c>
      <c r="D1505" s="746" t="s">
        <v>4306</v>
      </c>
      <c r="E1505" s="747" t="s">
        <v>3092</v>
      </c>
      <c r="F1505" s="665" t="s">
        <v>3065</v>
      </c>
      <c r="G1505" s="665" t="s">
        <v>3217</v>
      </c>
      <c r="H1505" s="665" t="s">
        <v>1543</v>
      </c>
      <c r="I1505" s="665" t="s">
        <v>1649</v>
      </c>
      <c r="J1505" s="665" t="s">
        <v>600</v>
      </c>
      <c r="K1505" s="665" t="s">
        <v>2926</v>
      </c>
      <c r="L1505" s="666">
        <v>24.22</v>
      </c>
      <c r="M1505" s="666">
        <v>24.22</v>
      </c>
      <c r="N1505" s="665">
        <v>1</v>
      </c>
      <c r="O1505" s="748">
        <v>1</v>
      </c>
      <c r="P1505" s="666">
        <v>24.22</v>
      </c>
      <c r="Q1505" s="681">
        <v>1</v>
      </c>
      <c r="R1505" s="665">
        <v>1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31</v>
      </c>
      <c r="B1506" s="665" t="s">
        <v>556</v>
      </c>
      <c r="C1506" s="665" t="s">
        <v>3070</v>
      </c>
      <c r="D1506" s="746" t="s">
        <v>4306</v>
      </c>
      <c r="E1506" s="747" t="s">
        <v>3092</v>
      </c>
      <c r="F1506" s="665" t="s">
        <v>3065</v>
      </c>
      <c r="G1506" s="665" t="s">
        <v>3217</v>
      </c>
      <c r="H1506" s="665" t="s">
        <v>1543</v>
      </c>
      <c r="I1506" s="665" t="s">
        <v>1649</v>
      </c>
      <c r="J1506" s="665" t="s">
        <v>600</v>
      </c>
      <c r="K1506" s="665" t="s">
        <v>2926</v>
      </c>
      <c r="L1506" s="666">
        <v>18.260000000000002</v>
      </c>
      <c r="M1506" s="666">
        <v>18.260000000000002</v>
      </c>
      <c r="N1506" s="665">
        <v>1</v>
      </c>
      <c r="O1506" s="748">
        <v>1</v>
      </c>
      <c r="P1506" s="666">
        <v>18.260000000000002</v>
      </c>
      <c r="Q1506" s="681">
        <v>1</v>
      </c>
      <c r="R1506" s="665">
        <v>1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31</v>
      </c>
      <c r="B1507" s="665" t="s">
        <v>556</v>
      </c>
      <c r="C1507" s="665" t="s">
        <v>3070</v>
      </c>
      <c r="D1507" s="746" t="s">
        <v>4306</v>
      </c>
      <c r="E1507" s="747" t="s">
        <v>3092</v>
      </c>
      <c r="F1507" s="665" t="s">
        <v>3065</v>
      </c>
      <c r="G1507" s="665" t="s">
        <v>3217</v>
      </c>
      <c r="H1507" s="665" t="s">
        <v>1543</v>
      </c>
      <c r="I1507" s="665" t="s">
        <v>1555</v>
      </c>
      <c r="J1507" s="665" t="s">
        <v>600</v>
      </c>
      <c r="K1507" s="665" t="s">
        <v>2927</v>
      </c>
      <c r="L1507" s="666">
        <v>36.54</v>
      </c>
      <c r="M1507" s="666">
        <v>36.54</v>
      </c>
      <c r="N1507" s="665">
        <v>1</v>
      </c>
      <c r="O1507" s="748">
        <v>1</v>
      </c>
      <c r="P1507" s="666">
        <v>36.54</v>
      </c>
      <c r="Q1507" s="681">
        <v>1</v>
      </c>
      <c r="R1507" s="665">
        <v>1</v>
      </c>
      <c r="S1507" s="681">
        <v>1</v>
      </c>
      <c r="T1507" s="748">
        <v>1</v>
      </c>
      <c r="U1507" s="704">
        <v>1</v>
      </c>
    </row>
    <row r="1508" spans="1:21" ht="14.4" customHeight="1" x14ac:dyDescent="0.3">
      <c r="A1508" s="664">
        <v>31</v>
      </c>
      <c r="B1508" s="665" t="s">
        <v>556</v>
      </c>
      <c r="C1508" s="665" t="s">
        <v>3070</v>
      </c>
      <c r="D1508" s="746" t="s">
        <v>4306</v>
      </c>
      <c r="E1508" s="747" t="s">
        <v>3092</v>
      </c>
      <c r="F1508" s="665" t="s">
        <v>3065</v>
      </c>
      <c r="G1508" s="665" t="s">
        <v>3217</v>
      </c>
      <c r="H1508" s="665" t="s">
        <v>557</v>
      </c>
      <c r="I1508" s="665" t="s">
        <v>3218</v>
      </c>
      <c r="J1508" s="665" t="s">
        <v>600</v>
      </c>
      <c r="K1508" s="665" t="s">
        <v>3219</v>
      </c>
      <c r="L1508" s="666">
        <v>36.54</v>
      </c>
      <c r="M1508" s="666">
        <v>36.54</v>
      </c>
      <c r="N1508" s="665">
        <v>1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31</v>
      </c>
      <c r="B1509" s="665" t="s">
        <v>556</v>
      </c>
      <c r="C1509" s="665" t="s">
        <v>3070</v>
      </c>
      <c r="D1509" s="746" t="s">
        <v>4306</v>
      </c>
      <c r="E1509" s="747" t="s">
        <v>3092</v>
      </c>
      <c r="F1509" s="665" t="s">
        <v>3065</v>
      </c>
      <c r="G1509" s="665" t="s">
        <v>3125</v>
      </c>
      <c r="H1509" s="665" t="s">
        <v>557</v>
      </c>
      <c r="I1509" s="665" t="s">
        <v>796</v>
      </c>
      <c r="J1509" s="665" t="s">
        <v>3126</v>
      </c>
      <c r="K1509" s="665" t="s">
        <v>3127</v>
      </c>
      <c r="L1509" s="666">
        <v>0</v>
      </c>
      <c r="M1509" s="666">
        <v>0</v>
      </c>
      <c r="N1509" s="665">
        <v>9</v>
      </c>
      <c r="O1509" s="748">
        <v>5</v>
      </c>
      <c r="P1509" s="666">
        <v>0</v>
      </c>
      <c r="Q1509" s="681"/>
      <c r="R1509" s="665">
        <v>7</v>
      </c>
      <c r="S1509" s="681">
        <v>0.77777777777777779</v>
      </c>
      <c r="T1509" s="748">
        <v>4</v>
      </c>
      <c r="U1509" s="704">
        <v>0.8</v>
      </c>
    </row>
    <row r="1510" spans="1:21" ht="14.4" customHeight="1" x14ac:dyDescent="0.3">
      <c r="A1510" s="664">
        <v>31</v>
      </c>
      <c r="B1510" s="665" t="s">
        <v>556</v>
      </c>
      <c r="C1510" s="665" t="s">
        <v>3070</v>
      </c>
      <c r="D1510" s="746" t="s">
        <v>4306</v>
      </c>
      <c r="E1510" s="747" t="s">
        <v>3092</v>
      </c>
      <c r="F1510" s="665" t="s">
        <v>3065</v>
      </c>
      <c r="G1510" s="665" t="s">
        <v>3130</v>
      </c>
      <c r="H1510" s="665" t="s">
        <v>557</v>
      </c>
      <c r="I1510" s="665" t="s">
        <v>1802</v>
      </c>
      <c r="J1510" s="665" t="s">
        <v>1799</v>
      </c>
      <c r="K1510" s="665" t="s">
        <v>3131</v>
      </c>
      <c r="L1510" s="666">
        <v>186.27</v>
      </c>
      <c r="M1510" s="666">
        <v>931.35</v>
      </c>
      <c r="N1510" s="665">
        <v>5</v>
      </c>
      <c r="O1510" s="748">
        <v>3</v>
      </c>
      <c r="P1510" s="666">
        <v>745.08</v>
      </c>
      <c r="Q1510" s="681">
        <v>0.8</v>
      </c>
      <c r="R1510" s="665">
        <v>4</v>
      </c>
      <c r="S1510" s="681">
        <v>0.8</v>
      </c>
      <c r="T1510" s="748">
        <v>2</v>
      </c>
      <c r="U1510" s="704">
        <v>0.66666666666666663</v>
      </c>
    </row>
    <row r="1511" spans="1:21" ht="14.4" customHeight="1" x14ac:dyDescent="0.3">
      <c r="A1511" s="664">
        <v>31</v>
      </c>
      <c r="B1511" s="665" t="s">
        <v>556</v>
      </c>
      <c r="C1511" s="665" t="s">
        <v>3070</v>
      </c>
      <c r="D1511" s="746" t="s">
        <v>4306</v>
      </c>
      <c r="E1511" s="747" t="s">
        <v>3092</v>
      </c>
      <c r="F1511" s="665" t="s">
        <v>3065</v>
      </c>
      <c r="G1511" s="665" t="s">
        <v>3132</v>
      </c>
      <c r="H1511" s="665" t="s">
        <v>557</v>
      </c>
      <c r="I1511" s="665" t="s">
        <v>761</v>
      </c>
      <c r="J1511" s="665" t="s">
        <v>762</v>
      </c>
      <c r="K1511" s="665" t="s">
        <v>2935</v>
      </c>
      <c r="L1511" s="666">
        <v>31.32</v>
      </c>
      <c r="M1511" s="666">
        <v>62.64</v>
      </c>
      <c r="N1511" s="665">
        <v>2</v>
      </c>
      <c r="O1511" s="748">
        <v>0.5</v>
      </c>
      <c r="P1511" s="666">
        <v>62.64</v>
      </c>
      <c r="Q1511" s="681">
        <v>1</v>
      </c>
      <c r="R1511" s="665">
        <v>2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31</v>
      </c>
      <c r="B1512" s="665" t="s">
        <v>556</v>
      </c>
      <c r="C1512" s="665" t="s">
        <v>3070</v>
      </c>
      <c r="D1512" s="746" t="s">
        <v>4306</v>
      </c>
      <c r="E1512" s="747" t="s">
        <v>3092</v>
      </c>
      <c r="F1512" s="665" t="s">
        <v>3065</v>
      </c>
      <c r="G1512" s="665" t="s">
        <v>3240</v>
      </c>
      <c r="H1512" s="665" t="s">
        <v>557</v>
      </c>
      <c r="I1512" s="665" t="s">
        <v>3241</v>
      </c>
      <c r="J1512" s="665" t="s">
        <v>3242</v>
      </c>
      <c r="K1512" s="665" t="s">
        <v>3243</v>
      </c>
      <c r="L1512" s="666">
        <v>33.549999999999997</v>
      </c>
      <c r="M1512" s="666">
        <v>33.549999999999997</v>
      </c>
      <c r="N1512" s="665">
        <v>1</v>
      </c>
      <c r="O1512" s="748">
        <v>1</v>
      </c>
      <c r="P1512" s="666">
        <v>33.549999999999997</v>
      </c>
      <c r="Q1512" s="681">
        <v>1</v>
      </c>
      <c r="R1512" s="665">
        <v>1</v>
      </c>
      <c r="S1512" s="681">
        <v>1</v>
      </c>
      <c r="T1512" s="748">
        <v>1</v>
      </c>
      <c r="U1512" s="704">
        <v>1</v>
      </c>
    </row>
    <row r="1513" spans="1:21" ht="14.4" customHeight="1" x14ac:dyDescent="0.3">
      <c r="A1513" s="664">
        <v>31</v>
      </c>
      <c r="B1513" s="665" t="s">
        <v>556</v>
      </c>
      <c r="C1513" s="665" t="s">
        <v>3070</v>
      </c>
      <c r="D1513" s="746" t="s">
        <v>4306</v>
      </c>
      <c r="E1513" s="747" t="s">
        <v>3092</v>
      </c>
      <c r="F1513" s="665" t="s">
        <v>3067</v>
      </c>
      <c r="G1513" s="665" t="s">
        <v>3135</v>
      </c>
      <c r="H1513" s="665" t="s">
        <v>557</v>
      </c>
      <c r="I1513" s="665" t="s">
        <v>3136</v>
      </c>
      <c r="J1513" s="665" t="s">
        <v>3137</v>
      </c>
      <c r="K1513" s="665" t="s">
        <v>3138</v>
      </c>
      <c r="L1513" s="666">
        <v>35.130000000000003</v>
      </c>
      <c r="M1513" s="666">
        <v>35.130000000000003</v>
      </c>
      <c r="N1513" s="665">
        <v>1</v>
      </c>
      <c r="O1513" s="748">
        <v>1</v>
      </c>
      <c r="P1513" s="666">
        <v>35.130000000000003</v>
      </c>
      <c r="Q1513" s="681">
        <v>1</v>
      </c>
      <c r="R1513" s="665">
        <v>1</v>
      </c>
      <c r="S1513" s="681">
        <v>1</v>
      </c>
      <c r="T1513" s="748">
        <v>1</v>
      </c>
      <c r="U1513" s="704">
        <v>1</v>
      </c>
    </row>
    <row r="1514" spans="1:21" ht="14.4" customHeight="1" x14ac:dyDescent="0.3">
      <c r="A1514" s="664">
        <v>31</v>
      </c>
      <c r="B1514" s="665" t="s">
        <v>556</v>
      </c>
      <c r="C1514" s="665" t="s">
        <v>3070</v>
      </c>
      <c r="D1514" s="746" t="s">
        <v>4306</v>
      </c>
      <c r="E1514" s="747" t="s">
        <v>3092</v>
      </c>
      <c r="F1514" s="665" t="s">
        <v>3067</v>
      </c>
      <c r="G1514" s="665" t="s">
        <v>3135</v>
      </c>
      <c r="H1514" s="665" t="s">
        <v>557</v>
      </c>
      <c r="I1514" s="665" t="s">
        <v>3602</v>
      </c>
      <c r="J1514" s="665" t="s">
        <v>3603</v>
      </c>
      <c r="K1514" s="665" t="s">
        <v>3604</v>
      </c>
      <c r="L1514" s="666">
        <v>35</v>
      </c>
      <c r="M1514" s="666">
        <v>70</v>
      </c>
      <c r="N1514" s="665">
        <v>2</v>
      </c>
      <c r="O1514" s="748">
        <v>1</v>
      </c>
      <c r="P1514" s="666">
        <v>70</v>
      </c>
      <c r="Q1514" s="681">
        <v>1</v>
      </c>
      <c r="R1514" s="665">
        <v>2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31</v>
      </c>
      <c r="B1515" s="665" t="s">
        <v>556</v>
      </c>
      <c r="C1515" s="665" t="s">
        <v>3070</v>
      </c>
      <c r="D1515" s="746" t="s">
        <v>4306</v>
      </c>
      <c r="E1515" s="747" t="s">
        <v>3092</v>
      </c>
      <c r="F1515" s="665" t="s">
        <v>3067</v>
      </c>
      <c r="G1515" s="665" t="s">
        <v>3135</v>
      </c>
      <c r="H1515" s="665" t="s">
        <v>557</v>
      </c>
      <c r="I1515" s="665" t="s">
        <v>3507</v>
      </c>
      <c r="J1515" s="665" t="s">
        <v>3137</v>
      </c>
      <c r="K1515" s="665" t="s">
        <v>3508</v>
      </c>
      <c r="L1515" s="666">
        <v>24.77</v>
      </c>
      <c r="M1515" s="666">
        <v>1436.6599999999992</v>
      </c>
      <c r="N1515" s="665">
        <v>58</v>
      </c>
      <c r="O1515" s="748">
        <v>54</v>
      </c>
      <c r="P1515" s="666">
        <v>1312.8099999999993</v>
      </c>
      <c r="Q1515" s="681">
        <v>0.91379310344827591</v>
      </c>
      <c r="R1515" s="665">
        <v>53</v>
      </c>
      <c r="S1515" s="681">
        <v>0.91379310344827591</v>
      </c>
      <c r="T1515" s="748">
        <v>51</v>
      </c>
      <c r="U1515" s="704">
        <v>0.94444444444444442</v>
      </c>
    </row>
    <row r="1516" spans="1:21" ht="14.4" customHeight="1" x14ac:dyDescent="0.3">
      <c r="A1516" s="664">
        <v>31</v>
      </c>
      <c r="B1516" s="665" t="s">
        <v>556</v>
      </c>
      <c r="C1516" s="665" t="s">
        <v>3070</v>
      </c>
      <c r="D1516" s="746" t="s">
        <v>4306</v>
      </c>
      <c r="E1516" s="747" t="s">
        <v>3092</v>
      </c>
      <c r="F1516" s="665" t="s">
        <v>3067</v>
      </c>
      <c r="G1516" s="665" t="s">
        <v>3139</v>
      </c>
      <c r="H1516" s="665" t="s">
        <v>557</v>
      </c>
      <c r="I1516" s="665" t="s">
        <v>4261</v>
      </c>
      <c r="J1516" s="665" t="s">
        <v>3396</v>
      </c>
      <c r="K1516" s="665" t="s">
        <v>4262</v>
      </c>
      <c r="L1516" s="666">
        <v>566</v>
      </c>
      <c r="M1516" s="666">
        <v>566</v>
      </c>
      <c r="N1516" s="665">
        <v>1</v>
      </c>
      <c r="O1516" s="748">
        <v>1</v>
      </c>
      <c r="P1516" s="666"/>
      <c r="Q1516" s="681">
        <v>0</v>
      </c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31</v>
      </c>
      <c r="B1517" s="665" t="s">
        <v>556</v>
      </c>
      <c r="C1517" s="665" t="s">
        <v>3070</v>
      </c>
      <c r="D1517" s="746" t="s">
        <v>4306</v>
      </c>
      <c r="E1517" s="747" t="s">
        <v>3092</v>
      </c>
      <c r="F1517" s="665" t="s">
        <v>3067</v>
      </c>
      <c r="G1517" s="665" t="s">
        <v>3143</v>
      </c>
      <c r="H1517" s="665" t="s">
        <v>557</v>
      </c>
      <c r="I1517" s="665" t="s">
        <v>3144</v>
      </c>
      <c r="J1517" s="665" t="s">
        <v>3145</v>
      </c>
      <c r="K1517" s="665" t="s">
        <v>3146</v>
      </c>
      <c r="L1517" s="666">
        <v>199.5</v>
      </c>
      <c r="M1517" s="666">
        <v>199.5</v>
      </c>
      <c r="N1517" s="665">
        <v>1</v>
      </c>
      <c r="O1517" s="748">
        <v>1</v>
      </c>
      <c r="P1517" s="666">
        <v>199.5</v>
      </c>
      <c r="Q1517" s="681">
        <v>1</v>
      </c>
      <c r="R1517" s="665">
        <v>1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31</v>
      </c>
      <c r="B1518" s="665" t="s">
        <v>556</v>
      </c>
      <c r="C1518" s="665" t="s">
        <v>3070</v>
      </c>
      <c r="D1518" s="746" t="s">
        <v>4306</v>
      </c>
      <c r="E1518" s="747" t="s">
        <v>3092</v>
      </c>
      <c r="F1518" s="665" t="s">
        <v>3067</v>
      </c>
      <c r="G1518" s="665" t="s">
        <v>3143</v>
      </c>
      <c r="H1518" s="665" t="s">
        <v>557</v>
      </c>
      <c r="I1518" s="665" t="s">
        <v>3147</v>
      </c>
      <c r="J1518" s="665" t="s">
        <v>3148</v>
      </c>
      <c r="K1518" s="665" t="s">
        <v>3149</v>
      </c>
      <c r="L1518" s="666">
        <v>492.18</v>
      </c>
      <c r="M1518" s="666">
        <v>984.36</v>
      </c>
      <c r="N1518" s="665">
        <v>2</v>
      </c>
      <c r="O1518" s="748">
        <v>2</v>
      </c>
      <c r="P1518" s="666">
        <v>984.36</v>
      </c>
      <c r="Q1518" s="681">
        <v>1</v>
      </c>
      <c r="R1518" s="665">
        <v>2</v>
      </c>
      <c r="S1518" s="681">
        <v>1</v>
      </c>
      <c r="T1518" s="748">
        <v>2</v>
      </c>
      <c r="U1518" s="704">
        <v>1</v>
      </c>
    </row>
    <row r="1519" spans="1:21" ht="14.4" customHeight="1" x14ac:dyDescent="0.3">
      <c r="A1519" s="664">
        <v>31</v>
      </c>
      <c r="B1519" s="665" t="s">
        <v>556</v>
      </c>
      <c r="C1519" s="665" t="s">
        <v>3070</v>
      </c>
      <c r="D1519" s="746" t="s">
        <v>4306</v>
      </c>
      <c r="E1519" s="747" t="s">
        <v>3092</v>
      </c>
      <c r="F1519" s="665" t="s">
        <v>3067</v>
      </c>
      <c r="G1519" s="665" t="s">
        <v>3143</v>
      </c>
      <c r="H1519" s="665" t="s">
        <v>557</v>
      </c>
      <c r="I1519" s="665" t="s">
        <v>3399</v>
      </c>
      <c r="J1519" s="665" t="s">
        <v>3400</v>
      </c>
      <c r="K1519" s="665" t="s">
        <v>3401</v>
      </c>
      <c r="L1519" s="666">
        <v>2296.87</v>
      </c>
      <c r="M1519" s="666">
        <v>6890.61</v>
      </c>
      <c r="N1519" s="665">
        <v>3</v>
      </c>
      <c r="O1519" s="748">
        <v>2</v>
      </c>
      <c r="P1519" s="666">
        <v>6890.61</v>
      </c>
      <c r="Q1519" s="681">
        <v>1</v>
      </c>
      <c r="R1519" s="665">
        <v>3</v>
      </c>
      <c r="S1519" s="681">
        <v>1</v>
      </c>
      <c r="T1519" s="748">
        <v>2</v>
      </c>
      <c r="U1519" s="704">
        <v>1</v>
      </c>
    </row>
    <row r="1520" spans="1:21" ht="14.4" customHeight="1" x14ac:dyDescent="0.3">
      <c r="A1520" s="664">
        <v>31</v>
      </c>
      <c r="B1520" s="665" t="s">
        <v>556</v>
      </c>
      <c r="C1520" s="665" t="s">
        <v>3070</v>
      </c>
      <c r="D1520" s="746" t="s">
        <v>4306</v>
      </c>
      <c r="E1520" s="747" t="s">
        <v>3092</v>
      </c>
      <c r="F1520" s="665" t="s">
        <v>3067</v>
      </c>
      <c r="G1520" s="665" t="s">
        <v>3143</v>
      </c>
      <c r="H1520" s="665" t="s">
        <v>557</v>
      </c>
      <c r="I1520" s="665" t="s">
        <v>3249</v>
      </c>
      <c r="J1520" s="665" t="s">
        <v>3250</v>
      </c>
      <c r="K1520" s="665" t="s">
        <v>3251</v>
      </c>
      <c r="L1520" s="666">
        <v>245.43</v>
      </c>
      <c r="M1520" s="666">
        <v>490.86</v>
      </c>
      <c r="N1520" s="665">
        <v>2</v>
      </c>
      <c r="O1520" s="748">
        <v>2</v>
      </c>
      <c r="P1520" s="666">
        <v>490.86</v>
      </c>
      <c r="Q1520" s="681">
        <v>1</v>
      </c>
      <c r="R1520" s="665">
        <v>2</v>
      </c>
      <c r="S1520" s="681">
        <v>1</v>
      </c>
      <c r="T1520" s="748">
        <v>2</v>
      </c>
      <c r="U1520" s="704">
        <v>1</v>
      </c>
    </row>
    <row r="1521" spans="1:21" ht="14.4" customHeight="1" x14ac:dyDescent="0.3">
      <c r="A1521" s="664">
        <v>31</v>
      </c>
      <c r="B1521" s="665" t="s">
        <v>556</v>
      </c>
      <c r="C1521" s="665" t="s">
        <v>3070</v>
      </c>
      <c r="D1521" s="746" t="s">
        <v>4306</v>
      </c>
      <c r="E1521" s="747" t="s">
        <v>3092</v>
      </c>
      <c r="F1521" s="665" t="s">
        <v>3067</v>
      </c>
      <c r="G1521" s="665" t="s">
        <v>3143</v>
      </c>
      <c r="H1521" s="665" t="s">
        <v>557</v>
      </c>
      <c r="I1521" s="665" t="s">
        <v>3610</v>
      </c>
      <c r="J1521" s="665" t="s">
        <v>3611</v>
      </c>
      <c r="K1521" s="665" t="s">
        <v>3612</v>
      </c>
      <c r="L1521" s="666">
        <v>1575</v>
      </c>
      <c r="M1521" s="666">
        <v>3150</v>
      </c>
      <c r="N1521" s="665">
        <v>2</v>
      </c>
      <c r="O1521" s="748">
        <v>2</v>
      </c>
      <c r="P1521" s="666">
        <v>3150</v>
      </c>
      <c r="Q1521" s="681">
        <v>1</v>
      </c>
      <c r="R1521" s="665">
        <v>2</v>
      </c>
      <c r="S1521" s="681">
        <v>1</v>
      </c>
      <c r="T1521" s="748">
        <v>2</v>
      </c>
      <c r="U1521" s="704">
        <v>1</v>
      </c>
    </row>
    <row r="1522" spans="1:21" ht="14.4" customHeight="1" x14ac:dyDescent="0.3">
      <c r="A1522" s="664">
        <v>31</v>
      </c>
      <c r="B1522" s="665" t="s">
        <v>556</v>
      </c>
      <c r="C1522" s="665" t="s">
        <v>3070</v>
      </c>
      <c r="D1522" s="746" t="s">
        <v>4306</v>
      </c>
      <c r="E1522" s="747" t="s">
        <v>3092</v>
      </c>
      <c r="F1522" s="665" t="s">
        <v>3067</v>
      </c>
      <c r="G1522" s="665" t="s">
        <v>3143</v>
      </c>
      <c r="H1522" s="665" t="s">
        <v>557</v>
      </c>
      <c r="I1522" s="665" t="s">
        <v>3402</v>
      </c>
      <c r="J1522" s="665" t="s">
        <v>3403</v>
      </c>
      <c r="K1522" s="665" t="s">
        <v>3404</v>
      </c>
      <c r="L1522" s="666">
        <v>250</v>
      </c>
      <c r="M1522" s="666">
        <v>250</v>
      </c>
      <c r="N1522" s="665">
        <v>1</v>
      </c>
      <c r="O1522" s="748">
        <v>1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31</v>
      </c>
      <c r="B1523" s="665" t="s">
        <v>556</v>
      </c>
      <c r="C1523" s="665" t="s">
        <v>3070</v>
      </c>
      <c r="D1523" s="746" t="s">
        <v>4306</v>
      </c>
      <c r="E1523" s="747" t="s">
        <v>3092</v>
      </c>
      <c r="F1523" s="665" t="s">
        <v>3067</v>
      </c>
      <c r="G1523" s="665" t="s">
        <v>3143</v>
      </c>
      <c r="H1523" s="665" t="s">
        <v>557</v>
      </c>
      <c r="I1523" s="665" t="s">
        <v>3613</v>
      </c>
      <c r="J1523" s="665" t="s">
        <v>3154</v>
      </c>
      <c r="K1523" s="665" t="s">
        <v>3614</v>
      </c>
      <c r="L1523" s="666">
        <v>50.5</v>
      </c>
      <c r="M1523" s="666">
        <v>50.5</v>
      </c>
      <c r="N1523" s="665">
        <v>1</v>
      </c>
      <c r="O1523" s="748">
        <v>1</v>
      </c>
      <c r="P1523" s="666">
        <v>50.5</v>
      </c>
      <c r="Q1523" s="681">
        <v>1</v>
      </c>
      <c r="R1523" s="665">
        <v>1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31</v>
      </c>
      <c r="B1524" s="665" t="s">
        <v>556</v>
      </c>
      <c r="C1524" s="665" t="s">
        <v>3070</v>
      </c>
      <c r="D1524" s="746" t="s">
        <v>4306</v>
      </c>
      <c r="E1524" s="747" t="s">
        <v>3092</v>
      </c>
      <c r="F1524" s="665" t="s">
        <v>3067</v>
      </c>
      <c r="G1524" s="665" t="s">
        <v>3143</v>
      </c>
      <c r="H1524" s="665" t="s">
        <v>557</v>
      </c>
      <c r="I1524" s="665" t="s">
        <v>3153</v>
      </c>
      <c r="J1524" s="665" t="s">
        <v>3154</v>
      </c>
      <c r="K1524" s="665" t="s">
        <v>3155</v>
      </c>
      <c r="L1524" s="666">
        <v>58.5</v>
      </c>
      <c r="M1524" s="666">
        <v>58.5</v>
      </c>
      <c r="N1524" s="665">
        <v>1</v>
      </c>
      <c r="O1524" s="748">
        <v>1</v>
      </c>
      <c r="P1524" s="666">
        <v>58.5</v>
      </c>
      <c r="Q1524" s="681">
        <v>1</v>
      </c>
      <c r="R1524" s="665">
        <v>1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31</v>
      </c>
      <c r="B1525" s="665" t="s">
        <v>556</v>
      </c>
      <c r="C1525" s="665" t="s">
        <v>3070</v>
      </c>
      <c r="D1525" s="746" t="s">
        <v>4306</v>
      </c>
      <c r="E1525" s="747" t="s">
        <v>3092</v>
      </c>
      <c r="F1525" s="665" t="s">
        <v>3067</v>
      </c>
      <c r="G1525" s="665" t="s">
        <v>3143</v>
      </c>
      <c r="H1525" s="665" t="s">
        <v>557</v>
      </c>
      <c r="I1525" s="665" t="s">
        <v>3156</v>
      </c>
      <c r="J1525" s="665" t="s">
        <v>3157</v>
      </c>
      <c r="K1525" s="665" t="s">
        <v>3158</v>
      </c>
      <c r="L1525" s="666">
        <v>971.25</v>
      </c>
      <c r="M1525" s="666">
        <v>5827.5</v>
      </c>
      <c r="N1525" s="665">
        <v>6</v>
      </c>
      <c r="O1525" s="748">
        <v>5</v>
      </c>
      <c r="P1525" s="666">
        <v>5827.5</v>
      </c>
      <c r="Q1525" s="681">
        <v>1</v>
      </c>
      <c r="R1525" s="665">
        <v>6</v>
      </c>
      <c r="S1525" s="681">
        <v>1</v>
      </c>
      <c r="T1525" s="748">
        <v>5</v>
      </c>
      <c r="U1525" s="704">
        <v>1</v>
      </c>
    </row>
    <row r="1526" spans="1:21" ht="14.4" customHeight="1" x14ac:dyDescent="0.3">
      <c r="A1526" s="664">
        <v>31</v>
      </c>
      <c r="B1526" s="665" t="s">
        <v>556</v>
      </c>
      <c r="C1526" s="665" t="s">
        <v>3070</v>
      </c>
      <c r="D1526" s="746" t="s">
        <v>4306</v>
      </c>
      <c r="E1526" s="747" t="s">
        <v>3092</v>
      </c>
      <c r="F1526" s="665" t="s">
        <v>3067</v>
      </c>
      <c r="G1526" s="665" t="s">
        <v>3143</v>
      </c>
      <c r="H1526" s="665" t="s">
        <v>557</v>
      </c>
      <c r="I1526" s="665" t="s">
        <v>3922</v>
      </c>
      <c r="J1526" s="665" t="s">
        <v>3923</v>
      </c>
      <c r="K1526" s="665" t="s">
        <v>3257</v>
      </c>
      <c r="L1526" s="666">
        <v>1000</v>
      </c>
      <c r="M1526" s="666">
        <v>2000</v>
      </c>
      <c r="N1526" s="665">
        <v>2</v>
      </c>
      <c r="O1526" s="748">
        <v>2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31</v>
      </c>
      <c r="B1527" s="665" t="s">
        <v>556</v>
      </c>
      <c r="C1527" s="665" t="s">
        <v>3070</v>
      </c>
      <c r="D1527" s="746" t="s">
        <v>4306</v>
      </c>
      <c r="E1527" s="747" t="s">
        <v>3092</v>
      </c>
      <c r="F1527" s="665" t="s">
        <v>3067</v>
      </c>
      <c r="G1527" s="665" t="s">
        <v>3143</v>
      </c>
      <c r="H1527" s="665" t="s">
        <v>557</v>
      </c>
      <c r="I1527" s="665" t="s">
        <v>3876</v>
      </c>
      <c r="J1527" s="665" t="s">
        <v>3877</v>
      </c>
      <c r="K1527" s="665"/>
      <c r="L1527" s="666">
        <v>80.349999999999994</v>
      </c>
      <c r="M1527" s="666">
        <v>241.04999999999998</v>
      </c>
      <c r="N1527" s="665">
        <v>3</v>
      </c>
      <c r="O1527" s="748">
        <v>3</v>
      </c>
      <c r="P1527" s="666">
        <v>160.69999999999999</v>
      </c>
      <c r="Q1527" s="681">
        <v>0.66666666666666663</v>
      </c>
      <c r="R1527" s="665">
        <v>2</v>
      </c>
      <c r="S1527" s="681">
        <v>0.66666666666666663</v>
      </c>
      <c r="T1527" s="748">
        <v>2</v>
      </c>
      <c r="U1527" s="704">
        <v>0.66666666666666663</v>
      </c>
    </row>
    <row r="1528" spans="1:21" ht="14.4" customHeight="1" x14ac:dyDescent="0.3">
      <c r="A1528" s="664">
        <v>31</v>
      </c>
      <c r="B1528" s="665" t="s">
        <v>556</v>
      </c>
      <c r="C1528" s="665" t="s">
        <v>3070</v>
      </c>
      <c r="D1528" s="746" t="s">
        <v>4306</v>
      </c>
      <c r="E1528" s="747" t="s">
        <v>3092</v>
      </c>
      <c r="F1528" s="665" t="s">
        <v>3067</v>
      </c>
      <c r="G1528" s="665" t="s">
        <v>3143</v>
      </c>
      <c r="H1528" s="665" t="s">
        <v>557</v>
      </c>
      <c r="I1528" s="665" t="s">
        <v>3511</v>
      </c>
      <c r="J1528" s="665" t="s">
        <v>3512</v>
      </c>
      <c r="K1528" s="665" t="s">
        <v>3513</v>
      </c>
      <c r="L1528" s="666">
        <v>600</v>
      </c>
      <c r="M1528" s="666">
        <v>3000</v>
      </c>
      <c r="N1528" s="665">
        <v>5</v>
      </c>
      <c r="O1528" s="748">
        <v>5</v>
      </c>
      <c r="P1528" s="666">
        <v>3000</v>
      </c>
      <c r="Q1528" s="681">
        <v>1</v>
      </c>
      <c r="R1528" s="665">
        <v>5</v>
      </c>
      <c r="S1528" s="681">
        <v>1</v>
      </c>
      <c r="T1528" s="748">
        <v>5</v>
      </c>
      <c r="U1528" s="704">
        <v>1</v>
      </c>
    </row>
    <row r="1529" spans="1:21" ht="14.4" customHeight="1" x14ac:dyDescent="0.3">
      <c r="A1529" s="664">
        <v>31</v>
      </c>
      <c r="B1529" s="665" t="s">
        <v>556</v>
      </c>
      <c r="C1529" s="665" t="s">
        <v>3070</v>
      </c>
      <c r="D1529" s="746" t="s">
        <v>4306</v>
      </c>
      <c r="E1529" s="747" t="s">
        <v>3092</v>
      </c>
      <c r="F1529" s="665" t="s">
        <v>3067</v>
      </c>
      <c r="G1529" s="665" t="s">
        <v>3143</v>
      </c>
      <c r="H1529" s="665" t="s">
        <v>557</v>
      </c>
      <c r="I1529" s="665" t="s">
        <v>3288</v>
      </c>
      <c r="J1529" s="665" t="s">
        <v>3289</v>
      </c>
      <c r="K1529" s="665" t="s">
        <v>3290</v>
      </c>
      <c r="L1529" s="666">
        <v>349.12</v>
      </c>
      <c r="M1529" s="666">
        <v>349.12</v>
      </c>
      <c r="N1529" s="665">
        <v>1</v>
      </c>
      <c r="O1529" s="748">
        <v>1</v>
      </c>
      <c r="P1529" s="666">
        <v>349.12</v>
      </c>
      <c r="Q1529" s="681">
        <v>1</v>
      </c>
      <c r="R1529" s="665">
        <v>1</v>
      </c>
      <c r="S1529" s="681">
        <v>1</v>
      </c>
      <c r="T1529" s="748">
        <v>1</v>
      </c>
      <c r="U1529" s="704">
        <v>1</v>
      </c>
    </row>
    <row r="1530" spans="1:21" ht="14.4" customHeight="1" x14ac:dyDescent="0.3">
      <c r="A1530" s="664">
        <v>31</v>
      </c>
      <c r="B1530" s="665" t="s">
        <v>556</v>
      </c>
      <c r="C1530" s="665" t="s">
        <v>3070</v>
      </c>
      <c r="D1530" s="746" t="s">
        <v>4306</v>
      </c>
      <c r="E1530" s="747" t="s">
        <v>3092</v>
      </c>
      <c r="F1530" s="665" t="s">
        <v>3067</v>
      </c>
      <c r="G1530" s="665" t="s">
        <v>3143</v>
      </c>
      <c r="H1530" s="665" t="s">
        <v>557</v>
      </c>
      <c r="I1530" s="665" t="s">
        <v>3162</v>
      </c>
      <c r="J1530" s="665" t="s">
        <v>3163</v>
      </c>
      <c r="K1530" s="665" t="s">
        <v>3164</v>
      </c>
      <c r="L1530" s="666">
        <v>350</v>
      </c>
      <c r="M1530" s="666">
        <v>2100</v>
      </c>
      <c r="N1530" s="665">
        <v>6</v>
      </c>
      <c r="O1530" s="748">
        <v>6</v>
      </c>
      <c r="P1530" s="666">
        <v>1750</v>
      </c>
      <c r="Q1530" s="681">
        <v>0.83333333333333337</v>
      </c>
      <c r="R1530" s="665">
        <v>5</v>
      </c>
      <c r="S1530" s="681">
        <v>0.83333333333333337</v>
      </c>
      <c r="T1530" s="748">
        <v>5</v>
      </c>
      <c r="U1530" s="704">
        <v>0.83333333333333337</v>
      </c>
    </row>
    <row r="1531" spans="1:21" ht="14.4" customHeight="1" x14ac:dyDescent="0.3">
      <c r="A1531" s="664">
        <v>31</v>
      </c>
      <c r="B1531" s="665" t="s">
        <v>556</v>
      </c>
      <c r="C1531" s="665" t="s">
        <v>3070</v>
      </c>
      <c r="D1531" s="746" t="s">
        <v>4306</v>
      </c>
      <c r="E1531" s="747" t="s">
        <v>3092</v>
      </c>
      <c r="F1531" s="665" t="s">
        <v>3067</v>
      </c>
      <c r="G1531" s="665" t="s">
        <v>3143</v>
      </c>
      <c r="H1531" s="665" t="s">
        <v>557</v>
      </c>
      <c r="I1531" s="665" t="s">
        <v>3165</v>
      </c>
      <c r="J1531" s="665" t="s">
        <v>3154</v>
      </c>
      <c r="K1531" s="665" t="s">
        <v>3166</v>
      </c>
      <c r="L1531" s="666">
        <v>58.5</v>
      </c>
      <c r="M1531" s="666">
        <v>117</v>
      </c>
      <c r="N1531" s="665">
        <v>2</v>
      </c>
      <c r="O1531" s="748">
        <v>2</v>
      </c>
      <c r="P1531" s="666">
        <v>117</v>
      </c>
      <c r="Q1531" s="681">
        <v>1</v>
      </c>
      <c r="R1531" s="665">
        <v>2</v>
      </c>
      <c r="S1531" s="681">
        <v>1</v>
      </c>
      <c r="T1531" s="748">
        <v>2</v>
      </c>
      <c r="U1531" s="704">
        <v>1</v>
      </c>
    </row>
    <row r="1532" spans="1:21" ht="14.4" customHeight="1" x14ac:dyDescent="0.3">
      <c r="A1532" s="664">
        <v>31</v>
      </c>
      <c r="B1532" s="665" t="s">
        <v>556</v>
      </c>
      <c r="C1532" s="665" t="s">
        <v>3070</v>
      </c>
      <c r="D1532" s="746" t="s">
        <v>4306</v>
      </c>
      <c r="E1532" s="747" t="s">
        <v>3092</v>
      </c>
      <c r="F1532" s="665" t="s">
        <v>3067</v>
      </c>
      <c r="G1532" s="665" t="s">
        <v>3143</v>
      </c>
      <c r="H1532" s="665" t="s">
        <v>557</v>
      </c>
      <c r="I1532" s="665" t="s">
        <v>4263</v>
      </c>
      <c r="J1532" s="665" t="s">
        <v>4264</v>
      </c>
      <c r="K1532" s="665" t="s">
        <v>4265</v>
      </c>
      <c r="L1532" s="666">
        <v>1243.8699999999999</v>
      </c>
      <c r="M1532" s="666">
        <v>1243.8699999999999</v>
      </c>
      <c r="N1532" s="665">
        <v>1</v>
      </c>
      <c r="O1532" s="748">
        <v>1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31</v>
      </c>
      <c r="B1533" s="665" t="s">
        <v>556</v>
      </c>
      <c r="C1533" s="665" t="s">
        <v>3070</v>
      </c>
      <c r="D1533" s="746" t="s">
        <v>4306</v>
      </c>
      <c r="E1533" s="747" t="s">
        <v>3092</v>
      </c>
      <c r="F1533" s="665" t="s">
        <v>3067</v>
      </c>
      <c r="G1533" s="665" t="s">
        <v>3143</v>
      </c>
      <c r="H1533" s="665" t="s">
        <v>557</v>
      </c>
      <c r="I1533" s="665" t="s">
        <v>4266</v>
      </c>
      <c r="J1533" s="665" t="s">
        <v>4267</v>
      </c>
      <c r="K1533" s="665" t="s">
        <v>4268</v>
      </c>
      <c r="L1533" s="666">
        <v>350</v>
      </c>
      <c r="M1533" s="666">
        <v>350</v>
      </c>
      <c r="N1533" s="665">
        <v>1</v>
      </c>
      <c r="O1533" s="748">
        <v>1</v>
      </c>
      <c r="P1533" s="666">
        <v>350</v>
      </c>
      <c r="Q1533" s="681">
        <v>1</v>
      </c>
      <c r="R1533" s="665">
        <v>1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31</v>
      </c>
      <c r="B1534" s="665" t="s">
        <v>556</v>
      </c>
      <c r="C1534" s="665" t="s">
        <v>3070</v>
      </c>
      <c r="D1534" s="746" t="s">
        <v>4306</v>
      </c>
      <c r="E1534" s="747" t="s">
        <v>3092</v>
      </c>
      <c r="F1534" s="665" t="s">
        <v>3067</v>
      </c>
      <c r="G1534" s="665" t="s">
        <v>3143</v>
      </c>
      <c r="H1534" s="665" t="s">
        <v>557</v>
      </c>
      <c r="I1534" s="665" t="s">
        <v>3323</v>
      </c>
      <c r="J1534" s="665" t="s">
        <v>3324</v>
      </c>
      <c r="K1534" s="665" t="s">
        <v>3325</v>
      </c>
      <c r="L1534" s="666">
        <v>1000</v>
      </c>
      <c r="M1534" s="666">
        <v>2000</v>
      </c>
      <c r="N1534" s="665">
        <v>2</v>
      </c>
      <c r="O1534" s="748">
        <v>2</v>
      </c>
      <c r="P1534" s="666">
        <v>1000</v>
      </c>
      <c r="Q1534" s="681">
        <v>0.5</v>
      </c>
      <c r="R1534" s="665">
        <v>1</v>
      </c>
      <c r="S1534" s="681">
        <v>0.5</v>
      </c>
      <c r="T1534" s="748">
        <v>1</v>
      </c>
      <c r="U1534" s="704">
        <v>0.5</v>
      </c>
    </row>
    <row r="1535" spans="1:21" ht="14.4" customHeight="1" x14ac:dyDescent="0.3">
      <c r="A1535" s="664">
        <v>31</v>
      </c>
      <c r="B1535" s="665" t="s">
        <v>556</v>
      </c>
      <c r="C1535" s="665" t="s">
        <v>3070</v>
      </c>
      <c r="D1535" s="746" t="s">
        <v>4306</v>
      </c>
      <c r="E1535" s="747" t="s">
        <v>3092</v>
      </c>
      <c r="F1535" s="665" t="s">
        <v>3067</v>
      </c>
      <c r="G1535" s="665" t="s">
        <v>3143</v>
      </c>
      <c r="H1535" s="665" t="s">
        <v>557</v>
      </c>
      <c r="I1535" s="665" t="s">
        <v>3170</v>
      </c>
      <c r="J1535" s="665" t="s">
        <v>3171</v>
      </c>
      <c r="K1535" s="665" t="s">
        <v>3172</v>
      </c>
      <c r="L1535" s="666">
        <v>1000</v>
      </c>
      <c r="M1535" s="666">
        <v>3000</v>
      </c>
      <c r="N1535" s="665">
        <v>3</v>
      </c>
      <c r="O1535" s="748">
        <v>3</v>
      </c>
      <c r="P1535" s="666">
        <v>3000</v>
      </c>
      <c r="Q1535" s="681">
        <v>1</v>
      </c>
      <c r="R1535" s="665">
        <v>3</v>
      </c>
      <c r="S1535" s="681">
        <v>1</v>
      </c>
      <c r="T1535" s="748">
        <v>3</v>
      </c>
      <c r="U1535" s="704">
        <v>1</v>
      </c>
    </row>
    <row r="1536" spans="1:21" ht="14.4" customHeight="1" x14ac:dyDescent="0.3">
      <c r="A1536" s="664">
        <v>31</v>
      </c>
      <c r="B1536" s="665" t="s">
        <v>556</v>
      </c>
      <c r="C1536" s="665" t="s">
        <v>3070</v>
      </c>
      <c r="D1536" s="746" t="s">
        <v>4306</v>
      </c>
      <c r="E1536" s="747" t="s">
        <v>3092</v>
      </c>
      <c r="F1536" s="665" t="s">
        <v>3067</v>
      </c>
      <c r="G1536" s="665" t="s">
        <v>3143</v>
      </c>
      <c r="H1536" s="665" t="s">
        <v>557</v>
      </c>
      <c r="I1536" s="665" t="s">
        <v>3640</v>
      </c>
      <c r="J1536" s="665" t="s">
        <v>3641</v>
      </c>
      <c r="K1536" s="665" t="s">
        <v>3642</v>
      </c>
      <c r="L1536" s="666">
        <v>600</v>
      </c>
      <c r="M1536" s="666">
        <v>600</v>
      </c>
      <c r="N1536" s="665">
        <v>1</v>
      </c>
      <c r="O1536" s="748">
        <v>1</v>
      </c>
      <c r="P1536" s="666">
        <v>600</v>
      </c>
      <c r="Q1536" s="681">
        <v>1</v>
      </c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31</v>
      </c>
      <c r="B1537" s="665" t="s">
        <v>556</v>
      </c>
      <c r="C1537" s="665" t="s">
        <v>3070</v>
      </c>
      <c r="D1537" s="746" t="s">
        <v>4306</v>
      </c>
      <c r="E1537" s="747" t="s">
        <v>3092</v>
      </c>
      <c r="F1537" s="665" t="s">
        <v>3067</v>
      </c>
      <c r="G1537" s="665" t="s">
        <v>3143</v>
      </c>
      <c r="H1537" s="665" t="s">
        <v>557</v>
      </c>
      <c r="I1537" s="665" t="s">
        <v>4269</v>
      </c>
      <c r="J1537" s="665" t="s">
        <v>4270</v>
      </c>
      <c r="K1537" s="665"/>
      <c r="L1537" s="666">
        <v>716.08</v>
      </c>
      <c r="M1537" s="666">
        <v>1432.16</v>
      </c>
      <c r="N1537" s="665">
        <v>2</v>
      </c>
      <c r="O1537" s="748">
        <v>1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31</v>
      </c>
      <c r="B1538" s="665" t="s">
        <v>556</v>
      </c>
      <c r="C1538" s="665" t="s">
        <v>3070</v>
      </c>
      <c r="D1538" s="746" t="s">
        <v>4306</v>
      </c>
      <c r="E1538" s="747" t="s">
        <v>3092</v>
      </c>
      <c r="F1538" s="665" t="s">
        <v>3067</v>
      </c>
      <c r="G1538" s="665" t="s">
        <v>3143</v>
      </c>
      <c r="H1538" s="665" t="s">
        <v>557</v>
      </c>
      <c r="I1538" s="665" t="s">
        <v>3386</v>
      </c>
      <c r="J1538" s="665" t="s">
        <v>3387</v>
      </c>
      <c r="K1538" s="665" t="s">
        <v>3388</v>
      </c>
      <c r="L1538" s="666">
        <v>2260</v>
      </c>
      <c r="M1538" s="666">
        <v>4520</v>
      </c>
      <c r="N1538" s="665">
        <v>2</v>
      </c>
      <c r="O1538" s="748">
        <v>1</v>
      </c>
      <c r="P1538" s="666">
        <v>2260</v>
      </c>
      <c r="Q1538" s="681">
        <v>0.5</v>
      </c>
      <c r="R1538" s="665">
        <v>1</v>
      </c>
      <c r="S1538" s="681">
        <v>0.5</v>
      </c>
      <c r="T1538" s="748">
        <v>0.5</v>
      </c>
      <c r="U1538" s="704">
        <v>0.5</v>
      </c>
    </row>
    <row r="1539" spans="1:21" ht="14.4" customHeight="1" x14ac:dyDescent="0.3">
      <c r="A1539" s="664">
        <v>31</v>
      </c>
      <c r="B1539" s="665" t="s">
        <v>556</v>
      </c>
      <c r="C1539" s="665" t="s">
        <v>3070</v>
      </c>
      <c r="D1539" s="746" t="s">
        <v>4306</v>
      </c>
      <c r="E1539" s="747" t="s">
        <v>3092</v>
      </c>
      <c r="F1539" s="665" t="s">
        <v>3067</v>
      </c>
      <c r="G1539" s="665" t="s">
        <v>3143</v>
      </c>
      <c r="H1539" s="665" t="s">
        <v>557</v>
      </c>
      <c r="I1539" s="665" t="s">
        <v>4271</v>
      </c>
      <c r="J1539" s="665" t="s">
        <v>3641</v>
      </c>
      <c r="K1539" s="665" t="s">
        <v>4272</v>
      </c>
      <c r="L1539" s="666">
        <v>3000</v>
      </c>
      <c r="M1539" s="666">
        <v>3000</v>
      </c>
      <c r="N1539" s="665">
        <v>1</v>
      </c>
      <c r="O1539" s="748">
        <v>1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31</v>
      </c>
      <c r="B1540" s="665" t="s">
        <v>556</v>
      </c>
      <c r="C1540" s="665" t="s">
        <v>3070</v>
      </c>
      <c r="D1540" s="746" t="s">
        <v>4306</v>
      </c>
      <c r="E1540" s="747" t="s">
        <v>3092</v>
      </c>
      <c r="F1540" s="665" t="s">
        <v>3067</v>
      </c>
      <c r="G1540" s="665" t="s">
        <v>3176</v>
      </c>
      <c r="H1540" s="665" t="s">
        <v>557</v>
      </c>
      <c r="I1540" s="665" t="s">
        <v>3177</v>
      </c>
      <c r="J1540" s="665" t="s">
        <v>3258</v>
      </c>
      <c r="K1540" s="665" t="s">
        <v>3259</v>
      </c>
      <c r="L1540" s="666">
        <v>260</v>
      </c>
      <c r="M1540" s="666">
        <v>1040</v>
      </c>
      <c r="N1540" s="665">
        <v>4</v>
      </c>
      <c r="O1540" s="748">
        <v>2</v>
      </c>
      <c r="P1540" s="666">
        <v>1040</v>
      </c>
      <c r="Q1540" s="681">
        <v>1</v>
      </c>
      <c r="R1540" s="665">
        <v>4</v>
      </c>
      <c r="S1540" s="681">
        <v>1</v>
      </c>
      <c r="T1540" s="748">
        <v>2</v>
      </c>
      <c r="U1540" s="704">
        <v>1</v>
      </c>
    </row>
    <row r="1541" spans="1:21" ht="14.4" customHeight="1" x14ac:dyDescent="0.3">
      <c r="A1541" s="664">
        <v>31</v>
      </c>
      <c r="B1541" s="665" t="s">
        <v>556</v>
      </c>
      <c r="C1541" s="665" t="s">
        <v>3070</v>
      </c>
      <c r="D1541" s="746" t="s">
        <v>4306</v>
      </c>
      <c r="E1541" s="747" t="s">
        <v>3092</v>
      </c>
      <c r="F1541" s="665" t="s">
        <v>3067</v>
      </c>
      <c r="G1541" s="665" t="s">
        <v>3176</v>
      </c>
      <c r="H1541" s="665" t="s">
        <v>557</v>
      </c>
      <c r="I1541" s="665" t="s">
        <v>3177</v>
      </c>
      <c r="J1541" s="665" t="s">
        <v>3178</v>
      </c>
      <c r="K1541" s="665" t="s">
        <v>3179</v>
      </c>
      <c r="L1541" s="666">
        <v>260</v>
      </c>
      <c r="M1541" s="666">
        <v>1040</v>
      </c>
      <c r="N1541" s="665">
        <v>4</v>
      </c>
      <c r="O1541" s="748">
        <v>2</v>
      </c>
      <c r="P1541" s="666">
        <v>1040</v>
      </c>
      <c r="Q1541" s="681">
        <v>1</v>
      </c>
      <c r="R1541" s="665">
        <v>4</v>
      </c>
      <c r="S1541" s="681">
        <v>1</v>
      </c>
      <c r="T1541" s="748">
        <v>2</v>
      </c>
      <c r="U1541" s="704">
        <v>1</v>
      </c>
    </row>
    <row r="1542" spans="1:21" ht="14.4" customHeight="1" x14ac:dyDescent="0.3">
      <c r="A1542" s="664">
        <v>31</v>
      </c>
      <c r="B1542" s="665" t="s">
        <v>556</v>
      </c>
      <c r="C1542" s="665" t="s">
        <v>3070</v>
      </c>
      <c r="D1542" s="746" t="s">
        <v>4306</v>
      </c>
      <c r="E1542" s="747" t="s">
        <v>3092</v>
      </c>
      <c r="F1542" s="665" t="s">
        <v>3067</v>
      </c>
      <c r="G1542" s="665" t="s">
        <v>3176</v>
      </c>
      <c r="H1542" s="665" t="s">
        <v>557</v>
      </c>
      <c r="I1542" s="665" t="s">
        <v>3180</v>
      </c>
      <c r="J1542" s="665" t="s">
        <v>3181</v>
      </c>
      <c r="K1542" s="665" t="s">
        <v>3182</v>
      </c>
      <c r="L1542" s="666">
        <v>200</v>
      </c>
      <c r="M1542" s="666">
        <v>2200</v>
      </c>
      <c r="N1542" s="665">
        <v>11</v>
      </c>
      <c r="O1542" s="748">
        <v>5</v>
      </c>
      <c r="P1542" s="666">
        <v>1800</v>
      </c>
      <c r="Q1542" s="681">
        <v>0.81818181818181823</v>
      </c>
      <c r="R1542" s="665">
        <v>9</v>
      </c>
      <c r="S1542" s="681">
        <v>0.81818181818181823</v>
      </c>
      <c r="T1542" s="748">
        <v>4.5</v>
      </c>
      <c r="U1542" s="704">
        <v>0.9</v>
      </c>
    </row>
    <row r="1543" spans="1:21" ht="14.4" customHeight="1" x14ac:dyDescent="0.3">
      <c r="A1543" s="664">
        <v>31</v>
      </c>
      <c r="B1543" s="665" t="s">
        <v>556</v>
      </c>
      <c r="C1543" s="665" t="s">
        <v>3070</v>
      </c>
      <c r="D1543" s="746" t="s">
        <v>4306</v>
      </c>
      <c r="E1543" s="747" t="s">
        <v>3092</v>
      </c>
      <c r="F1543" s="665" t="s">
        <v>3067</v>
      </c>
      <c r="G1543" s="665" t="s">
        <v>3176</v>
      </c>
      <c r="H1543" s="665" t="s">
        <v>557</v>
      </c>
      <c r="I1543" s="665" t="s">
        <v>4273</v>
      </c>
      <c r="J1543" s="665" t="s">
        <v>4274</v>
      </c>
      <c r="K1543" s="665" t="s">
        <v>4275</v>
      </c>
      <c r="L1543" s="666">
        <v>278.75</v>
      </c>
      <c r="M1543" s="666">
        <v>557.5</v>
      </c>
      <c r="N1543" s="665">
        <v>2</v>
      </c>
      <c r="O1543" s="748">
        <v>1</v>
      </c>
      <c r="P1543" s="666">
        <v>557.5</v>
      </c>
      <c r="Q1543" s="681">
        <v>1</v>
      </c>
      <c r="R1543" s="665">
        <v>2</v>
      </c>
      <c r="S1543" s="681">
        <v>1</v>
      </c>
      <c r="T1543" s="748">
        <v>1</v>
      </c>
      <c r="U1543" s="704">
        <v>1</v>
      </c>
    </row>
    <row r="1544" spans="1:21" ht="14.4" customHeight="1" x14ac:dyDescent="0.3">
      <c r="A1544" s="664">
        <v>31</v>
      </c>
      <c r="B1544" s="665" t="s">
        <v>556</v>
      </c>
      <c r="C1544" s="665" t="s">
        <v>3070</v>
      </c>
      <c r="D1544" s="746" t="s">
        <v>4306</v>
      </c>
      <c r="E1544" s="747" t="s">
        <v>3092</v>
      </c>
      <c r="F1544" s="665" t="s">
        <v>3067</v>
      </c>
      <c r="G1544" s="665" t="s">
        <v>3652</v>
      </c>
      <c r="H1544" s="665" t="s">
        <v>557</v>
      </c>
      <c r="I1544" s="665" t="s">
        <v>3653</v>
      </c>
      <c r="J1544" s="665" t="s">
        <v>3654</v>
      </c>
      <c r="K1544" s="665" t="s">
        <v>3655</v>
      </c>
      <c r="L1544" s="666">
        <v>553.15</v>
      </c>
      <c r="M1544" s="666">
        <v>2212.6</v>
      </c>
      <c r="N1544" s="665">
        <v>4</v>
      </c>
      <c r="O1544" s="748">
        <v>2</v>
      </c>
      <c r="P1544" s="666">
        <v>2212.6</v>
      </c>
      <c r="Q1544" s="681">
        <v>1</v>
      </c>
      <c r="R1544" s="665">
        <v>4</v>
      </c>
      <c r="S1544" s="681">
        <v>1</v>
      </c>
      <c r="T1544" s="748">
        <v>2</v>
      </c>
      <c r="U1544" s="704">
        <v>1</v>
      </c>
    </row>
    <row r="1545" spans="1:21" ht="14.4" customHeight="1" x14ac:dyDescent="0.3">
      <c r="A1545" s="664">
        <v>31</v>
      </c>
      <c r="B1545" s="665" t="s">
        <v>556</v>
      </c>
      <c r="C1545" s="665" t="s">
        <v>3070</v>
      </c>
      <c r="D1545" s="746" t="s">
        <v>4306</v>
      </c>
      <c r="E1545" s="747" t="s">
        <v>3092</v>
      </c>
      <c r="F1545" s="665" t="s">
        <v>3067</v>
      </c>
      <c r="G1545" s="665" t="s">
        <v>3652</v>
      </c>
      <c r="H1545" s="665" t="s">
        <v>557</v>
      </c>
      <c r="I1545" s="665" t="s">
        <v>4276</v>
      </c>
      <c r="J1545" s="665" t="s">
        <v>4277</v>
      </c>
      <c r="K1545" s="665" t="s">
        <v>4278</v>
      </c>
      <c r="L1545" s="666">
        <v>331.89</v>
      </c>
      <c r="M1545" s="666">
        <v>663.78</v>
      </c>
      <c r="N1545" s="665">
        <v>2</v>
      </c>
      <c r="O1545" s="748">
        <v>1</v>
      </c>
      <c r="P1545" s="666">
        <v>663.78</v>
      </c>
      <c r="Q1545" s="681">
        <v>1</v>
      </c>
      <c r="R1545" s="665">
        <v>2</v>
      </c>
      <c r="S1545" s="681">
        <v>1</v>
      </c>
      <c r="T1545" s="748">
        <v>1</v>
      </c>
      <c r="U1545" s="704">
        <v>1</v>
      </c>
    </row>
    <row r="1546" spans="1:21" ht="14.4" customHeight="1" x14ac:dyDescent="0.3">
      <c r="A1546" s="664">
        <v>31</v>
      </c>
      <c r="B1546" s="665" t="s">
        <v>556</v>
      </c>
      <c r="C1546" s="665" t="s">
        <v>3070</v>
      </c>
      <c r="D1546" s="746" t="s">
        <v>4306</v>
      </c>
      <c r="E1546" s="747" t="s">
        <v>3093</v>
      </c>
      <c r="F1546" s="665" t="s">
        <v>3065</v>
      </c>
      <c r="G1546" s="665" t="s">
        <v>3718</v>
      </c>
      <c r="H1546" s="665" t="s">
        <v>557</v>
      </c>
      <c r="I1546" s="665" t="s">
        <v>4279</v>
      </c>
      <c r="J1546" s="665" t="s">
        <v>3720</v>
      </c>
      <c r="K1546" s="665" t="s">
        <v>4280</v>
      </c>
      <c r="L1546" s="666">
        <v>0</v>
      </c>
      <c r="M1546" s="666">
        <v>0</v>
      </c>
      <c r="N1546" s="665">
        <v>1</v>
      </c>
      <c r="O1546" s="748">
        <v>1</v>
      </c>
      <c r="P1546" s="666"/>
      <c r="Q1546" s="681"/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31</v>
      </c>
      <c r="B1547" s="665" t="s">
        <v>556</v>
      </c>
      <c r="C1547" s="665" t="s">
        <v>3070</v>
      </c>
      <c r="D1547" s="746" t="s">
        <v>4306</v>
      </c>
      <c r="E1547" s="747" t="s">
        <v>3094</v>
      </c>
      <c r="F1547" s="665" t="s">
        <v>3065</v>
      </c>
      <c r="G1547" s="665" t="s">
        <v>3118</v>
      </c>
      <c r="H1547" s="665" t="s">
        <v>1543</v>
      </c>
      <c r="I1547" s="665" t="s">
        <v>3119</v>
      </c>
      <c r="J1547" s="665" t="s">
        <v>1565</v>
      </c>
      <c r="K1547" s="665" t="s">
        <v>2809</v>
      </c>
      <c r="L1547" s="666">
        <v>543.39</v>
      </c>
      <c r="M1547" s="666">
        <v>1086.78</v>
      </c>
      <c r="N1547" s="665">
        <v>2</v>
      </c>
      <c r="O1547" s="748">
        <v>1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31</v>
      </c>
      <c r="B1548" s="665" t="s">
        <v>556</v>
      </c>
      <c r="C1548" s="665" t="s">
        <v>3070</v>
      </c>
      <c r="D1548" s="746" t="s">
        <v>4306</v>
      </c>
      <c r="E1548" s="747" t="s">
        <v>3094</v>
      </c>
      <c r="F1548" s="665" t="s">
        <v>3065</v>
      </c>
      <c r="G1548" s="665" t="s">
        <v>3118</v>
      </c>
      <c r="H1548" s="665" t="s">
        <v>1543</v>
      </c>
      <c r="I1548" s="665" t="s">
        <v>1564</v>
      </c>
      <c r="J1548" s="665" t="s">
        <v>1565</v>
      </c>
      <c r="K1548" s="665" t="s">
        <v>2810</v>
      </c>
      <c r="L1548" s="666">
        <v>923.74</v>
      </c>
      <c r="M1548" s="666">
        <v>923.74</v>
      </c>
      <c r="N1548" s="665">
        <v>1</v>
      </c>
      <c r="O1548" s="748">
        <v>1</v>
      </c>
      <c r="P1548" s="666">
        <v>923.74</v>
      </c>
      <c r="Q1548" s="681">
        <v>1</v>
      </c>
      <c r="R1548" s="665">
        <v>1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31</v>
      </c>
      <c r="B1549" s="665" t="s">
        <v>556</v>
      </c>
      <c r="C1549" s="665" t="s">
        <v>3070</v>
      </c>
      <c r="D1549" s="746" t="s">
        <v>4306</v>
      </c>
      <c r="E1549" s="747" t="s">
        <v>3094</v>
      </c>
      <c r="F1549" s="665" t="s">
        <v>3065</v>
      </c>
      <c r="G1549" s="665" t="s">
        <v>3125</v>
      </c>
      <c r="H1549" s="665" t="s">
        <v>557</v>
      </c>
      <c r="I1549" s="665" t="s">
        <v>796</v>
      </c>
      <c r="J1549" s="665" t="s">
        <v>3126</v>
      </c>
      <c r="K1549" s="665" t="s">
        <v>3127</v>
      </c>
      <c r="L1549" s="666">
        <v>0</v>
      </c>
      <c r="M1549" s="666">
        <v>0</v>
      </c>
      <c r="N1549" s="665">
        <v>1</v>
      </c>
      <c r="O1549" s="748">
        <v>1</v>
      </c>
      <c r="P1549" s="666">
        <v>0</v>
      </c>
      <c r="Q1549" s="681"/>
      <c r="R1549" s="665">
        <v>1</v>
      </c>
      <c r="S1549" s="681">
        <v>1</v>
      </c>
      <c r="T1549" s="748">
        <v>1</v>
      </c>
      <c r="U1549" s="704">
        <v>1</v>
      </c>
    </row>
    <row r="1550" spans="1:21" ht="14.4" customHeight="1" x14ac:dyDescent="0.3">
      <c r="A1550" s="664">
        <v>31</v>
      </c>
      <c r="B1550" s="665" t="s">
        <v>556</v>
      </c>
      <c r="C1550" s="665" t="s">
        <v>3070</v>
      </c>
      <c r="D1550" s="746" t="s">
        <v>4306</v>
      </c>
      <c r="E1550" s="747" t="s">
        <v>3094</v>
      </c>
      <c r="F1550" s="665" t="s">
        <v>3065</v>
      </c>
      <c r="G1550" s="665" t="s">
        <v>3130</v>
      </c>
      <c r="H1550" s="665" t="s">
        <v>557</v>
      </c>
      <c r="I1550" s="665" t="s">
        <v>1802</v>
      </c>
      <c r="J1550" s="665" t="s">
        <v>1799</v>
      </c>
      <c r="K1550" s="665" t="s">
        <v>3131</v>
      </c>
      <c r="L1550" s="666">
        <v>186.27</v>
      </c>
      <c r="M1550" s="666">
        <v>372.54</v>
      </c>
      <c r="N1550" s="665">
        <v>2</v>
      </c>
      <c r="O1550" s="748">
        <v>1</v>
      </c>
      <c r="P1550" s="666">
        <v>372.54</v>
      </c>
      <c r="Q1550" s="681">
        <v>1</v>
      </c>
      <c r="R1550" s="665">
        <v>2</v>
      </c>
      <c r="S1550" s="681">
        <v>1</v>
      </c>
      <c r="T1550" s="748">
        <v>1</v>
      </c>
      <c r="U1550" s="704">
        <v>1</v>
      </c>
    </row>
    <row r="1551" spans="1:21" ht="14.4" customHeight="1" x14ac:dyDescent="0.3">
      <c r="A1551" s="664">
        <v>31</v>
      </c>
      <c r="B1551" s="665" t="s">
        <v>556</v>
      </c>
      <c r="C1551" s="665" t="s">
        <v>3070</v>
      </c>
      <c r="D1551" s="746" t="s">
        <v>4306</v>
      </c>
      <c r="E1551" s="747" t="s">
        <v>3094</v>
      </c>
      <c r="F1551" s="665" t="s">
        <v>3065</v>
      </c>
      <c r="G1551" s="665" t="s">
        <v>3240</v>
      </c>
      <c r="H1551" s="665" t="s">
        <v>557</v>
      </c>
      <c r="I1551" s="665" t="s">
        <v>1382</v>
      </c>
      <c r="J1551" s="665" t="s">
        <v>1383</v>
      </c>
      <c r="K1551" s="665" t="s">
        <v>3425</v>
      </c>
      <c r="L1551" s="666">
        <v>50.32</v>
      </c>
      <c r="M1551" s="666">
        <v>50.32</v>
      </c>
      <c r="N1551" s="665">
        <v>1</v>
      </c>
      <c r="O1551" s="748">
        <v>1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31</v>
      </c>
      <c r="B1552" s="665" t="s">
        <v>556</v>
      </c>
      <c r="C1552" s="665" t="s">
        <v>3070</v>
      </c>
      <c r="D1552" s="746" t="s">
        <v>4306</v>
      </c>
      <c r="E1552" s="747" t="s">
        <v>3094</v>
      </c>
      <c r="F1552" s="665" t="s">
        <v>3067</v>
      </c>
      <c r="G1552" s="665" t="s">
        <v>3143</v>
      </c>
      <c r="H1552" s="665" t="s">
        <v>557</v>
      </c>
      <c r="I1552" s="665" t="s">
        <v>3153</v>
      </c>
      <c r="J1552" s="665" t="s">
        <v>3154</v>
      </c>
      <c r="K1552" s="665" t="s">
        <v>3155</v>
      </c>
      <c r="L1552" s="666">
        <v>58.5</v>
      </c>
      <c r="M1552" s="666">
        <v>58.5</v>
      </c>
      <c r="N1552" s="665">
        <v>1</v>
      </c>
      <c r="O1552" s="748">
        <v>1</v>
      </c>
      <c r="P1552" s="666">
        <v>58.5</v>
      </c>
      <c r="Q1552" s="681">
        <v>1</v>
      </c>
      <c r="R1552" s="665">
        <v>1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31</v>
      </c>
      <c r="B1553" s="665" t="s">
        <v>556</v>
      </c>
      <c r="C1553" s="665" t="s">
        <v>3070</v>
      </c>
      <c r="D1553" s="746" t="s">
        <v>4306</v>
      </c>
      <c r="E1553" s="747" t="s">
        <v>3094</v>
      </c>
      <c r="F1553" s="665" t="s">
        <v>3067</v>
      </c>
      <c r="G1553" s="665" t="s">
        <v>3143</v>
      </c>
      <c r="H1553" s="665" t="s">
        <v>557</v>
      </c>
      <c r="I1553" s="665" t="s">
        <v>3170</v>
      </c>
      <c r="J1553" s="665" t="s">
        <v>3171</v>
      </c>
      <c r="K1553" s="665" t="s">
        <v>3172</v>
      </c>
      <c r="L1553" s="666">
        <v>1000</v>
      </c>
      <c r="M1553" s="666">
        <v>1000</v>
      </c>
      <c r="N1553" s="665">
        <v>1</v>
      </c>
      <c r="O1553" s="748">
        <v>1</v>
      </c>
      <c r="P1553" s="666">
        <v>1000</v>
      </c>
      <c r="Q1553" s="681">
        <v>1</v>
      </c>
      <c r="R1553" s="665">
        <v>1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31</v>
      </c>
      <c r="B1554" s="665" t="s">
        <v>556</v>
      </c>
      <c r="C1554" s="665" t="s">
        <v>3070</v>
      </c>
      <c r="D1554" s="746" t="s">
        <v>4306</v>
      </c>
      <c r="E1554" s="747" t="s">
        <v>3095</v>
      </c>
      <c r="F1554" s="665" t="s">
        <v>3065</v>
      </c>
      <c r="G1554" s="665" t="s">
        <v>3096</v>
      </c>
      <c r="H1554" s="665" t="s">
        <v>1543</v>
      </c>
      <c r="I1554" s="665" t="s">
        <v>1906</v>
      </c>
      <c r="J1554" s="665" t="s">
        <v>1735</v>
      </c>
      <c r="K1554" s="665" t="s">
        <v>2878</v>
      </c>
      <c r="L1554" s="666">
        <v>154.36000000000001</v>
      </c>
      <c r="M1554" s="666">
        <v>154.36000000000001</v>
      </c>
      <c r="N1554" s="665">
        <v>1</v>
      </c>
      <c r="O1554" s="748">
        <v>0.5</v>
      </c>
      <c r="P1554" s="666">
        <v>154.36000000000001</v>
      </c>
      <c r="Q1554" s="681">
        <v>1</v>
      </c>
      <c r="R1554" s="665">
        <v>1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31</v>
      </c>
      <c r="B1555" s="665" t="s">
        <v>556</v>
      </c>
      <c r="C1555" s="665" t="s">
        <v>3070</v>
      </c>
      <c r="D1555" s="746" t="s">
        <v>4306</v>
      </c>
      <c r="E1555" s="747" t="s">
        <v>3095</v>
      </c>
      <c r="F1555" s="665" t="s">
        <v>3065</v>
      </c>
      <c r="G1555" s="665" t="s">
        <v>3201</v>
      </c>
      <c r="H1555" s="665" t="s">
        <v>557</v>
      </c>
      <c r="I1555" s="665" t="s">
        <v>3470</v>
      </c>
      <c r="J1555" s="665" t="s">
        <v>2081</v>
      </c>
      <c r="K1555" s="665" t="s">
        <v>3032</v>
      </c>
      <c r="L1555" s="666">
        <v>0</v>
      </c>
      <c r="M1555" s="666">
        <v>0</v>
      </c>
      <c r="N1555" s="665">
        <v>1</v>
      </c>
      <c r="O1555" s="748">
        <v>0.5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31</v>
      </c>
      <c r="B1556" s="665" t="s">
        <v>556</v>
      </c>
      <c r="C1556" s="665" t="s">
        <v>3070</v>
      </c>
      <c r="D1556" s="746" t="s">
        <v>4306</v>
      </c>
      <c r="E1556" s="747" t="s">
        <v>3095</v>
      </c>
      <c r="F1556" s="665" t="s">
        <v>3065</v>
      </c>
      <c r="G1556" s="665" t="s">
        <v>3101</v>
      </c>
      <c r="H1556" s="665" t="s">
        <v>557</v>
      </c>
      <c r="I1556" s="665" t="s">
        <v>1266</v>
      </c>
      <c r="J1556" s="665" t="s">
        <v>3102</v>
      </c>
      <c r="K1556" s="665" t="s">
        <v>3103</v>
      </c>
      <c r="L1556" s="666">
        <v>0</v>
      </c>
      <c r="M1556" s="666">
        <v>0</v>
      </c>
      <c r="N1556" s="665">
        <v>4</v>
      </c>
      <c r="O1556" s="748">
        <v>3</v>
      </c>
      <c r="P1556" s="666">
        <v>0</v>
      </c>
      <c r="Q1556" s="681"/>
      <c r="R1556" s="665">
        <v>4</v>
      </c>
      <c r="S1556" s="681">
        <v>1</v>
      </c>
      <c r="T1556" s="748">
        <v>3</v>
      </c>
      <c r="U1556" s="704">
        <v>1</v>
      </c>
    </row>
    <row r="1557" spans="1:21" ht="14.4" customHeight="1" x14ac:dyDescent="0.3">
      <c r="A1557" s="664">
        <v>31</v>
      </c>
      <c r="B1557" s="665" t="s">
        <v>556</v>
      </c>
      <c r="C1557" s="665" t="s">
        <v>3070</v>
      </c>
      <c r="D1557" s="746" t="s">
        <v>4306</v>
      </c>
      <c r="E1557" s="747" t="s">
        <v>3095</v>
      </c>
      <c r="F1557" s="665" t="s">
        <v>3065</v>
      </c>
      <c r="G1557" s="665" t="s">
        <v>3853</v>
      </c>
      <c r="H1557" s="665" t="s">
        <v>557</v>
      </c>
      <c r="I1557" s="665" t="s">
        <v>1198</v>
      </c>
      <c r="J1557" s="665" t="s">
        <v>1199</v>
      </c>
      <c r="K1557" s="665" t="s">
        <v>3854</v>
      </c>
      <c r="L1557" s="666">
        <v>30.46</v>
      </c>
      <c r="M1557" s="666">
        <v>60.92</v>
      </c>
      <c r="N1557" s="665">
        <v>2</v>
      </c>
      <c r="O1557" s="748">
        <v>1</v>
      </c>
      <c r="P1557" s="666">
        <v>60.92</v>
      </c>
      <c r="Q1557" s="681">
        <v>1</v>
      </c>
      <c r="R1557" s="665">
        <v>2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31</v>
      </c>
      <c r="B1558" s="665" t="s">
        <v>556</v>
      </c>
      <c r="C1558" s="665" t="s">
        <v>3070</v>
      </c>
      <c r="D1558" s="746" t="s">
        <v>4306</v>
      </c>
      <c r="E1558" s="747" t="s">
        <v>3095</v>
      </c>
      <c r="F1558" s="665" t="s">
        <v>3065</v>
      </c>
      <c r="G1558" s="665" t="s">
        <v>3853</v>
      </c>
      <c r="H1558" s="665" t="s">
        <v>557</v>
      </c>
      <c r="I1558" s="665" t="s">
        <v>2205</v>
      </c>
      <c r="J1558" s="665" t="s">
        <v>2206</v>
      </c>
      <c r="K1558" s="665" t="s">
        <v>4056</v>
      </c>
      <c r="L1558" s="666">
        <v>60.9</v>
      </c>
      <c r="M1558" s="666">
        <v>121.8</v>
      </c>
      <c r="N1558" s="665">
        <v>2</v>
      </c>
      <c r="O1558" s="748">
        <v>1</v>
      </c>
      <c r="P1558" s="666">
        <v>121.8</v>
      </c>
      <c r="Q1558" s="681">
        <v>1</v>
      </c>
      <c r="R1558" s="665">
        <v>2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31</v>
      </c>
      <c r="B1559" s="665" t="s">
        <v>556</v>
      </c>
      <c r="C1559" s="665" t="s">
        <v>3070</v>
      </c>
      <c r="D1559" s="746" t="s">
        <v>4306</v>
      </c>
      <c r="E1559" s="747" t="s">
        <v>3095</v>
      </c>
      <c r="F1559" s="665" t="s">
        <v>3065</v>
      </c>
      <c r="G1559" s="665" t="s">
        <v>3106</v>
      </c>
      <c r="H1559" s="665" t="s">
        <v>557</v>
      </c>
      <c r="I1559" s="665" t="s">
        <v>3359</v>
      </c>
      <c r="J1559" s="665" t="s">
        <v>955</v>
      </c>
      <c r="K1559" s="665" t="s">
        <v>3360</v>
      </c>
      <c r="L1559" s="666">
        <v>0</v>
      </c>
      <c r="M1559" s="666">
        <v>0</v>
      </c>
      <c r="N1559" s="665">
        <v>2</v>
      </c>
      <c r="O1559" s="748">
        <v>1</v>
      </c>
      <c r="P1559" s="666">
        <v>0</v>
      </c>
      <c r="Q1559" s="681"/>
      <c r="R1559" s="665">
        <v>2</v>
      </c>
      <c r="S1559" s="681">
        <v>1</v>
      </c>
      <c r="T1559" s="748">
        <v>1</v>
      </c>
      <c r="U1559" s="704">
        <v>1</v>
      </c>
    </row>
    <row r="1560" spans="1:21" ht="14.4" customHeight="1" x14ac:dyDescent="0.3">
      <c r="A1560" s="664">
        <v>31</v>
      </c>
      <c r="B1560" s="665" t="s">
        <v>556</v>
      </c>
      <c r="C1560" s="665" t="s">
        <v>3070</v>
      </c>
      <c r="D1560" s="746" t="s">
        <v>4306</v>
      </c>
      <c r="E1560" s="747" t="s">
        <v>3095</v>
      </c>
      <c r="F1560" s="665" t="s">
        <v>3065</v>
      </c>
      <c r="G1560" s="665" t="s">
        <v>3108</v>
      </c>
      <c r="H1560" s="665" t="s">
        <v>557</v>
      </c>
      <c r="I1560" s="665" t="s">
        <v>1825</v>
      </c>
      <c r="J1560" s="665" t="s">
        <v>3109</v>
      </c>
      <c r="K1560" s="665" t="s">
        <v>3110</v>
      </c>
      <c r="L1560" s="666">
        <v>132.97999999999999</v>
      </c>
      <c r="M1560" s="666">
        <v>2127.6799999999998</v>
      </c>
      <c r="N1560" s="665">
        <v>16</v>
      </c>
      <c r="O1560" s="748">
        <v>8</v>
      </c>
      <c r="P1560" s="666">
        <v>2127.6799999999998</v>
      </c>
      <c r="Q1560" s="681">
        <v>1</v>
      </c>
      <c r="R1560" s="665">
        <v>16</v>
      </c>
      <c r="S1560" s="681">
        <v>1</v>
      </c>
      <c r="T1560" s="748">
        <v>8</v>
      </c>
      <c r="U1560" s="704">
        <v>1</v>
      </c>
    </row>
    <row r="1561" spans="1:21" ht="14.4" customHeight="1" x14ac:dyDescent="0.3">
      <c r="A1561" s="664">
        <v>31</v>
      </c>
      <c r="B1561" s="665" t="s">
        <v>556</v>
      </c>
      <c r="C1561" s="665" t="s">
        <v>3070</v>
      </c>
      <c r="D1561" s="746" t="s">
        <v>4306</v>
      </c>
      <c r="E1561" s="747" t="s">
        <v>3095</v>
      </c>
      <c r="F1561" s="665" t="s">
        <v>3065</v>
      </c>
      <c r="G1561" s="665" t="s">
        <v>3108</v>
      </c>
      <c r="H1561" s="665" t="s">
        <v>557</v>
      </c>
      <c r="I1561" s="665" t="s">
        <v>3365</v>
      </c>
      <c r="J1561" s="665" t="s">
        <v>3109</v>
      </c>
      <c r="K1561" s="665" t="s">
        <v>3110</v>
      </c>
      <c r="L1561" s="666">
        <v>132.97999999999999</v>
      </c>
      <c r="M1561" s="666">
        <v>2260.66</v>
      </c>
      <c r="N1561" s="665">
        <v>17</v>
      </c>
      <c r="O1561" s="748">
        <v>7</v>
      </c>
      <c r="P1561" s="666">
        <v>2260.66</v>
      </c>
      <c r="Q1561" s="681">
        <v>1</v>
      </c>
      <c r="R1561" s="665">
        <v>17</v>
      </c>
      <c r="S1561" s="681">
        <v>1</v>
      </c>
      <c r="T1561" s="748">
        <v>7</v>
      </c>
      <c r="U1561" s="704">
        <v>1</v>
      </c>
    </row>
    <row r="1562" spans="1:21" ht="14.4" customHeight="1" x14ac:dyDescent="0.3">
      <c r="A1562" s="664">
        <v>31</v>
      </c>
      <c r="B1562" s="665" t="s">
        <v>556</v>
      </c>
      <c r="C1562" s="665" t="s">
        <v>3070</v>
      </c>
      <c r="D1562" s="746" t="s">
        <v>4306</v>
      </c>
      <c r="E1562" s="747" t="s">
        <v>3095</v>
      </c>
      <c r="F1562" s="665" t="s">
        <v>3065</v>
      </c>
      <c r="G1562" s="665" t="s">
        <v>3768</v>
      </c>
      <c r="H1562" s="665" t="s">
        <v>557</v>
      </c>
      <c r="I1562" s="665" t="s">
        <v>4281</v>
      </c>
      <c r="J1562" s="665" t="s">
        <v>4282</v>
      </c>
      <c r="K1562" s="665" t="s">
        <v>3890</v>
      </c>
      <c r="L1562" s="666">
        <v>207.45</v>
      </c>
      <c r="M1562" s="666">
        <v>207.45</v>
      </c>
      <c r="N1562" s="665">
        <v>1</v>
      </c>
      <c r="O1562" s="748">
        <v>1</v>
      </c>
      <c r="P1562" s="666">
        <v>207.45</v>
      </c>
      <c r="Q1562" s="681">
        <v>1</v>
      </c>
      <c r="R1562" s="665">
        <v>1</v>
      </c>
      <c r="S1562" s="681">
        <v>1</v>
      </c>
      <c r="T1562" s="748">
        <v>1</v>
      </c>
      <c r="U1562" s="704">
        <v>1</v>
      </c>
    </row>
    <row r="1563" spans="1:21" ht="14.4" customHeight="1" x14ac:dyDescent="0.3">
      <c r="A1563" s="664">
        <v>31</v>
      </c>
      <c r="B1563" s="665" t="s">
        <v>556</v>
      </c>
      <c r="C1563" s="665" t="s">
        <v>3070</v>
      </c>
      <c r="D1563" s="746" t="s">
        <v>4306</v>
      </c>
      <c r="E1563" s="747" t="s">
        <v>3095</v>
      </c>
      <c r="F1563" s="665" t="s">
        <v>3065</v>
      </c>
      <c r="G1563" s="665" t="s">
        <v>4283</v>
      </c>
      <c r="H1563" s="665" t="s">
        <v>557</v>
      </c>
      <c r="I1563" s="665" t="s">
        <v>4284</v>
      </c>
      <c r="J1563" s="665" t="s">
        <v>4285</v>
      </c>
      <c r="K1563" s="665" t="s">
        <v>4286</v>
      </c>
      <c r="L1563" s="666">
        <v>138.31</v>
      </c>
      <c r="M1563" s="666">
        <v>138.31</v>
      </c>
      <c r="N1563" s="665">
        <v>1</v>
      </c>
      <c r="O1563" s="748">
        <v>1</v>
      </c>
      <c r="P1563" s="666">
        <v>138.31</v>
      </c>
      <c r="Q1563" s="681">
        <v>1</v>
      </c>
      <c r="R1563" s="665">
        <v>1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31</v>
      </c>
      <c r="B1564" s="665" t="s">
        <v>556</v>
      </c>
      <c r="C1564" s="665" t="s">
        <v>3070</v>
      </c>
      <c r="D1564" s="746" t="s">
        <v>4306</v>
      </c>
      <c r="E1564" s="747" t="s">
        <v>3095</v>
      </c>
      <c r="F1564" s="665" t="s">
        <v>3065</v>
      </c>
      <c r="G1564" s="665" t="s">
        <v>4131</v>
      </c>
      <c r="H1564" s="665" t="s">
        <v>557</v>
      </c>
      <c r="I1564" s="665" t="s">
        <v>4287</v>
      </c>
      <c r="J1564" s="665" t="s">
        <v>4288</v>
      </c>
      <c r="K1564" s="665" t="s">
        <v>4289</v>
      </c>
      <c r="L1564" s="666">
        <v>141.04</v>
      </c>
      <c r="M1564" s="666">
        <v>141.04</v>
      </c>
      <c r="N1564" s="665">
        <v>1</v>
      </c>
      <c r="O1564" s="748">
        <v>1</v>
      </c>
      <c r="P1564" s="666">
        <v>141.04</v>
      </c>
      <c r="Q1564" s="681">
        <v>1</v>
      </c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31</v>
      </c>
      <c r="B1565" s="665" t="s">
        <v>556</v>
      </c>
      <c r="C1565" s="665" t="s">
        <v>3070</v>
      </c>
      <c r="D1565" s="746" t="s">
        <v>4306</v>
      </c>
      <c r="E1565" s="747" t="s">
        <v>3095</v>
      </c>
      <c r="F1565" s="665" t="s">
        <v>3065</v>
      </c>
      <c r="G1565" s="665" t="s">
        <v>3118</v>
      </c>
      <c r="H1565" s="665" t="s">
        <v>1543</v>
      </c>
      <c r="I1565" s="665" t="s">
        <v>3419</v>
      </c>
      <c r="J1565" s="665" t="s">
        <v>1565</v>
      </c>
      <c r="K1565" s="665" t="s">
        <v>3420</v>
      </c>
      <c r="L1565" s="666">
        <v>368.16</v>
      </c>
      <c r="M1565" s="666">
        <v>1472.64</v>
      </c>
      <c r="N1565" s="665">
        <v>4</v>
      </c>
      <c r="O1565" s="748">
        <v>3</v>
      </c>
      <c r="P1565" s="666">
        <v>1472.64</v>
      </c>
      <c r="Q1565" s="681">
        <v>1</v>
      </c>
      <c r="R1565" s="665">
        <v>4</v>
      </c>
      <c r="S1565" s="681">
        <v>1</v>
      </c>
      <c r="T1565" s="748">
        <v>3</v>
      </c>
      <c r="U1565" s="704">
        <v>1</v>
      </c>
    </row>
    <row r="1566" spans="1:21" ht="14.4" customHeight="1" x14ac:dyDescent="0.3">
      <c r="A1566" s="664">
        <v>31</v>
      </c>
      <c r="B1566" s="665" t="s">
        <v>556</v>
      </c>
      <c r="C1566" s="665" t="s">
        <v>3070</v>
      </c>
      <c r="D1566" s="746" t="s">
        <v>4306</v>
      </c>
      <c r="E1566" s="747" t="s">
        <v>3095</v>
      </c>
      <c r="F1566" s="665" t="s">
        <v>3065</v>
      </c>
      <c r="G1566" s="665" t="s">
        <v>3118</v>
      </c>
      <c r="H1566" s="665" t="s">
        <v>1543</v>
      </c>
      <c r="I1566" s="665" t="s">
        <v>3119</v>
      </c>
      <c r="J1566" s="665" t="s">
        <v>1565</v>
      </c>
      <c r="K1566" s="665" t="s">
        <v>2809</v>
      </c>
      <c r="L1566" s="666">
        <v>543.39</v>
      </c>
      <c r="M1566" s="666">
        <v>28799.669999999991</v>
      </c>
      <c r="N1566" s="665">
        <v>53</v>
      </c>
      <c r="O1566" s="748">
        <v>26</v>
      </c>
      <c r="P1566" s="666">
        <v>27712.889999999992</v>
      </c>
      <c r="Q1566" s="681">
        <v>0.96226415094339623</v>
      </c>
      <c r="R1566" s="665">
        <v>51</v>
      </c>
      <c r="S1566" s="681">
        <v>0.96226415094339623</v>
      </c>
      <c r="T1566" s="748">
        <v>24</v>
      </c>
      <c r="U1566" s="704">
        <v>0.92307692307692313</v>
      </c>
    </row>
    <row r="1567" spans="1:21" ht="14.4" customHeight="1" x14ac:dyDescent="0.3">
      <c r="A1567" s="664">
        <v>31</v>
      </c>
      <c r="B1567" s="665" t="s">
        <v>556</v>
      </c>
      <c r="C1567" s="665" t="s">
        <v>3070</v>
      </c>
      <c r="D1567" s="746" t="s">
        <v>4306</v>
      </c>
      <c r="E1567" s="747" t="s">
        <v>3095</v>
      </c>
      <c r="F1567" s="665" t="s">
        <v>3065</v>
      </c>
      <c r="G1567" s="665" t="s">
        <v>3118</v>
      </c>
      <c r="H1567" s="665" t="s">
        <v>1543</v>
      </c>
      <c r="I1567" s="665" t="s">
        <v>3119</v>
      </c>
      <c r="J1567" s="665" t="s">
        <v>1565</v>
      </c>
      <c r="K1567" s="665" t="s">
        <v>2809</v>
      </c>
      <c r="L1567" s="666">
        <v>490.89</v>
      </c>
      <c r="M1567" s="666">
        <v>9817.8000000000011</v>
      </c>
      <c r="N1567" s="665">
        <v>20</v>
      </c>
      <c r="O1567" s="748">
        <v>11</v>
      </c>
      <c r="P1567" s="666">
        <v>6381.5700000000006</v>
      </c>
      <c r="Q1567" s="681">
        <v>0.65</v>
      </c>
      <c r="R1567" s="665">
        <v>13</v>
      </c>
      <c r="S1567" s="681">
        <v>0.65</v>
      </c>
      <c r="T1567" s="748">
        <v>9</v>
      </c>
      <c r="U1567" s="704">
        <v>0.81818181818181823</v>
      </c>
    </row>
    <row r="1568" spans="1:21" ht="14.4" customHeight="1" x14ac:dyDescent="0.3">
      <c r="A1568" s="664">
        <v>31</v>
      </c>
      <c r="B1568" s="665" t="s">
        <v>556</v>
      </c>
      <c r="C1568" s="665" t="s">
        <v>3070</v>
      </c>
      <c r="D1568" s="746" t="s">
        <v>4306</v>
      </c>
      <c r="E1568" s="747" t="s">
        <v>3095</v>
      </c>
      <c r="F1568" s="665" t="s">
        <v>3065</v>
      </c>
      <c r="G1568" s="665" t="s">
        <v>3118</v>
      </c>
      <c r="H1568" s="665" t="s">
        <v>1543</v>
      </c>
      <c r="I1568" s="665" t="s">
        <v>3436</v>
      </c>
      <c r="J1568" s="665" t="s">
        <v>1565</v>
      </c>
      <c r="K1568" s="665" t="s">
        <v>3437</v>
      </c>
      <c r="L1568" s="666">
        <v>147.26</v>
      </c>
      <c r="M1568" s="666">
        <v>589.04</v>
      </c>
      <c r="N1568" s="665">
        <v>4</v>
      </c>
      <c r="O1568" s="748">
        <v>1</v>
      </c>
      <c r="P1568" s="666">
        <v>589.04</v>
      </c>
      <c r="Q1568" s="681">
        <v>1</v>
      </c>
      <c r="R1568" s="665">
        <v>4</v>
      </c>
      <c r="S1568" s="681">
        <v>1</v>
      </c>
      <c r="T1568" s="748">
        <v>1</v>
      </c>
      <c r="U1568" s="704">
        <v>1</v>
      </c>
    </row>
    <row r="1569" spans="1:21" ht="14.4" customHeight="1" x14ac:dyDescent="0.3">
      <c r="A1569" s="664">
        <v>31</v>
      </c>
      <c r="B1569" s="665" t="s">
        <v>556</v>
      </c>
      <c r="C1569" s="665" t="s">
        <v>3070</v>
      </c>
      <c r="D1569" s="746" t="s">
        <v>4306</v>
      </c>
      <c r="E1569" s="747" t="s">
        <v>3095</v>
      </c>
      <c r="F1569" s="665" t="s">
        <v>3065</v>
      </c>
      <c r="G1569" s="665" t="s">
        <v>3118</v>
      </c>
      <c r="H1569" s="665" t="s">
        <v>1543</v>
      </c>
      <c r="I1569" s="665" t="s">
        <v>3120</v>
      </c>
      <c r="J1569" s="665" t="s">
        <v>1565</v>
      </c>
      <c r="K1569" s="665" t="s">
        <v>2807</v>
      </c>
      <c r="L1569" s="666">
        <v>815.1</v>
      </c>
      <c r="M1569" s="666">
        <v>10596.300000000003</v>
      </c>
      <c r="N1569" s="665">
        <v>13</v>
      </c>
      <c r="O1569" s="748">
        <v>7.5</v>
      </c>
      <c r="P1569" s="666">
        <v>10596.300000000003</v>
      </c>
      <c r="Q1569" s="681">
        <v>1</v>
      </c>
      <c r="R1569" s="665">
        <v>13</v>
      </c>
      <c r="S1569" s="681">
        <v>1</v>
      </c>
      <c r="T1569" s="748">
        <v>7.5</v>
      </c>
      <c r="U1569" s="704">
        <v>1</v>
      </c>
    </row>
    <row r="1570" spans="1:21" ht="14.4" customHeight="1" x14ac:dyDescent="0.3">
      <c r="A1570" s="664">
        <v>31</v>
      </c>
      <c r="B1570" s="665" t="s">
        <v>556</v>
      </c>
      <c r="C1570" s="665" t="s">
        <v>3070</v>
      </c>
      <c r="D1570" s="746" t="s">
        <v>4306</v>
      </c>
      <c r="E1570" s="747" t="s">
        <v>3095</v>
      </c>
      <c r="F1570" s="665" t="s">
        <v>3065</v>
      </c>
      <c r="G1570" s="665" t="s">
        <v>3118</v>
      </c>
      <c r="H1570" s="665" t="s">
        <v>1543</v>
      </c>
      <c r="I1570" s="665" t="s">
        <v>3120</v>
      </c>
      <c r="J1570" s="665" t="s">
        <v>1565</v>
      </c>
      <c r="K1570" s="665" t="s">
        <v>2807</v>
      </c>
      <c r="L1570" s="666">
        <v>736.33</v>
      </c>
      <c r="M1570" s="666">
        <v>13990.27</v>
      </c>
      <c r="N1570" s="665">
        <v>19</v>
      </c>
      <c r="O1570" s="748">
        <v>9.5</v>
      </c>
      <c r="P1570" s="666">
        <v>13253.94</v>
      </c>
      <c r="Q1570" s="681">
        <v>0.94736842105263164</v>
      </c>
      <c r="R1570" s="665">
        <v>18</v>
      </c>
      <c r="S1570" s="681">
        <v>0.94736842105263153</v>
      </c>
      <c r="T1570" s="748">
        <v>8.5</v>
      </c>
      <c r="U1570" s="704">
        <v>0.89473684210526316</v>
      </c>
    </row>
    <row r="1571" spans="1:21" ht="14.4" customHeight="1" x14ac:dyDescent="0.3">
      <c r="A1571" s="664">
        <v>31</v>
      </c>
      <c r="B1571" s="665" t="s">
        <v>556</v>
      </c>
      <c r="C1571" s="665" t="s">
        <v>3070</v>
      </c>
      <c r="D1571" s="746" t="s">
        <v>4306</v>
      </c>
      <c r="E1571" s="747" t="s">
        <v>3095</v>
      </c>
      <c r="F1571" s="665" t="s">
        <v>3065</v>
      </c>
      <c r="G1571" s="665" t="s">
        <v>3118</v>
      </c>
      <c r="H1571" s="665" t="s">
        <v>1543</v>
      </c>
      <c r="I1571" s="665" t="s">
        <v>1564</v>
      </c>
      <c r="J1571" s="665" t="s">
        <v>1565</v>
      </c>
      <c r="K1571" s="665" t="s">
        <v>2810</v>
      </c>
      <c r="L1571" s="666">
        <v>923.74</v>
      </c>
      <c r="M1571" s="666">
        <v>1847.48</v>
      </c>
      <c r="N1571" s="665">
        <v>2</v>
      </c>
      <c r="O1571" s="748">
        <v>1</v>
      </c>
      <c r="P1571" s="666">
        <v>1847.48</v>
      </c>
      <c r="Q1571" s="681">
        <v>1</v>
      </c>
      <c r="R1571" s="665">
        <v>2</v>
      </c>
      <c r="S1571" s="681">
        <v>1</v>
      </c>
      <c r="T1571" s="748">
        <v>1</v>
      </c>
      <c r="U1571" s="704">
        <v>1</v>
      </c>
    </row>
    <row r="1572" spans="1:21" ht="14.4" customHeight="1" x14ac:dyDescent="0.3">
      <c r="A1572" s="664">
        <v>31</v>
      </c>
      <c r="B1572" s="665" t="s">
        <v>556</v>
      </c>
      <c r="C1572" s="665" t="s">
        <v>3070</v>
      </c>
      <c r="D1572" s="746" t="s">
        <v>4306</v>
      </c>
      <c r="E1572" s="747" t="s">
        <v>3095</v>
      </c>
      <c r="F1572" s="665" t="s">
        <v>3065</v>
      </c>
      <c r="G1572" s="665" t="s">
        <v>3118</v>
      </c>
      <c r="H1572" s="665" t="s">
        <v>1543</v>
      </c>
      <c r="I1572" s="665" t="s">
        <v>1755</v>
      </c>
      <c r="J1572" s="665" t="s">
        <v>1565</v>
      </c>
      <c r="K1572" s="665" t="s">
        <v>2807</v>
      </c>
      <c r="L1572" s="666">
        <v>736.33</v>
      </c>
      <c r="M1572" s="666">
        <v>736.33</v>
      </c>
      <c r="N1572" s="665">
        <v>1</v>
      </c>
      <c r="O1572" s="748">
        <v>1</v>
      </c>
      <c r="P1572" s="666">
        <v>736.33</v>
      </c>
      <c r="Q1572" s="681">
        <v>1</v>
      </c>
      <c r="R1572" s="665">
        <v>1</v>
      </c>
      <c r="S1572" s="681">
        <v>1</v>
      </c>
      <c r="T1572" s="748">
        <v>1</v>
      </c>
      <c r="U1572" s="704">
        <v>1</v>
      </c>
    </row>
    <row r="1573" spans="1:21" ht="14.4" customHeight="1" x14ac:dyDescent="0.3">
      <c r="A1573" s="664">
        <v>31</v>
      </c>
      <c r="B1573" s="665" t="s">
        <v>556</v>
      </c>
      <c r="C1573" s="665" t="s">
        <v>3070</v>
      </c>
      <c r="D1573" s="746" t="s">
        <v>4306</v>
      </c>
      <c r="E1573" s="747" t="s">
        <v>3095</v>
      </c>
      <c r="F1573" s="665" t="s">
        <v>3065</v>
      </c>
      <c r="G1573" s="665" t="s">
        <v>3217</v>
      </c>
      <c r="H1573" s="665" t="s">
        <v>1543</v>
      </c>
      <c r="I1573" s="665" t="s">
        <v>1555</v>
      </c>
      <c r="J1573" s="665" t="s">
        <v>600</v>
      </c>
      <c r="K1573" s="665" t="s">
        <v>2927</v>
      </c>
      <c r="L1573" s="666">
        <v>36.54</v>
      </c>
      <c r="M1573" s="666">
        <v>73.08</v>
      </c>
      <c r="N1573" s="665">
        <v>2</v>
      </c>
      <c r="O1573" s="748">
        <v>2</v>
      </c>
      <c r="P1573" s="666">
        <v>73.08</v>
      </c>
      <c r="Q1573" s="681">
        <v>1</v>
      </c>
      <c r="R1573" s="665">
        <v>2</v>
      </c>
      <c r="S1573" s="681">
        <v>1</v>
      </c>
      <c r="T1573" s="748">
        <v>2</v>
      </c>
      <c r="U1573" s="704">
        <v>1</v>
      </c>
    </row>
    <row r="1574" spans="1:21" ht="14.4" customHeight="1" x14ac:dyDescent="0.3">
      <c r="A1574" s="664">
        <v>31</v>
      </c>
      <c r="B1574" s="665" t="s">
        <v>556</v>
      </c>
      <c r="C1574" s="665" t="s">
        <v>3070</v>
      </c>
      <c r="D1574" s="746" t="s">
        <v>4306</v>
      </c>
      <c r="E1574" s="747" t="s">
        <v>3095</v>
      </c>
      <c r="F1574" s="665" t="s">
        <v>3065</v>
      </c>
      <c r="G1574" s="665" t="s">
        <v>3217</v>
      </c>
      <c r="H1574" s="665" t="s">
        <v>1543</v>
      </c>
      <c r="I1574" s="665" t="s">
        <v>3429</v>
      </c>
      <c r="J1574" s="665" t="s">
        <v>600</v>
      </c>
      <c r="K1574" s="665" t="s">
        <v>3430</v>
      </c>
      <c r="L1574" s="666">
        <v>0</v>
      </c>
      <c r="M1574" s="666">
        <v>0</v>
      </c>
      <c r="N1574" s="665">
        <v>1</v>
      </c>
      <c r="O1574" s="748">
        <v>1</v>
      </c>
      <c r="P1574" s="666">
        <v>0</v>
      </c>
      <c r="Q1574" s="681"/>
      <c r="R1574" s="665">
        <v>1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31</v>
      </c>
      <c r="B1575" s="665" t="s">
        <v>556</v>
      </c>
      <c r="C1575" s="665" t="s">
        <v>3070</v>
      </c>
      <c r="D1575" s="746" t="s">
        <v>4306</v>
      </c>
      <c r="E1575" s="747" t="s">
        <v>3095</v>
      </c>
      <c r="F1575" s="665" t="s">
        <v>3065</v>
      </c>
      <c r="G1575" s="665" t="s">
        <v>3217</v>
      </c>
      <c r="H1575" s="665" t="s">
        <v>1543</v>
      </c>
      <c r="I1575" s="665" t="s">
        <v>3429</v>
      </c>
      <c r="J1575" s="665" t="s">
        <v>600</v>
      </c>
      <c r="K1575" s="665" t="s">
        <v>3430</v>
      </c>
      <c r="L1575" s="666">
        <v>193.26</v>
      </c>
      <c r="M1575" s="666">
        <v>193.26</v>
      </c>
      <c r="N1575" s="665">
        <v>1</v>
      </c>
      <c r="O1575" s="748">
        <v>1</v>
      </c>
      <c r="P1575" s="666">
        <v>193.26</v>
      </c>
      <c r="Q1575" s="681">
        <v>1</v>
      </c>
      <c r="R1575" s="665">
        <v>1</v>
      </c>
      <c r="S1575" s="681">
        <v>1</v>
      </c>
      <c r="T1575" s="748">
        <v>1</v>
      </c>
      <c r="U1575" s="704">
        <v>1</v>
      </c>
    </row>
    <row r="1576" spans="1:21" ht="14.4" customHeight="1" x14ac:dyDescent="0.3">
      <c r="A1576" s="664">
        <v>31</v>
      </c>
      <c r="B1576" s="665" t="s">
        <v>556</v>
      </c>
      <c r="C1576" s="665" t="s">
        <v>3070</v>
      </c>
      <c r="D1576" s="746" t="s">
        <v>4306</v>
      </c>
      <c r="E1576" s="747" t="s">
        <v>3095</v>
      </c>
      <c r="F1576" s="665" t="s">
        <v>3065</v>
      </c>
      <c r="G1576" s="665" t="s">
        <v>3220</v>
      </c>
      <c r="H1576" s="665" t="s">
        <v>557</v>
      </c>
      <c r="I1576" s="665" t="s">
        <v>3460</v>
      </c>
      <c r="J1576" s="665" t="s">
        <v>751</v>
      </c>
      <c r="K1576" s="665" t="s">
        <v>3459</v>
      </c>
      <c r="L1576" s="666">
        <v>185.26</v>
      </c>
      <c r="M1576" s="666">
        <v>185.26</v>
      </c>
      <c r="N1576" s="665">
        <v>1</v>
      </c>
      <c r="O1576" s="748">
        <v>1</v>
      </c>
      <c r="P1576" s="666">
        <v>185.26</v>
      </c>
      <c r="Q1576" s="681">
        <v>1</v>
      </c>
      <c r="R1576" s="665">
        <v>1</v>
      </c>
      <c r="S1576" s="681">
        <v>1</v>
      </c>
      <c r="T1576" s="748">
        <v>1</v>
      </c>
      <c r="U1576" s="704">
        <v>1</v>
      </c>
    </row>
    <row r="1577" spans="1:21" ht="14.4" customHeight="1" x14ac:dyDescent="0.3">
      <c r="A1577" s="664">
        <v>31</v>
      </c>
      <c r="B1577" s="665" t="s">
        <v>556</v>
      </c>
      <c r="C1577" s="665" t="s">
        <v>3070</v>
      </c>
      <c r="D1577" s="746" t="s">
        <v>4306</v>
      </c>
      <c r="E1577" s="747" t="s">
        <v>3095</v>
      </c>
      <c r="F1577" s="665" t="s">
        <v>3065</v>
      </c>
      <c r="G1577" s="665" t="s">
        <v>3125</v>
      </c>
      <c r="H1577" s="665" t="s">
        <v>557</v>
      </c>
      <c r="I1577" s="665" t="s">
        <v>796</v>
      </c>
      <c r="J1577" s="665" t="s">
        <v>3126</v>
      </c>
      <c r="K1577" s="665" t="s">
        <v>3127</v>
      </c>
      <c r="L1577" s="666">
        <v>0</v>
      </c>
      <c r="M1577" s="666">
        <v>0</v>
      </c>
      <c r="N1577" s="665">
        <v>17</v>
      </c>
      <c r="O1577" s="748">
        <v>11</v>
      </c>
      <c r="P1577" s="666">
        <v>0</v>
      </c>
      <c r="Q1577" s="681"/>
      <c r="R1577" s="665">
        <v>12</v>
      </c>
      <c r="S1577" s="681">
        <v>0.70588235294117652</v>
      </c>
      <c r="T1577" s="748">
        <v>8.5</v>
      </c>
      <c r="U1577" s="704">
        <v>0.77272727272727271</v>
      </c>
    </row>
    <row r="1578" spans="1:21" ht="14.4" customHeight="1" x14ac:dyDescent="0.3">
      <c r="A1578" s="664">
        <v>31</v>
      </c>
      <c r="B1578" s="665" t="s">
        <v>556</v>
      </c>
      <c r="C1578" s="665" t="s">
        <v>3070</v>
      </c>
      <c r="D1578" s="746" t="s">
        <v>4306</v>
      </c>
      <c r="E1578" s="747" t="s">
        <v>3095</v>
      </c>
      <c r="F1578" s="665" t="s">
        <v>3065</v>
      </c>
      <c r="G1578" s="665" t="s">
        <v>4290</v>
      </c>
      <c r="H1578" s="665" t="s">
        <v>557</v>
      </c>
      <c r="I1578" s="665" t="s">
        <v>688</v>
      </c>
      <c r="J1578" s="665" t="s">
        <v>689</v>
      </c>
      <c r="K1578" s="665" t="s">
        <v>4255</v>
      </c>
      <c r="L1578" s="666">
        <v>42.08</v>
      </c>
      <c r="M1578" s="666">
        <v>84.16</v>
      </c>
      <c r="N1578" s="665">
        <v>2</v>
      </c>
      <c r="O1578" s="748">
        <v>1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31</v>
      </c>
      <c r="B1579" s="665" t="s">
        <v>556</v>
      </c>
      <c r="C1579" s="665" t="s">
        <v>3070</v>
      </c>
      <c r="D1579" s="746" t="s">
        <v>4306</v>
      </c>
      <c r="E1579" s="747" t="s">
        <v>3095</v>
      </c>
      <c r="F1579" s="665" t="s">
        <v>3065</v>
      </c>
      <c r="G1579" s="665" t="s">
        <v>3281</v>
      </c>
      <c r="H1579" s="665" t="s">
        <v>557</v>
      </c>
      <c r="I1579" s="665" t="s">
        <v>912</v>
      </c>
      <c r="J1579" s="665" t="s">
        <v>913</v>
      </c>
      <c r="K1579" s="665" t="s">
        <v>3282</v>
      </c>
      <c r="L1579" s="666">
        <v>657.67</v>
      </c>
      <c r="M1579" s="666">
        <v>1315.34</v>
      </c>
      <c r="N1579" s="665">
        <v>2</v>
      </c>
      <c r="O1579" s="748">
        <v>1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31</v>
      </c>
      <c r="B1580" s="665" t="s">
        <v>556</v>
      </c>
      <c r="C1580" s="665" t="s">
        <v>3070</v>
      </c>
      <c r="D1580" s="746" t="s">
        <v>4306</v>
      </c>
      <c r="E1580" s="747" t="s">
        <v>3095</v>
      </c>
      <c r="F1580" s="665" t="s">
        <v>3065</v>
      </c>
      <c r="G1580" s="665" t="s">
        <v>3281</v>
      </c>
      <c r="H1580" s="665" t="s">
        <v>557</v>
      </c>
      <c r="I1580" s="665" t="s">
        <v>4291</v>
      </c>
      <c r="J1580" s="665" t="s">
        <v>913</v>
      </c>
      <c r="K1580" s="665" t="s">
        <v>4292</v>
      </c>
      <c r="L1580" s="666">
        <v>1578.41</v>
      </c>
      <c r="M1580" s="666">
        <v>1578.41</v>
      </c>
      <c r="N1580" s="665">
        <v>1</v>
      </c>
      <c r="O1580" s="748">
        <v>1</v>
      </c>
      <c r="P1580" s="666">
        <v>1578.41</v>
      </c>
      <c r="Q1580" s="681">
        <v>1</v>
      </c>
      <c r="R1580" s="665">
        <v>1</v>
      </c>
      <c r="S1580" s="681">
        <v>1</v>
      </c>
      <c r="T1580" s="748">
        <v>1</v>
      </c>
      <c r="U1580" s="704">
        <v>1</v>
      </c>
    </row>
    <row r="1581" spans="1:21" ht="14.4" customHeight="1" x14ac:dyDescent="0.3">
      <c r="A1581" s="664">
        <v>31</v>
      </c>
      <c r="B1581" s="665" t="s">
        <v>556</v>
      </c>
      <c r="C1581" s="665" t="s">
        <v>3070</v>
      </c>
      <c r="D1581" s="746" t="s">
        <v>4306</v>
      </c>
      <c r="E1581" s="747" t="s">
        <v>3095</v>
      </c>
      <c r="F1581" s="665" t="s">
        <v>3065</v>
      </c>
      <c r="G1581" s="665" t="s">
        <v>3132</v>
      </c>
      <c r="H1581" s="665" t="s">
        <v>557</v>
      </c>
      <c r="I1581" s="665" t="s">
        <v>761</v>
      </c>
      <c r="J1581" s="665" t="s">
        <v>762</v>
      </c>
      <c r="K1581" s="665" t="s">
        <v>2935</v>
      </c>
      <c r="L1581" s="666">
        <v>31.32</v>
      </c>
      <c r="M1581" s="666">
        <v>93.960000000000008</v>
      </c>
      <c r="N1581" s="665">
        <v>3</v>
      </c>
      <c r="O1581" s="748">
        <v>2</v>
      </c>
      <c r="P1581" s="666">
        <v>62.64</v>
      </c>
      <c r="Q1581" s="681">
        <v>0.66666666666666663</v>
      </c>
      <c r="R1581" s="665">
        <v>2</v>
      </c>
      <c r="S1581" s="681">
        <v>0.66666666666666663</v>
      </c>
      <c r="T1581" s="748">
        <v>1</v>
      </c>
      <c r="U1581" s="704">
        <v>0.5</v>
      </c>
    </row>
    <row r="1582" spans="1:21" ht="14.4" customHeight="1" x14ac:dyDescent="0.3">
      <c r="A1582" s="664">
        <v>31</v>
      </c>
      <c r="B1582" s="665" t="s">
        <v>556</v>
      </c>
      <c r="C1582" s="665" t="s">
        <v>3070</v>
      </c>
      <c r="D1582" s="746" t="s">
        <v>4306</v>
      </c>
      <c r="E1582" s="747" t="s">
        <v>3095</v>
      </c>
      <c r="F1582" s="665" t="s">
        <v>3065</v>
      </c>
      <c r="G1582" s="665" t="s">
        <v>3240</v>
      </c>
      <c r="H1582" s="665" t="s">
        <v>557</v>
      </c>
      <c r="I1582" s="665" t="s">
        <v>3499</v>
      </c>
      <c r="J1582" s="665" t="s">
        <v>3242</v>
      </c>
      <c r="K1582" s="665" t="s">
        <v>3500</v>
      </c>
      <c r="L1582" s="666">
        <v>0</v>
      </c>
      <c r="M1582" s="666">
        <v>0</v>
      </c>
      <c r="N1582" s="665">
        <v>2</v>
      </c>
      <c r="O1582" s="748">
        <v>1.5</v>
      </c>
      <c r="P1582" s="666">
        <v>0</v>
      </c>
      <c r="Q1582" s="681"/>
      <c r="R1582" s="665">
        <v>2</v>
      </c>
      <c r="S1582" s="681">
        <v>1</v>
      </c>
      <c r="T1582" s="748">
        <v>1.5</v>
      </c>
      <c r="U1582" s="704">
        <v>1</v>
      </c>
    </row>
    <row r="1583" spans="1:21" ht="14.4" customHeight="1" x14ac:dyDescent="0.3">
      <c r="A1583" s="664">
        <v>31</v>
      </c>
      <c r="B1583" s="665" t="s">
        <v>556</v>
      </c>
      <c r="C1583" s="665" t="s">
        <v>3070</v>
      </c>
      <c r="D1583" s="746" t="s">
        <v>4306</v>
      </c>
      <c r="E1583" s="747" t="s">
        <v>3095</v>
      </c>
      <c r="F1583" s="665" t="s">
        <v>3065</v>
      </c>
      <c r="G1583" s="665" t="s">
        <v>3240</v>
      </c>
      <c r="H1583" s="665" t="s">
        <v>557</v>
      </c>
      <c r="I1583" s="665" t="s">
        <v>3283</v>
      </c>
      <c r="J1583" s="665" t="s">
        <v>1383</v>
      </c>
      <c r="K1583" s="665" t="s">
        <v>3284</v>
      </c>
      <c r="L1583" s="666">
        <v>33.549999999999997</v>
      </c>
      <c r="M1583" s="666">
        <v>67.099999999999994</v>
      </c>
      <c r="N1583" s="665">
        <v>2</v>
      </c>
      <c r="O1583" s="748">
        <v>2</v>
      </c>
      <c r="P1583" s="666">
        <v>33.549999999999997</v>
      </c>
      <c r="Q1583" s="681">
        <v>0.5</v>
      </c>
      <c r="R1583" s="665">
        <v>1</v>
      </c>
      <c r="S1583" s="681">
        <v>0.5</v>
      </c>
      <c r="T1583" s="748">
        <v>1</v>
      </c>
      <c r="U1583" s="704">
        <v>0.5</v>
      </c>
    </row>
    <row r="1584" spans="1:21" ht="14.4" customHeight="1" x14ac:dyDescent="0.3">
      <c r="A1584" s="664">
        <v>31</v>
      </c>
      <c r="B1584" s="665" t="s">
        <v>556</v>
      </c>
      <c r="C1584" s="665" t="s">
        <v>3070</v>
      </c>
      <c r="D1584" s="746" t="s">
        <v>4306</v>
      </c>
      <c r="E1584" s="747" t="s">
        <v>3095</v>
      </c>
      <c r="F1584" s="665" t="s">
        <v>3065</v>
      </c>
      <c r="G1584" s="665" t="s">
        <v>3240</v>
      </c>
      <c r="H1584" s="665" t="s">
        <v>557</v>
      </c>
      <c r="I1584" s="665" t="s">
        <v>1382</v>
      </c>
      <c r="J1584" s="665" t="s">
        <v>1383</v>
      </c>
      <c r="K1584" s="665" t="s">
        <v>3425</v>
      </c>
      <c r="L1584" s="666">
        <v>50.32</v>
      </c>
      <c r="M1584" s="666">
        <v>402.56</v>
      </c>
      <c r="N1584" s="665">
        <v>8</v>
      </c>
      <c r="O1584" s="748">
        <v>7</v>
      </c>
      <c r="P1584" s="666">
        <v>402.56</v>
      </c>
      <c r="Q1584" s="681">
        <v>1</v>
      </c>
      <c r="R1584" s="665">
        <v>8</v>
      </c>
      <c r="S1584" s="681">
        <v>1</v>
      </c>
      <c r="T1584" s="748">
        <v>7</v>
      </c>
      <c r="U1584" s="704">
        <v>1</v>
      </c>
    </row>
    <row r="1585" spans="1:21" ht="14.4" customHeight="1" x14ac:dyDescent="0.3">
      <c r="A1585" s="664">
        <v>31</v>
      </c>
      <c r="B1585" s="665" t="s">
        <v>556</v>
      </c>
      <c r="C1585" s="665" t="s">
        <v>3070</v>
      </c>
      <c r="D1585" s="746" t="s">
        <v>4306</v>
      </c>
      <c r="E1585" s="747" t="s">
        <v>3095</v>
      </c>
      <c r="F1585" s="665" t="s">
        <v>3065</v>
      </c>
      <c r="G1585" s="665" t="s">
        <v>3240</v>
      </c>
      <c r="H1585" s="665" t="s">
        <v>557</v>
      </c>
      <c r="I1585" s="665" t="s">
        <v>3501</v>
      </c>
      <c r="J1585" s="665" t="s">
        <v>1383</v>
      </c>
      <c r="K1585" s="665" t="s">
        <v>3502</v>
      </c>
      <c r="L1585" s="666">
        <v>100.62</v>
      </c>
      <c r="M1585" s="666">
        <v>201.24</v>
      </c>
      <c r="N1585" s="665">
        <v>2</v>
      </c>
      <c r="O1585" s="748">
        <v>1.5</v>
      </c>
      <c r="P1585" s="666">
        <v>201.24</v>
      </c>
      <c r="Q1585" s="681">
        <v>1</v>
      </c>
      <c r="R1585" s="665">
        <v>2</v>
      </c>
      <c r="S1585" s="681">
        <v>1</v>
      </c>
      <c r="T1585" s="748">
        <v>1.5</v>
      </c>
      <c r="U1585" s="704">
        <v>1</v>
      </c>
    </row>
    <row r="1586" spans="1:21" ht="14.4" customHeight="1" x14ac:dyDescent="0.3">
      <c r="A1586" s="664">
        <v>31</v>
      </c>
      <c r="B1586" s="665" t="s">
        <v>556</v>
      </c>
      <c r="C1586" s="665" t="s">
        <v>3070</v>
      </c>
      <c r="D1586" s="746" t="s">
        <v>4306</v>
      </c>
      <c r="E1586" s="747" t="s">
        <v>3095</v>
      </c>
      <c r="F1586" s="665" t="s">
        <v>3065</v>
      </c>
      <c r="G1586" s="665" t="s">
        <v>3240</v>
      </c>
      <c r="H1586" s="665" t="s">
        <v>557</v>
      </c>
      <c r="I1586" s="665" t="s">
        <v>4293</v>
      </c>
      <c r="J1586" s="665" t="s">
        <v>1383</v>
      </c>
      <c r="K1586" s="665" t="s">
        <v>4294</v>
      </c>
      <c r="L1586" s="666">
        <v>83.86</v>
      </c>
      <c r="M1586" s="666">
        <v>335.44</v>
      </c>
      <c r="N1586" s="665">
        <v>4</v>
      </c>
      <c r="O1586" s="748">
        <v>3</v>
      </c>
      <c r="P1586" s="666">
        <v>167.72</v>
      </c>
      <c r="Q1586" s="681">
        <v>0.5</v>
      </c>
      <c r="R1586" s="665">
        <v>2</v>
      </c>
      <c r="S1586" s="681">
        <v>0.5</v>
      </c>
      <c r="T1586" s="748">
        <v>2</v>
      </c>
      <c r="U1586" s="704">
        <v>0.66666666666666663</v>
      </c>
    </row>
    <row r="1587" spans="1:21" ht="14.4" customHeight="1" x14ac:dyDescent="0.3">
      <c r="A1587" s="664">
        <v>31</v>
      </c>
      <c r="B1587" s="665" t="s">
        <v>556</v>
      </c>
      <c r="C1587" s="665" t="s">
        <v>3070</v>
      </c>
      <c r="D1587" s="746" t="s">
        <v>4306</v>
      </c>
      <c r="E1587" s="747" t="s">
        <v>3095</v>
      </c>
      <c r="F1587" s="665" t="s">
        <v>3067</v>
      </c>
      <c r="G1587" s="665" t="s">
        <v>3135</v>
      </c>
      <c r="H1587" s="665" t="s">
        <v>557</v>
      </c>
      <c r="I1587" s="665" t="s">
        <v>4295</v>
      </c>
      <c r="J1587" s="665" t="s">
        <v>4296</v>
      </c>
      <c r="K1587" s="665" t="s">
        <v>3138</v>
      </c>
      <c r="L1587" s="666">
        <v>30</v>
      </c>
      <c r="M1587" s="666">
        <v>30</v>
      </c>
      <c r="N1587" s="665">
        <v>1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31</v>
      </c>
      <c r="B1588" s="665" t="s">
        <v>556</v>
      </c>
      <c r="C1588" s="665" t="s">
        <v>3070</v>
      </c>
      <c r="D1588" s="746" t="s">
        <v>4306</v>
      </c>
      <c r="E1588" s="747" t="s">
        <v>3095</v>
      </c>
      <c r="F1588" s="665" t="s">
        <v>3067</v>
      </c>
      <c r="G1588" s="665" t="s">
        <v>3135</v>
      </c>
      <c r="H1588" s="665" t="s">
        <v>557</v>
      </c>
      <c r="I1588" s="665" t="s">
        <v>3136</v>
      </c>
      <c r="J1588" s="665" t="s">
        <v>3137</v>
      </c>
      <c r="K1588" s="665" t="s">
        <v>3138</v>
      </c>
      <c r="L1588" s="666">
        <v>35.130000000000003</v>
      </c>
      <c r="M1588" s="666">
        <v>210.78000000000003</v>
      </c>
      <c r="N1588" s="665">
        <v>6</v>
      </c>
      <c r="O1588" s="748">
        <v>4</v>
      </c>
      <c r="P1588" s="666">
        <v>140.52000000000001</v>
      </c>
      <c r="Q1588" s="681">
        <v>0.66666666666666663</v>
      </c>
      <c r="R1588" s="665">
        <v>4</v>
      </c>
      <c r="S1588" s="681">
        <v>0.66666666666666663</v>
      </c>
      <c r="T1588" s="748">
        <v>3</v>
      </c>
      <c r="U1588" s="704">
        <v>0.75</v>
      </c>
    </row>
    <row r="1589" spans="1:21" ht="14.4" customHeight="1" x14ac:dyDescent="0.3">
      <c r="A1589" s="664">
        <v>31</v>
      </c>
      <c r="B1589" s="665" t="s">
        <v>556</v>
      </c>
      <c r="C1589" s="665" t="s">
        <v>3070</v>
      </c>
      <c r="D1589" s="746" t="s">
        <v>4306</v>
      </c>
      <c r="E1589" s="747" t="s">
        <v>3095</v>
      </c>
      <c r="F1589" s="665" t="s">
        <v>3067</v>
      </c>
      <c r="G1589" s="665" t="s">
        <v>3135</v>
      </c>
      <c r="H1589" s="665" t="s">
        <v>557</v>
      </c>
      <c r="I1589" s="665" t="s">
        <v>3917</v>
      </c>
      <c r="J1589" s="665" t="s">
        <v>3603</v>
      </c>
      <c r="K1589" s="665" t="s">
        <v>3918</v>
      </c>
      <c r="L1589" s="666">
        <v>30</v>
      </c>
      <c r="M1589" s="666">
        <v>30</v>
      </c>
      <c r="N1589" s="665">
        <v>1</v>
      </c>
      <c r="O1589" s="748">
        <v>1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31</v>
      </c>
      <c r="B1590" s="665" t="s">
        <v>556</v>
      </c>
      <c r="C1590" s="665" t="s">
        <v>3070</v>
      </c>
      <c r="D1590" s="746" t="s">
        <v>4306</v>
      </c>
      <c r="E1590" s="747" t="s">
        <v>3095</v>
      </c>
      <c r="F1590" s="665" t="s">
        <v>3067</v>
      </c>
      <c r="G1590" s="665" t="s">
        <v>3135</v>
      </c>
      <c r="H1590" s="665" t="s">
        <v>557</v>
      </c>
      <c r="I1590" s="665" t="s">
        <v>3605</v>
      </c>
      <c r="J1590" s="665" t="s">
        <v>3137</v>
      </c>
      <c r="K1590" s="665" t="s">
        <v>3606</v>
      </c>
      <c r="L1590" s="666">
        <v>30.99</v>
      </c>
      <c r="M1590" s="666">
        <v>123.96</v>
      </c>
      <c r="N1590" s="665">
        <v>4</v>
      </c>
      <c r="O1590" s="748">
        <v>3</v>
      </c>
      <c r="P1590" s="666">
        <v>92.97</v>
      </c>
      <c r="Q1590" s="681">
        <v>0.75</v>
      </c>
      <c r="R1590" s="665">
        <v>3</v>
      </c>
      <c r="S1590" s="681">
        <v>0.75</v>
      </c>
      <c r="T1590" s="748">
        <v>2.5</v>
      </c>
      <c r="U1590" s="704">
        <v>0.83333333333333337</v>
      </c>
    </row>
    <row r="1591" spans="1:21" ht="14.4" customHeight="1" x14ac:dyDescent="0.3">
      <c r="A1591" s="664">
        <v>31</v>
      </c>
      <c r="B1591" s="665" t="s">
        <v>556</v>
      </c>
      <c r="C1591" s="665" t="s">
        <v>3070</v>
      </c>
      <c r="D1591" s="746" t="s">
        <v>4306</v>
      </c>
      <c r="E1591" s="747" t="s">
        <v>3095</v>
      </c>
      <c r="F1591" s="665" t="s">
        <v>3067</v>
      </c>
      <c r="G1591" s="665" t="s">
        <v>3135</v>
      </c>
      <c r="H1591" s="665" t="s">
        <v>557</v>
      </c>
      <c r="I1591" s="665" t="s">
        <v>3507</v>
      </c>
      <c r="J1591" s="665" t="s">
        <v>3137</v>
      </c>
      <c r="K1591" s="665" t="s">
        <v>3508</v>
      </c>
      <c r="L1591" s="666">
        <v>24.77</v>
      </c>
      <c r="M1591" s="666">
        <v>866.94999999999959</v>
      </c>
      <c r="N1591" s="665">
        <v>35</v>
      </c>
      <c r="O1591" s="748">
        <v>33</v>
      </c>
      <c r="P1591" s="666">
        <v>817.40999999999963</v>
      </c>
      <c r="Q1591" s="681">
        <v>0.94285714285714284</v>
      </c>
      <c r="R1591" s="665">
        <v>33</v>
      </c>
      <c r="S1591" s="681">
        <v>0.94285714285714284</v>
      </c>
      <c r="T1591" s="748">
        <v>32</v>
      </c>
      <c r="U1591" s="704">
        <v>0.96969696969696972</v>
      </c>
    </row>
    <row r="1592" spans="1:21" ht="14.4" customHeight="1" x14ac:dyDescent="0.3">
      <c r="A1592" s="664">
        <v>31</v>
      </c>
      <c r="B1592" s="665" t="s">
        <v>556</v>
      </c>
      <c r="C1592" s="665" t="s">
        <v>3070</v>
      </c>
      <c r="D1592" s="746" t="s">
        <v>4306</v>
      </c>
      <c r="E1592" s="747" t="s">
        <v>3095</v>
      </c>
      <c r="F1592" s="665" t="s">
        <v>3067</v>
      </c>
      <c r="G1592" s="665" t="s">
        <v>3135</v>
      </c>
      <c r="H1592" s="665" t="s">
        <v>557</v>
      </c>
      <c r="I1592" s="665" t="s">
        <v>3509</v>
      </c>
      <c r="J1592" s="665" t="s">
        <v>3137</v>
      </c>
      <c r="K1592" s="665" t="s">
        <v>3510</v>
      </c>
      <c r="L1592" s="666">
        <v>38.24</v>
      </c>
      <c r="M1592" s="666">
        <v>114.72</v>
      </c>
      <c r="N1592" s="665">
        <v>3</v>
      </c>
      <c r="O1592" s="748">
        <v>2</v>
      </c>
      <c r="P1592" s="666">
        <v>76.48</v>
      </c>
      <c r="Q1592" s="681">
        <v>0.66666666666666674</v>
      </c>
      <c r="R1592" s="665">
        <v>2</v>
      </c>
      <c r="S1592" s="681">
        <v>0.66666666666666663</v>
      </c>
      <c r="T1592" s="748">
        <v>1.5</v>
      </c>
      <c r="U1592" s="704">
        <v>0.75</v>
      </c>
    </row>
    <row r="1593" spans="1:21" ht="14.4" customHeight="1" x14ac:dyDescent="0.3">
      <c r="A1593" s="664">
        <v>31</v>
      </c>
      <c r="B1593" s="665" t="s">
        <v>556</v>
      </c>
      <c r="C1593" s="665" t="s">
        <v>3070</v>
      </c>
      <c r="D1593" s="746" t="s">
        <v>4306</v>
      </c>
      <c r="E1593" s="747" t="s">
        <v>3095</v>
      </c>
      <c r="F1593" s="665" t="s">
        <v>3067</v>
      </c>
      <c r="G1593" s="665" t="s">
        <v>3139</v>
      </c>
      <c r="H1593" s="665" t="s">
        <v>557</v>
      </c>
      <c r="I1593" s="665" t="s">
        <v>3140</v>
      </c>
      <c r="J1593" s="665" t="s">
        <v>3141</v>
      </c>
      <c r="K1593" s="665" t="s">
        <v>3142</v>
      </c>
      <c r="L1593" s="666">
        <v>410</v>
      </c>
      <c r="M1593" s="666">
        <v>410</v>
      </c>
      <c r="N1593" s="665">
        <v>1</v>
      </c>
      <c r="O1593" s="748">
        <v>1</v>
      </c>
      <c r="P1593" s="666">
        <v>410</v>
      </c>
      <c r="Q1593" s="681">
        <v>1</v>
      </c>
      <c r="R1593" s="665">
        <v>1</v>
      </c>
      <c r="S1593" s="681">
        <v>1</v>
      </c>
      <c r="T1593" s="748">
        <v>1</v>
      </c>
      <c r="U1593" s="704">
        <v>1</v>
      </c>
    </row>
    <row r="1594" spans="1:21" ht="14.4" customHeight="1" x14ac:dyDescent="0.3">
      <c r="A1594" s="664">
        <v>31</v>
      </c>
      <c r="B1594" s="665" t="s">
        <v>556</v>
      </c>
      <c r="C1594" s="665" t="s">
        <v>3070</v>
      </c>
      <c r="D1594" s="746" t="s">
        <v>4306</v>
      </c>
      <c r="E1594" s="747" t="s">
        <v>3095</v>
      </c>
      <c r="F1594" s="665" t="s">
        <v>3067</v>
      </c>
      <c r="G1594" s="665" t="s">
        <v>3143</v>
      </c>
      <c r="H1594" s="665" t="s">
        <v>557</v>
      </c>
      <c r="I1594" s="665" t="s">
        <v>3285</v>
      </c>
      <c r="J1594" s="665" t="s">
        <v>3286</v>
      </c>
      <c r="K1594" s="665" t="s">
        <v>3287</v>
      </c>
      <c r="L1594" s="666">
        <v>3000</v>
      </c>
      <c r="M1594" s="666">
        <v>6000</v>
      </c>
      <c r="N1594" s="665">
        <v>2</v>
      </c>
      <c r="O1594" s="748">
        <v>2</v>
      </c>
      <c r="P1594" s="666">
        <v>3000</v>
      </c>
      <c r="Q1594" s="681">
        <v>0.5</v>
      </c>
      <c r="R1594" s="665">
        <v>1</v>
      </c>
      <c r="S1594" s="681">
        <v>0.5</v>
      </c>
      <c r="T1594" s="748">
        <v>1</v>
      </c>
      <c r="U1594" s="704">
        <v>0.5</v>
      </c>
    </row>
    <row r="1595" spans="1:21" ht="14.4" customHeight="1" x14ac:dyDescent="0.3">
      <c r="A1595" s="664">
        <v>31</v>
      </c>
      <c r="B1595" s="665" t="s">
        <v>556</v>
      </c>
      <c r="C1595" s="665" t="s">
        <v>3070</v>
      </c>
      <c r="D1595" s="746" t="s">
        <v>4306</v>
      </c>
      <c r="E1595" s="747" t="s">
        <v>3095</v>
      </c>
      <c r="F1595" s="665" t="s">
        <v>3067</v>
      </c>
      <c r="G1595" s="665" t="s">
        <v>3143</v>
      </c>
      <c r="H1595" s="665" t="s">
        <v>557</v>
      </c>
      <c r="I1595" s="665" t="s">
        <v>3144</v>
      </c>
      <c r="J1595" s="665" t="s">
        <v>3145</v>
      </c>
      <c r="K1595" s="665" t="s">
        <v>3146</v>
      </c>
      <c r="L1595" s="666">
        <v>199.5</v>
      </c>
      <c r="M1595" s="666">
        <v>199.5</v>
      </c>
      <c r="N1595" s="665">
        <v>1</v>
      </c>
      <c r="O1595" s="748">
        <v>1</v>
      </c>
      <c r="P1595" s="666">
        <v>199.5</v>
      </c>
      <c r="Q1595" s="681">
        <v>1</v>
      </c>
      <c r="R1595" s="665">
        <v>1</v>
      </c>
      <c r="S1595" s="681">
        <v>1</v>
      </c>
      <c r="T1595" s="748">
        <v>1</v>
      </c>
      <c r="U1595" s="704">
        <v>1</v>
      </c>
    </row>
    <row r="1596" spans="1:21" ht="14.4" customHeight="1" x14ac:dyDescent="0.3">
      <c r="A1596" s="664">
        <v>31</v>
      </c>
      <c r="B1596" s="665" t="s">
        <v>556</v>
      </c>
      <c r="C1596" s="665" t="s">
        <v>3070</v>
      </c>
      <c r="D1596" s="746" t="s">
        <v>4306</v>
      </c>
      <c r="E1596" s="747" t="s">
        <v>3095</v>
      </c>
      <c r="F1596" s="665" t="s">
        <v>3067</v>
      </c>
      <c r="G1596" s="665" t="s">
        <v>3143</v>
      </c>
      <c r="H1596" s="665" t="s">
        <v>557</v>
      </c>
      <c r="I1596" s="665" t="s">
        <v>3147</v>
      </c>
      <c r="J1596" s="665" t="s">
        <v>3148</v>
      </c>
      <c r="K1596" s="665" t="s">
        <v>3149</v>
      </c>
      <c r="L1596" s="666">
        <v>492.18</v>
      </c>
      <c r="M1596" s="666">
        <v>1476.54</v>
      </c>
      <c r="N1596" s="665">
        <v>3</v>
      </c>
      <c r="O1596" s="748">
        <v>3</v>
      </c>
      <c r="P1596" s="666">
        <v>1476.54</v>
      </c>
      <c r="Q1596" s="681">
        <v>1</v>
      </c>
      <c r="R1596" s="665">
        <v>3</v>
      </c>
      <c r="S1596" s="681">
        <v>1</v>
      </c>
      <c r="T1596" s="748">
        <v>3</v>
      </c>
      <c r="U1596" s="704">
        <v>1</v>
      </c>
    </row>
    <row r="1597" spans="1:21" ht="14.4" customHeight="1" x14ac:dyDescent="0.3">
      <c r="A1597" s="664">
        <v>31</v>
      </c>
      <c r="B1597" s="665" t="s">
        <v>556</v>
      </c>
      <c r="C1597" s="665" t="s">
        <v>3070</v>
      </c>
      <c r="D1597" s="746" t="s">
        <v>4306</v>
      </c>
      <c r="E1597" s="747" t="s">
        <v>3095</v>
      </c>
      <c r="F1597" s="665" t="s">
        <v>3067</v>
      </c>
      <c r="G1597" s="665" t="s">
        <v>3143</v>
      </c>
      <c r="H1597" s="665" t="s">
        <v>557</v>
      </c>
      <c r="I1597" s="665" t="s">
        <v>3294</v>
      </c>
      <c r="J1597" s="665" t="s">
        <v>3295</v>
      </c>
      <c r="K1597" s="665" t="s">
        <v>3296</v>
      </c>
      <c r="L1597" s="666">
        <v>347.81</v>
      </c>
      <c r="M1597" s="666">
        <v>695.62</v>
      </c>
      <c r="N1597" s="665">
        <v>2</v>
      </c>
      <c r="O1597" s="748">
        <v>2</v>
      </c>
      <c r="P1597" s="666">
        <v>695.62</v>
      </c>
      <c r="Q1597" s="681">
        <v>1</v>
      </c>
      <c r="R1597" s="665">
        <v>2</v>
      </c>
      <c r="S1597" s="681">
        <v>1</v>
      </c>
      <c r="T1597" s="748">
        <v>2</v>
      </c>
      <c r="U1597" s="704">
        <v>1</v>
      </c>
    </row>
    <row r="1598" spans="1:21" ht="14.4" customHeight="1" x14ac:dyDescent="0.3">
      <c r="A1598" s="664">
        <v>31</v>
      </c>
      <c r="B1598" s="665" t="s">
        <v>556</v>
      </c>
      <c r="C1598" s="665" t="s">
        <v>3070</v>
      </c>
      <c r="D1598" s="746" t="s">
        <v>4306</v>
      </c>
      <c r="E1598" s="747" t="s">
        <v>3095</v>
      </c>
      <c r="F1598" s="665" t="s">
        <v>3067</v>
      </c>
      <c r="G1598" s="665" t="s">
        <v>3143</v>
      </c>
      <c r="H1598" s="665" t="s">
        <v>557</v>
      </c>
      <c r="I1598" s="665" t="s">
        <v>3246</v>
      </c>
      <c r="J1598" s="665" t="s">
        <v>3247</v>
      </c>
      <c r="K1598" s="665" t="s">
        <v>3248</v>
      </c>
      <c r="L1598" s="666">
        <v>320.25</v>
      </c>
      <c r="M1598" s="666">
        <v>960.75</v>
      </c>
      <c r="N1598" s="665">
        <v>3</v>
      </c>
      <c r="O1598" s="748">
        <v>3</v>
      </c>
      <c r="P1598" s="666">
        <v>960.75</v>
      </c>
      <c r="Q1598" s="681">
        <v>1</v>
      </c>
      <c r="R1598" s="665">
        <v>3</v>
      </c>
      <c r="S1598" s="681">
        <v>1</v>
      </c>
      <c r="T1598" s="748">
        <v>3</v>
      </c>
      <c r="U1598" s="704">
        <v>1</v>
      </c>
    </row>
    <row r="1599" spans="1:21" ht="14.4" customHeight="1" x14ac:dyDescent="0.3">
      <c r="A1599" s="664">
        <v>31</v>
      </c>
      <c r="B1599" s="665" t="s">
        <v>556</v>
      </c>
      <c r="C1599" s="665" t="s">
        <v>3070</v>
      </c>
      <c r="D1599" s="746" t="s">
        <v>4306</v>
      </c>
      <c r="E1599" s="747" t="s">
        <v>3095</v>
      </c>
      <c r="F1599" s="665" t="s">
        <v>3067</v>
      </c>
      <c r="G1599" s="665" t="s">
        <v>3143</v>
      </c>
      <c r="H1599" s="665" t="s">
        <v>557</v>
      </c>
      <c r="I1599" s="665" t="s">
        <v>3249</v>
      </c>
      <c r="J1599" s="665" t="s">
        <v>3250</v>
      </c>
      <c r="K1599" s="665" t="s">
        <v>3251</v>
      </c>
      <c r="L1599" s="666">
        <v>245.43</v>
      </c>
      <c r="M1599" s="666">
        <v>981.72</v>
      </c>
      <c r="N1599" s="665">
        <v>4</v>
      </c>
      <c r="O1599" s="748">
        <v>3</v>
      </c>
      <c r="P1599" s="666">
        <v>981.72</v>
      </c>
      <c r="Q1599" s="681">
        <v>1</v>
      </c>
      <c r="R1599" s="665">
        <v>4</v>
      </c>
      <c r="S1599" s="681">
        <v>1</v>
      </c>
      <c r="T1599" s="748">
        <v>3</v>
      </c>
      <c r="U1599" s="704">
        <v>1</v>
      </c>
    </row>
    <row r="1600" spans="1:21" ht="14.4" customHeight="1" x14ac:dyDescent="0.3">
      <c r="A1600" s="664">
        <v>31</v>
      </c>
      <c r="B1600" s="665" t="s">
        <v>556</v>
      </c>
      <c r="C1600" s="665" t="s">
        <v>3070</v>
      </c>
      <c r="D1600" s="746" t="s">
        <v>4306</v>
      </c>
      <c r="E1600" s="747" t="s">
        <v>3095</v>
      </c>
      <c r="F1600" s="665" t="s">
        <v>3067</v>
      </c>
      <c r="G1600" s="665" t="s">
        <v>3143</v>
      </c>
      <c r="H1600" s="665" t="s">
        <v>557</v>
      </c>
      <c r="I1600" s="665" t="s">
        <v>3613</v>
      </c>
      <c r="J1600" s="665" t="s">
        <v>3154</v>
      </c>
      <c r="K1600" s="665" t="s">
        <v>3614</v>
      </c>
      <c r="L1600" s="666">
        <v>50.5</v>
      </c>
      <c r="M1600" s="666">
        <v>101</v>
      </c>
      <c r="N1600" s="665">
        <v>2</v>
      </c>
      <c r="O1600" s="748">
        <v>2</v>
      </c>
      <c r="P1600" s="666">
        <v>101</v>
      </c>
      <c r="Q1600" s="681">
        <v>1</v>
      </c>
      <c r="R1600" s="665">
        <v>2</v>
      </c>
      <c r="S1600" s="681">
        <v>1</v>
      </c>
      <c r="T1600" s="748">
        <v>2</v>
      </c>
      <c r="U1600" s="704">
        <v>1</v>
      </c>
    </row>
    <row r="1601" spans="1:21" ht="14.4" customHeight="1" x14ac:dyDescent="0.3">
      <c r="A1601" s="664">
        <v>31</v>
      </c>
      <c r="B1601" s="665" t="s">
        <v>556</v>
      </c>
      <c r="C1601" s="665" t="s">
        <v>3070</v>
      </c>
      <c r="D1601" s="746" t="s">
        <v>4306</v>
      </c>
      <c r="E1601" s="747" t="s">
        <v>3095</v>
      </c>
      <c r="F1601" s="665" t="s">
        <v>3067</v>
      </c>
      <c r="G1601" s="665" t="s">
        <v>3143</v>
      </c>
      <c r="H1601" s="665" t="s">
        <v>557</v>
      </c>
      <c r="I1601" s="665" t="s">
        <v>3153</v>
      </c>
      <c r="J1601" s="665" t="s">
        <v>3154</v>
      </c>
      <c r="K1601" s="665" t="s">
        <v>3155</v>
      </c>
      <c r="L1601" s="666">
        <v>58.5</v>
      </c>
      <c r="M1601" s="666">
        <v>234</v>
      </c>
      <c r="N1601" s="665">
        <v>4</v>
      </c>
      <c r="O1601" s="748">
        <v>4</v>
      </c>
      <c r="P1601" s="666">
        <v>234</v>
      </c>
      <c r="Q1601" s="681">
        <v>1</v>
      </c>
      <c r="R1601" s="665">
        <v>4</v>
      </c>
      <c r="S1601" s="681">
        <v>1</v>
      </c>
      <c r="T1601" s="748">
        <v>4</v>
      </c>
      <c r="U1601" s="704">
        <v>1</v>
      </c>
    </row>
    <row r="1602" spans="1:21" ht="14.4" customHeight="1" x14ac:dyDescent="0.3">
      <c r="A1602" s="664">
        <v>31</v>
      </c>
      <c r="B1602" s="665" t="s">
        <v>556</v>
      </c>
      <c r="C1602" s="665" t="s">
        <v>3070</v>
      </c>
      <c r="D1602" s="746" t="s">
        <v>4306</v>
      </c>
      <c r="E1602" s="747" t="s">
        <v>3095</v>
      </c>
      <c r="F1602" s="665" t="s">
        <v>3067</v>
      </c>
      <c r="G1602" s="665" t="s">
        <v>3143</v>
      </c>
      <c r="H1602" s="665" t="s">
        <v>557</v>
      </c>
      <c r="I1602" s="665" t="s">
        <v>3156</v>
      </c>
      <c r="J1602" s="665" t="s">
        <v>3157</v>
      </c>
      <c r="K1602" s="665" t="s">
        <v>3158</v>
      </c>
      <c r="L1602" s="666">
        <v>971.25</v>
      </c>
      <c r="M1602" s="666">
        <v>1942.5</v>
      </c>
      <c r="N1602" s="665">
        <v>2</v>
      </c>
      <c r="O1602" s="748">
        <v>2</v>
      </c>
      <c r="P1602" s="666">
        <v>1942.5</v>
      </c>
      <c r="Q1602" s="681">
        <v>1</v>
      </c>
      <c r="R1602" s="665">
        <v>2</v>
      </c>
      <c r="S1602" s="681">
        <v>1</v>
      </c>
      <c r="T1602" s="748">
        <v>2</v>
      </c>
      <c r="U1602" s="704">
        <v>1</v>
      </c>
    </row>
    <row r="1603" spans="1:21" ht="14.4" customHeight="1" x14ac:dyDescent="0.3">
      <c r="A1603" s="664">
        <v>31</v>
      </c>
      <c r="B1603" s="665" t="s">
        <v>556</v>
      </c>
      <c r="C1603" s="665" t="s">
        <v>3070</v>
      </c>
      <c r="D1603" s="746" t="s">
        <v>4306</v>
      </c>
      <c r="E1603" s="747" t="s">
        <v>3095</v>
      </c>
      <c r="F1603" s="665" t="s">
        <v>3067</v>
      </c>
      <c r="G1603" s="665" t="s">
        <v>3143</v>
      </c>
      <c r="H1603" s="665" t="s">
        <v>557</v>
      </c>
      <c r="I1603" s="665" t="s">
        <v>3288</v>
      </c>
      <c r="J1603" s="665" t="s">
        <v>3289</v>
      </c>
      <c r="K1603" s="665" t="s">
        <v>3290</v>
      </c>
      <c r="L1603" s="666">
        <v>349.12</v>
      </c>
      <c r="M1603" s="666">
        <v>349.12</v>
      </c>
      <c r="N1603" s="665">
        <v>1</v>
      </c>
      <c r="O1603" s="748">
        <v>1</v>
      </c>
      <c r="P1603" s="666">
        <v>349.12</v>
      </c>
      <c r="Q1603" s="681">
        <v>1</v>
      </c>
      <c r="R1603" s="665">
        <v>1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31</v>
      </c>
      <c r="B1604" s="665" t="s">
        <v>556</v>
      </c>
      <c r="C1604" s="665" t="s">
        <v>3070</v>
      </c>
      <c r="D1604" s="746" t="s">
        <v>4306</v>
      </c>
      <c r="E1604" s="747" t="s">
        <v>3095</v>
      </c>
      <c r="F1604" s="665" t="s">
        <v>3067</v>
      </c>
      <c r="G1604" s="665" t="s">
        <v>3143</v>
      </c>
      <c r="H1604" s="665" t="s">
        <v>557</v>
      </c>
      <c r="I1604" s="665" t="s">
        <v>3162</v>
      </c>
      <c r="J1604" s="665" t="s">
        <v>3163</v>
      </c>
      <c r="K1604" s="665" t="s">
        <v>3164</v>
      </c>
      <c r="L1604" s="666">
        <v>350</v>
      </c>
      <c r="M1604" s="666">
        <v>3150</v>
      </c>
      <c r="N1604" s="665">
        <v>9</v>
      </c>
      <c r="O1604" s="748">
        <v>8</v>
      </c>
      <c r="P1604" s="666">
        <v>2800</v>
      </c>
      <c r="Q1604" s="681">
        <v>0.88888888888888884</v>
      </c>
      <c r="R1604" s="665">
        <v>8</v>
      </c>
      <c r="S1604" s="681">
        <v>0.88888888888888884</v>
      </c>
      <c r="T1604" s="748">
        <v>7.5</v>
      </c>
      <c r="U1604" s="704">
        <v>0.9375</v>
      </c>
    </row>
    <row r="1605" spans="1:21" ht="14.4" customHeight="1" x14ac:dyDescent="0.3">
      <c r="A1605" s="664">
        <v>31</v>
      </c>
      <c r="B1605" s="665" t="s">
        <v>556</v>
      </c>
      <c r="C1605" s="665" t="s">
        <v>3070</v>
      </c>
      <c r="D1605" s="746" t="s">
        <v>4306</v>
      </c>
      <c r="E1605" s="747" t="s">
        <v>3095</v>
      </c>
      <c r="F1605" s="665" t="s">
        <v>3067</v>
      </c>
      <c r="G1605" s="665" t="s">
        <v>3143</v>
      </c>
      <c r="H1605" s="665" t="s">
        <v>557</v>
      </c>
      <c r="I1605" s="665" t="s">
        <v>4297</v>
      </c>
      <c r="J1605" s="665" t="s">
        <v>4298</v>
      </c>
      <c r="K1605" s="665" t="s">
        <v>4299</v>
      </c>
      <c r="L1605" s="666">
        <v>700</v>
      </c>
      <c r="M1605" s="666">
        <v>700</v>
      </c>
      <c r="N1605" s="665">
        <v>1</v>
      </c>
      <c r="O1605" s="748">
        <v>1</v>
      </c>
      <c r="P1605" s="666">
        <v>700</v>
      </c>
      <c r="Q1605" s="681">
        <v>1</v>
      </c>
      <c r="R1605" s="665">
        <v>1</v>
      </c>
      <c r="S1605" s="681">
        <v>1</v>
      </c>
      <c r="T1605" s="748">
        <v>1</v>
      </c>
      <c r="U1605" s="704">
        <v>1</v>
      </c>
    </row>
    <row r="1606" spans="1:21" ht="14.4" customHeight="1" x14ac:dyDescent="0.3">
      <c r="A1606" s="664">
        <v>31</v>
      </c>
      <c r="B1606" s="665" t="s">
        <v>556</v>
      </c>
      <c r="C1606" s="665" t="s">
        <v>3070</v>
      </c>
      <c r="D1606" s="746" t="s">
        <v>4306</v>
      </c>
      <c r="E1606" s="747" t="s">
        <v>3095</v>
      </c>
      <c r="F1606" s="665" t="s">
        <v>3067</v>
      </c>
      <c r="G1606" s="665" t="s">
        <v>3143</v>
      </c>
      <c r="H1606" s="665" t="s">
        <v>557</v>
      </c>
      <c r="I1606" s="665" t="s">
        <v>4300</v>
      </c>
      <c r="J1606" s="665" t="s">
        <v>4301</v>
      </c>
      <c r="K1606" s="665" t="s">
        <v>4302</v>
      </c>
      <c r="L1606" s="666">
        <v>600</v>
      </c>
      <c r="M1606" s="666">
        <v>600</v>
      </c>
      <c r="N1606" s="665">
        <v>1</v>
      </c>
      <c r="O1606" s="748">
        <v>1</v>
      </c>
      <c r="P1606" s="666">
        <v>600</v>
      </c>
      <c r="Q1606" s="681">
        <v>1</v>
      </c>
      <c r="R1606" s="665">
        <v>1</v>
      </c>
      <c r="S1606" s="681">
        <v>1</v>
      </c>
      <c r="T1606" s="748">
        <v>1</v>
      </c>
      <c r="U1606" s="704">
        <v>1</v>
      </c>
    </row>
    <row r="1607" spans="1:21" ht="14.4" customHeight="1" x14ac:dyDescent="0.3">
      <c r="A1607" s="664">
        <v>31</v>
      </c>
      <c r="B1607" s="665" t="s">
        <v>556</v>
      </c>
      <c r="C1607" s="665" t="s">
        <v>3070</v>
      </c>
      <c r="D1607" s="746" t="s">
        <v>4306</v>
      </c>
      <c r="E1607" s="747" t="s">
        <v>3095</v>
      </c>
      <c r="F1607" s="665" t="s">
        <v>3067</v>
      </c>
      <c r="G1607" s="665" t="s">
        <v>3143</v>
      </c>
      <c r="H1607" s="665" t="s">
        <v>557</v>
      </c>
      <c r="I1607" s="665" t="s">
        <v>3165</v>
      </c>
      <c r="J1607" s="665" t="s">
        <v>3154</v>
      </c>
      <c r="K1607" s="665" t="s">
        <v>3166</v>
      </c>
      <c r="L1607" s="666">
        <v>58.5</v>
      </c>
      <c r="M1607" s="666">
        <v>175.5</v>
      </c>
      <c r="N1607" s="665">
        <v>3</v>
      </c>
      <c r="O1607" s="748">
        <v>3</v>
      </c>
      <c r="P1607" s="666">
        <v>175.5</v>
      </c>
      <c r="Q1607" s="681">
        <v>1</v>
      </c>
      <c r="R1607" s="665">
        <v>3</v>
      </c>
      <c r="S1607" s="681">
        <v>1</v>
      </c>
      <c r="T1607" s="748">
        <v>3</v>
      </c>
      <c r="U1607" s="704">
        <v>1</v>
      </c>
    </row>
    <row r="1608" spans="1:21" ht="14.4" customHeight="1" x14ac:dyDescent="0.3">
      <c r="A1608" s="664">
        <v>31</v>
      </c>
      <c r="B1608" s="665" t="s">
        <v>556</v>
      </c>
      <c r="C1608" s="665" t="s">
        <v>3070</v>
      </c>
      <c r="D1608" s="746" t="s">
        <v>4306</v>
      </c>
      <c r="E1608" s="747" t="s">
        <v>3095</v>
      </c>
      <c r="F1608" s="665" t="s">
        <v>3067</v>
      </c>
      <c r="G1608" s="665" t="s">
        <v>3143</v>
      </c>
      <c r="H1608" s="665" t="s">
        <v>557</v>
      </c>
      <c r="I1608" s="665" t="s">
        <v>4164</v>
      </c>
      <c r="J1608" s="665" t="s">
        <v>4165</v>
      </c>
      <c r="K1608" s="665" t="s">
        <v>4166</v>
      </c>
      <c r="L1608" s="666">
        <v>250</v>
      </c>
      <c r="M1608" s="666">
        <v>500</v>
      </c>
      <c r="N1608" s="665">
        <v>2</v>
      </c>
      <c r="O1608" s="748">
        <v>2</v>
      </c>
      <c r="P1608" s="666">
        <v>500</v>
      </c>
      <c r="Q1608" s="681">
        <v>1</v>
      </c>
      <c r="R1608" s="665">
        <v>2</v>
      </c>
      <c r="S1608" s="681">
        <v>1</v>
      </c>
      <c r="T1608" s="748">
        <v>2</v>
      </c>
      <c r="U1608" s="704">
        <v>1</v>
      </c>
    </row>
    <row r="1609" spans="1:21" ht="14.4" customHeight="1" x14ac:dyDescent="0.3">
      <c r="A1609" s="664">
        <v>31</v>
      </c>
      <c r="B1609" s="665" t="s">
        <v>556</v>
      </c>
      <c r="C1609" s="665" t="s">
        <v>3070</v>
      </c>
      <c r="D1609" s="746" t="s">
        <v>4306</v>
      </c>
      <c r="E1609" s="747" t="s">
        <v>3095</v>
      </c>
      <c r="F1609" s="665" t="s">
        <v>3067</v>
      </c>
      <c r="G1609" s="665" t="s">
        <v>3143</v>
      </c>
      <c r="H1609" s="665" t="s">
        <v>557</v>
      </c>
      <c r="I1609" s="665" t="s">
        <v>3170</v>
      </c>
      <c r="J1609" s="665" t="s">
        <v>3171</v>
      </c>
      <c r="K1609" s="665" t="s">
        <v>3172</v>
      </c>
      <c r="L1609" s="666">
        <v>1000</v>
      </c>
      <c r="M1609" s="666">
        <v>5000</v>
      </c>
      <c r="N1609" s="665">
        <v>5</v>
      </c>
      <c r="O1609" s="748">
        <v>4</v>
      </c>
      <c r="P1609" s="666">
        <v>4000</v>
      </c>
      <c r="Q1609" s="681">
        <v>0.8</v>
      </c>
      <c r="R1609" s="665">
        <v>4</v>
      </c>
      <c r="S1609" s="681">
        <v>0.8</v>
      </c>
      <c r="T1609" s="748">
        <v>3.5</v>
      </c>
      <c r="U1609" s="704">
        <v>0.875</v>
      </c>
    </row>
    <row r="1610" spans="1:21" ht="14.4" customHeight="1" x14ac:dyDescent="0.3">
      <c r="A1610" s="664">
        <v>31</v>
      </c>
      <c r="B1610" s="665" t="s">
        <v>556</v>
      </c>
      <c r="C1610" s="665" t="s">
        <v>3070</v>
      </c>
      <c r="D1610" s="746" t="s">
        <v>4306</v>
      </c>
      <c r="E1610" s="747" t="s">
        <v>3095</v>
      </c>
      <c r="F1610" s="665" t="s">
        <v>3067</v>
      </c>
      <c r="G1610" s="665" t="s">
        <v>3143</v>
      </c>
      <c r="H1610" s="665" t="s">
        <v>557</v>
      </c>
      <c r="I1610" s="665" t="s">
        <v>3623</v>
      </c>
      <c r="J1610" s="665" t="s">
        <v>3624</v>
      </c>
      <c r="K1610" s="665" t="s">
        <v>3625</v>
      </c>
      <c r="L1610" s="666">
        <v>250</v>
      </c>
      <c r="M1610" s="666">
        <v>250</v>
      </c>
      <c r="N1610" s="665">
        <v>1</v>
      </c>
      <c r="O1610" s="748">
        <v>1</v>
      </c>
      <c r="P1610" s="666">
        <v>250</v>
      </c>
      <c r="Q1610" s="681">
        <v>1</v>
      </c>
      <c r="R1610" s="665">
        <v>1</v>
      </c>
      <c r="S1610" s="681">
        <v>1</v>
      </c>
      <c r="T1610" s="748">
        <v>1</v>
      </c>
      <c r="U1610" s="704">
        <v>1</v>
      </c>
    </row>
    <row r="1611" spans="1:21" ht="14.4" customHeight="1" x14ac:dyDescent="0.3">
      <c r="A1611" s="664">
        <v>31</v>
      </c>
      <c r="B1611" s="665" t="s">
        <v>556</v>
      </c>
      <c r="C1611" s="665" t="s">
        <v>3070</v>
      </c>
      <c r="D1611" s="746" t="s">
        <v>4306</v>
      </c>
      <c r="E1611" s="747" t="s">
        <v>3095</v>
      </c>
      <c r="F1611" s="665" t="s">
        <v>3067</v>
      </c>
      <c r="G1611" s="665" t="s">
        <v>3143</v>
      </c>
      <c r="H1611" s="665" t="s">
        <v>557</v>
      </c>
      <c r="I1611" s="665" t="s">
        <v>3631</v>
      </c>
      <c r="J1611" s="665" t="s">
        <v>3632</v>
      </c>
      <c r="K1611" s="665" t="s">
        <v>3633</v>
      </c>
      <c r="L1611" s="666">
        <v>628</v>
      </c>
      <c r="M1611" s="666">
        <v>628</v>
      </c>
      <c r="N1611" s="665">
        <v>1</v>
      </c>
      <c r="O1611" s="748">
        <v>1</v>
      </c>
      <c r="P1611" s="666">
        <v>628</v>
      </c>
      <c r="Q1611" s="681">
        <v>1</v>
      </c>
      <c r="R1611" s="665">
        <v>1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31</v>
      </c>
      <c r="B1612" s="665" t="s">
        <v>556</v>
      </c>
      <c r="C1612" s="665" t="s">
        <v>3070</v>
      </c>
      <c r="D1612" s="746" t="s">
        <v>4306</v>
      </c>
      <c r="E1612" s="747" t="s">
        <v>3095</v>
      </c>
      <c r="F1612" s="665" t="s">
        <v>3067</v>
      </c>
      <c r="G1612" s="665" t="s">
        <v>3143</v>
      </c>
      <c r="H1612" s="665" t="s">
        <v>557</v>
      </c>
      <c r="I1612" s="665" t="s">
        <v>3979</v>
      </c>
      <c r="J1612" s="665" t="s">
        <v>3387</v>
      </c>
      <c r="K1612" s="665" t="s">
        <v>3980</v>
      </c>
      <c r="L1612" s="666">
        <v>775</v>
      </c>
      <c r="M1612" s="666">
        <v>775</v>
      </c>
      <c r="N1612" s="665">
        <v>1</v>
      </c>
      <c r="O1612" s="748">
        <v>1</v>
      </c>
      <c r="P1612" s="666">
        <v>775</v>
      </c>
      <c r="Q1612" s="681">
        <v>1</v>
      </c>
      <c r="R1612" s="665">
        <v>1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31</v>
      </c>
      <c r="B1613" s="665" t="s">
        <v>556</v>
      </c>
      <c r="C1613" s="665" t="s">
        <v>3070</v>
      </c>
      <c r="D1613" s="746" t="s">
        <v>4306</v>
      </c>
      <c r="E1613" s="747" t="s">
        <v>3095</v>
      </c>
      <c r="F1613" s="665" t="s">
        <v>3067</v>
      </c>
      <c r="G1613" s="665" t="s">
        <v>3143</v>
      </c>
      <c r="H1613" s="665" t="s">
        <v>557</v>
      </c>
      <c r="I1613" s="665" t="s">
        <v>3386</v>
      </c>
      <c r="J1613" s="665" t="s">
        <v>3387</v>
      </c>
      <c r="K1613" s="665" t="s">
        <v>3388</v>
      </c>
      <c r="L1613" s="666">
        <v>2260</v>
      </c>
      <c r="M1613" s="666">
        <v>4520</v>
      </c>
      <c r="N1613" s="665">
        <v>2</v>
      </c>
      <c r="O1613" s="748">
        <v>2</v>
      </c>
      <c r="P1613" s="666">
        <v>4520</v>
      </c>
      <c r="Q1613" s="681">
        <v>1</v>
      </c>
      <c r="R1613" s="665">
        <v>2</v>
      </c>
      <c r="S1613" s="681">
        <v>1</v>
      </c>
      <c r="T1613" s="748">
        <v>2</v>
      </c>
      <c r="U1613" s="704">
        <v>1</v>
      </c>
    </row>
    <row r="1614" spans="1:21" ht="14.4" customHeight="1" x14ac:dyDescent="0.3">
      <c r="A1614" s="664">
        <v>31</v>
      </c>
      <c r="B1614" s="665" t="s">
        <v>556</v>
      </c>
      <c r="C1614" s="665" t="s">
        <v>3070</v>
      </c>
      <c r="D1614" s="746" t="s">
        <v>4306</v>
      </c>
      <c r="E1614" s="747" t="s">
        <v>3095</v>
      </c>
      <c r="F1614" s="665" t="s">
        <v>3067</v>
      </c>
      <c r="G1614" s="665" t="s">
        <v>3176</v>
      </c>
      <c r="H1614" s="665" t="s">
        <v>557</v>
      </c>
      <c r="I1614" s="665" t="s">
        <v>3177</v>
      </c>
      <c r="J1614" s="665" t="s">
        <v>3258</v>
      </c>
      <c r="K1614" s="665" t="s">
        <v>3259</v>
      </c>
      <c r="L1614" s="666">
        <v>260</v>
      </c>
      <c r="M1614" s="666">
        <v>1040</v>
      </c>
      <c r="N1614" s="665">
        <v>4</v>
      </c>
      <c r="O1614" s="748">
        <v>1</v>
      </c>
      <c r="P1614" s="666">
        <v>520</v>
      </c>
      <c r="Q1614" s="681">
        <v>0.5</v>
      </c>
      <c r="R1614" s="665">
        <v>2</v>
      </c>
      <c r="S1614" s="681">
        <v>0.5</v>
      </c>
      <c r="T1614" s="748">
        <v>0.5</v>
      </c>
      <c r="U1614" s="704">
        <v>0.5</v>
      </c>
    </row>
    <row r="1615" spans="1:21" ht="14.4" customHeight="1" x14ac:dyDescent="0.3">
      <c r="A1615" s="664">
        <v>31</v>
      </c>
      <c r="B1615" s="665" t="s">
        <v>556</v>
      </c>
      <c r="C1615" s="665" t="s">
        <v>3070</v>
      </c>
      <c r="D1615" s="746" t="s">
        <v>4306</v>
      </c>
      <c r="E1615" s="747" t="s">
        <v>3095</v>
      </c>
      <c r="F1615" s="665" t="s">
        <v>3067</v>
      </c>
      <c r="G1615" s="665" t="s">
        <v>3176</v>
      </c>
      <c r="H1615" s="665" t="s">
        <v>557</v>
      </c>
      <c r="I1615" s="665" t="s">
        <v>3177</v>
      </c>
      <c r="J1615" s="665" t="s">
        <v>3178</v>
      </c>
      <c r="K1615" s="665" t="s">
        <v>3179</v>
      </c>
      <c r="L1615" s="666">
        <v>260</v>
      </c>
      <c r="M1615" s="666">
        <v>520</v>
      </c>
      <c r="N1615" s="665">
        <v>2</v>
      </c>
      <c r="O1615" s="748">
        <v>1</v>
      </c>
      <c r="P1615" s="666">
        <v>520</v>
      </c>
      <c r="Q1615" s="681">
        <v>1</v>
      </c>
      <c r="R1615" s="665">
        <v>2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31</v>
      </c>
      <c r="B1616" s="665" t="s">
        <v>556</v>
      </c>
      <c r="C1616" s="665" t="s">
        <v>3070</v>
      </c>
      <c r="D1616" s="746" t="s">
        <v>4306</v>
      </c>
      <c r="E1616" s="747" t="s">
        <v>3095</v>
      </c>
      <c r="F1616" s="665" t="s">
        <v>3067</v>
      </c>
      <c r="G1616" s="665" t="s">
        <v>3176</v>
      </c>
      <c r="H1616" s="665" t="s">
        <v>557</v>
      </c>
      <c r="I1616" s="665" t="s">
        <v>3180</v>
      </c>
      <c r="J1616" s="665" t="s">
        <v>3181</v>
      </c>
      <c r="K1616" s="665" t="s">
        <v>3182</v>
      </c>
      <c r="L1616" s="666">
        <v>200</v>
      </c>
      <c r="M1616" s="666">
        <v>1600</v>
      </c>
      <c r="N1616" s="665">
        <v>8</v>
      </c>
      <c r="O1616" s="748">
        <v>3</v>
      </c>
      <c r="P1616" s="666">
        <v>1200</v>
      </c>
      <c r="Q1616" s="681">
        <v>0.75</v>
      </c>
      <c r="R1616" s="665">
        <v>6</v>
      </c>
      <c r="S1616" s="681">
        <v>0.75</v>
      </c>
      <c r="T1616" s="748">
        <v>2.5</v>
      </c>
      <c r="U1616" s="704">
        <v>0.83333333333333337</v>
      </c>
    </row>
    <row r="1617" spans="1:21" ht="14.4" customHeight="1" x14ac:dyDescent="0.3">
      <c r="A1617" s="664">
        <v>31</v>
      </c>
      <c r="B1617" s="665" t="s">
        <v>556</v>
      </c>
      <c r="C1617" s="665" t="s">
        <v>3070</v>
      </c>
      <c r="D1617" s="746" t="s">
        <v>4306</v>
      </c>
      <c r="E1617" s="747" t="s">
        <v>3086</v>
      </c>
      <c r="F1617" s="665" t="s">
        <v>3067</v>
      </c>
      <c r="G1617" s="665" t="s">
        <v>3135</v>
      </c>
      <c r="H1617" s="665" t="s">
        <v>557</v>
      </c>
      <c r="I1617" s="665" t="s">
        <v>3136</v>
      </c>
      <c r="J1617" s="665" t="s">
        <v>3137</v>
      </c>
      <c r="K1617" s="665" t="s">
        <v>3138</v>
      </c>
      <c r="L1617" s="666">
        <v>35.130000000000003</v>
      </c>
      <c r="M1617" s="666">
        <v>35.130000000000003</v>
      </c>
      <c r="N1617" s="665">
        <v>1</v>
      </c>
      <c r="O1617" s="748">
        <v>1</v>
      </c>
      <c r="P1617" s="666">
        <v>35.130000000000003</v>
      </c>
      <c r="Q1617" s="681">
        <v>1</v>
      </c>
      <c r="R1617" s="665">
        <v>1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31</v>
      </c>
      <c r="B1618" s="665" t="s">
        <v>556</v>
      </c>
      <c r="C1618" s="665" t="s">
        <v>3072</v>
      </c>
      <c r="D1618" s="746" t="s">
        <v>4307</v>
      </c>
      <c r="E1618" s="747" t="s">
        <v>3078</v>
      </c>
      <c r="F1618" s="665" t="s">
        <v>3067</v>
      </c>
      <c r="G1618" s="665" t="s">
        <v>3135</v>
      </c>
      <c r="H1618" s="665" t="s">
        <v>557</v>
      </c>
      <c r="I1618" s="665" t="s">
        <v>3136</v>
      </c>
      <c r="J1618" s="665" t="s">
        <v>3137</v>
      </c>
      <c r="K1618" s="665" t="s">
        <v>3138</v>
      </c>
      <c r="L1618" s="666">
        <v>35.130000000000003</v>
      </c>
      <c r="M1618" s="666">
        <v>210.78000000000003</v>
      </c>
      <c r="N1618" s="665">
        <v>6</v>
      </c>
      <c r="O1618" s="748">
        <v>3</v>
      </c>
      <c r="P1618" s="666">
        <v>210.78000000000003</v>
      </c>
      <c r="Q1618" s="681">
        <v>1</v>
      </c>
      <c r="R1618" s="665">
        <v>6</v>
      </c>
      <c r="S1618" s="681">
        <v>1</v>
      </c>
      <c r="T1618" s="748">
        <v>3</v>
      </c>
      <c r="U1618" s="704">
        <v>1</v>
      </c>
    </row>
    <row r="1619" spans="1:21" ht="14.4" customHeight="1" x14ac:dyDescent="0.3">
      <c r="A1619" s="664">
        <v>31</v>
      </c>
      <c r="B1619" s="665" t="s">
        <v>556</v>
      </c>
      <c r="C1619" s="665" t="s">
        <v>3072</v>
      </c>
      <c r="D1619" s="746" t="s">
        <v>4307</v>
      </c>
      <c r="E1619" s="747" t="s">
        <v>3078</v>
      </c>
      <c r="F1619" s="665" t="s">
        <v>3067</v>
      </c>
      <c r="G1619" s="665" t="s">
        <v>3143</v>
      </c>
      <c r="H1619" s="665" t="s">
        <v>557</v>
      </c>
      <c r="I1619" s="665" t="s">
        <v>3147</v>
      </c>
      <c r="J1619" s="665" t="s">
        <v>3148</v>
      </c>
      <c r="K1619" s="665" t="s">
        <v>3149</v>
      </c>
      <c r="L1619" s="666">
        <v>492.18</v>
      </c>
      <c r="M1619" s="666">
        <v>492.18</v>
      </c>
      <c r="N1619" s="665">
        <v>1</v>
      </c>
      <c r="O1619" s="748">
        <v>1</v>
      </c>
      <c r="P1619" s="666">
        <v>492.18</v>
      </c>
      <c r="Q1619" s="681">
        <v>1</v>
      </c>
      <c r="R1619" s="665">
        <v>1</v>
      </c>
      <c r="S1619" s="681">
        <v>1</v>
      </c>
      <c r="T1619" s="748">
        <v>1</v>
      </c>
      <c r="U1619" s="704">
        <v>1</v>
      </c>
    </row>
    <row r="1620" spans="1:21" ht="14.4" customHeight="1" x14ac:dyDescent="0.3">
      <c r="A1620" s="664">
        <v>31</v>
      </c>
      <c r="B1620" s="665" t="s">
        <v>556</v>
      </c>
      <c r="C1620" s="665" t="s">
        <v>3072</v>
      </c>
      <c r="D1620" s="746" t="s">
        <v>4307</v>
      </c>
      <c r="E1620" s="747" t="s">
        <v>3078</v>
      </c>
      <c r="F1620" s="665" t="s">
        <v>3067</v>
      </c>
      <c r="G1620" s="665" t="s">
        <v>3143</v>
      </c>
      <c r="H1620" s="665" t="s">
        <v>557</v>
      </c>
      <c r="I1620" s="665" t="s">
        <v>3156</v>
      </c>
      <c r="J1620" s="665" t="s">
        <v>3157</v>
      </c>
      <c r="K1620" s="665" t="s">
        <v>3158</v>
      </c>
      <c r="L1620" s="666">
        <v>971.25</v>
      </c>
      <c r="M1620" s="666">
        <v>971.25</v>
      </c>
      <c r="N1620" s="665">
        <v>1</v>
      </c>
      <c r="O1620" s="748">
        <v>1</v>
      </c>
      <c r="P1620" s="666">
        <v>971.25</v>
      </c>
      <c r="Q1620" s="681">
        <v>1</v>
      </c>
      <c r="R1620" s="665">
        <v>1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31</v>
      </c>
      <c r="B1621" s="665" t="s">
        <v>556</v>
      </c>
      <c r="C1621" s="665" t="s">
        <v>3072</v>
      </c>
      <c r="D1621" s="746" t="s">
        <v>4307</v>
      </c>
      <c r="E1621" s="747" t="s">
        <v>3078</v>
      </c>
      <c r="F1621" s="665" t="s">
        <v>3067</v>
      </c>
      <c r="G1621" s="665" t="s">
        <v>3143</v>
      </c>
      <c r="H1621" s="665" t="s">
        <v>557</v>
      </c>
      <c r="I1621" s="665" t="s">
        <v>3159</v>
      </c>
      <c r="J1621" s="665" t="s">
        <v>3160</v>
      </c>
      <c r="K1621" s="665" t="s">
        <v>3161</v>
      </c>
      <c r="L1621" s="666">
        <v>1978.94</v>
      </c>
      <c r="M1621" s="666">
        <v>1978.94</v>
      </c>
      <c r="N1621" s="665">
        <v>1</v>
      </c>
      <c r="O1621" s="748">
        <v>1</v>
      </c>
      <c r="P1621" s="666">
        <v>1978.94</v>
      </c>
      <c r="Q1621" s="681">
        <v>1</v>
      </c>
      <c r="R1621" s="665">
        <v>1</v>
      </c>
      <c r="S1621" s="681">
        <v>1</v>
      </c>
      <c r="T1621" s="748">
        <v>1</v>
      </c>
      <c r="U1621" s="704">
        <v>1</v>
      </c>
    </row>
    <row r="1622" spans="1:21" ht="14.4" customHeight="1" x14ac:dyDescent="0.3">
      <c r="A1622" s="664">
        <v>31</v>
      </c>
      <c r="B1622" s="665" t="s">
        <v>556</v>
      </c>
      <c r="C1622" s="665" t="s">
        <v>3072</v>
      </c>
      <c r="D1622" s="746" t="s">
        <v>4307</v>
      </c>
      <c r="E1622" s="747" t="s">
        <v>3078</v>
      </c>
      <c r="F1622" s="665" t="s">
        <v>3067</v>
      </c>
      <c r="G1622" s="665" t="s">
        <v>3176</v>
      </c>
      <c r="H1622" s="665" t="s">
        <v>557</v>
      </c>
      <c r="I1622" s="665" t="s">
        <v>3180</v>
      </c>
      <c r="J1622" s="665" t="s">
        <v>3181</v>
      </c>
      <c r="K1622" s="665" t="s">
        <v>3182</v>
      </c>
      <c r="L1622" s="666">
        <v>200</v>
      </c>
      <c r="M1622" s="666">
        <v>400</v>
      </c>
      <c r="N1622" s="665">
        <v>2</v>
      </c>
      <c r="O1622" s="748">
        <v>1</v>
      </c>
      <c r="P1622" s="666">
        <v>400</v>
      </c>
      <c r="Q1622" s="681">
        <v>1</v>
      </c>
      <c r="R1622" s="665">
        <v>2</v>
      </c>
      <c r="S1622" s="681">
        <v>1</v>
      </c>
      <c r="T1622" s="748">
        <v>1</v>
      </c>
      <c r="U1622" s="704">
        <v>1</v>
      </c>
    </row>
    <row r="1623" spans="1:21" ht="14.4" customHeight="1" x14ac:dyDescent="0.3">
      <c r="A1623" s="664">
        <v>31</v>
      </c>
      <c r="B1623" s="665" t="s">
        <v>556</v>
      </c>
      <c r="C1623" s="665" t="s">
        <v>3072</v>
      </c>
      <c r="D1623" s="746" t="s">
        <v>4307</v>
      </c>
      <c r="E1623" s="747" t="s">
        <v>3080</v>
      </c>
      <c r="F1623" s="665" t="s">
        <v>3067</v>
      </c>
      <c r="G1623" s="665" t="s">
        <v>3135</v>
      </c>
      <c r="H1623" s="665" t="s">
        <v>557</v>
      </c>
      <c r="I1623" s="665" t="s">
        <v>3136</v>
      </c>
      <c r="J1623" s="665" t="s">
        <v>3137</v>
      </c>
      <c r="K1623" s="665" t="s">
        <v>3138</v>
      </c>
      <c r="L1623" s="666">
        <v>35.130000000000003</v>
      </c>
      <c r="M1623" s="666">
        <v>70.260000000000005</v>
      </c>
      <c r="N1623" s="665">
        <v>2</v>
      </c>
      <c r="O1623" s="748">
        <v>1</v>
      </c>
      <c r="P1623" s="666">
        <v>70.260000000000005</v>
      </c>
      <c r="Q1623" s="681">
        <v>1</v>
      </c>
      <c r="R1623" s="665">
        <v>2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31</v>
      </c>
      <c r="B1624" s="665" t="s">
        <v>556</v>
      </c>
      <c r="C1624" s="665" t="s">
        <v>3072</v>
      </c>
      <c r="D1624" s="746" t="s">
        <v>4307</v>
      </c>
      <c r="E1624" s="747" t="s">
        <v>3080</v>
      </c>
      <c r="F1624" s="665" t="s">
        <v>3067</v>
      </c>
      <c r="G1624" s="665" t="s">
        <v>3143</v>
      </c>
      <c r="H1624" s="665" t="s">
        <v>557</v>
      </c>
      <c r="I1624" s="665" t="s">
        <v>3147</v>
      </c>
      <c r="J1624" s="665" t="s">
        <v>3148</v>
      </c>
      <c r="K1624" s="665" t="s">
        <v>3149</v>
      </c>
      <c r="L1624" s="666">
        <v>492.18</v>
      </c>
      <c r="M1624" s="666">
        <v>1968.72</v>
      </c>
      <c r="N1624" s="665">
        <v>4</v>
      </c>
      <c r="O1624" s="748">
        <v>3</v>
      </c>
      <c r="P1624" s="666">
        <v>1476.54</v>
      </c>
      <c r="Q1624" s="681">
        <v>0.75</v>
      </c>
      <c r="R1624" s="665">
        <v>3</v>
      </c>
      <c r="S1624" s="681">
        <v>0.75</v>
      </c>
      <c r="T1624" s="748">
        <v>2.5</v>
      </c>
      <c r="U1624" s="704">
        <v>0.83333333333333337</v>
      </c>
    </row>
    <row r="1625" spans="1:21" ht="14.4" customHeight="1" x14ac:dyDescent="0.3">
      <c r="A1625" s="664">
        <v>31</v>
      </c>
      <c r="B1625" s="665" t="s">
        <v>556</v>
      </c>
      <c r="C1625" s="665" t="s">
        <v>3072</v>
      </c>
      <c r="D1625" s="746" t="s">
        <v>4307</v>
      </c>
      <c r="E1625" s="747" t="s">
        <v>3080</v>
      </c>
      <c r="F1625" s="665" t="s">
        <v>3067</v>
      </c>
      <c r="G1625" s="665" t="s">
        <v>3143</v>
      </c>
      <c r="H1625" s="665" t="s">
        <v>557</v>
      </c>
      <c r="I1625" s="665" t="s">
        <v>3156</v>
      </c>
      <c r="J1625" s="665" t="s">
        <v>3157</v>
      </c>
      <c r="K1625" s="665" t="s">
        <v>3158</v>
      </c>
      <c r="L1625" s="666">
        <v>971.25</v>
      </c>
      <c r="M1625" s="666">
        <v>971.25</v>
      </c>
      <c r="N1625" s="665">
        <v>1</v>
      </c>
      <c r="O1625" s="748">
        <v>1</v>
      </c>
      <c r="P1625" s="666">
        <v>971.25</v>
      </c>
      <c r="Q1625" s="681">
        <v>1</v>
      </c>
      <c r="R1625" s="665">
        <v>1</v>
      </c>
      <c r="S1625" s="681">
        <v>1</v>
      </c>
      <c r="T1625" s="748">
        <v>1</v>
      </c>
      <c r="U1625" s="704">
        <v>1</v>
      </c>
    </row>
    <row r="1626" spans="1:21" ht="14.4" customHeight="1" x14ac:dyDescent="0.3">
      <c r="A1626" s="664">
        <v>31</v>
      </c>
      <c r="B1626" s="665" t="s">
        <v>556</v>
      </c>
      <c r="C1626" s="665" t="s">
        <v>3072</v>
      </c>
      <c r="D1626" s="746" t="s">
        <v>4307</v>
      </c>
      <c r="E1626" s="747" t="s">
        <v>3080</v>
      </c>
      <c r="F1626" s="665" t="s">
        <v>3067</v>
      </c>
      <c r="G1626" s="665" t="s">
        <v>3176</v>
      </c>
      <c r="H1626" s="665" t="s">
        <v>557</v>
      </c>
      <c r="I1626" s="665" t="s">
        <v>3180</v>
      </c>
      <c r="J1626" s="665" t="s">
        <v>3181</v>
      </c>
      <c r="K1626" s="665" t="s">
        <v>3182</v>
      </c>
      <c r="L1626" s="666">
        <v>200</v>
      </c>
      <c r="M1626" s="666">
        <v>400</v>
      </c>
      <c r="N1626" s="665">
        <v>2</v>
      </c>
      <c r="O1626" s="748">
        <v>1</v>
      </c>
      <c r="P1626" s="666">
        <v>400</v>
      </c>
      <c r="Q1626" s="681">
        <v>1</v>
      </c>
      <c r="R1626" s="665">
        <v>2</v>
      </c>
      <c r="S1626" s="681">
        <v>1</v>
      </c>
      <c r="T1626" s="748">
        <v>1</v>
      </c>
      <c r="U1626" s="704">
        <v>1</v>
      </c>
    </row>
    <row r="1627" spans="1:21" ht="14.4" customHeight="1" x14ac:dyDescent="0.3">
      <c r="A1627" s="664">
        <v>31</v>
      </c>
      <c r="B1627" s="665" t="s">
        <v>556</v>
      </c>
      <c r="C1627" s="665" t="s">
        <v>3072</v>
      </c>
      <c r="D1627" s="746" t="s">
        <v>4307</v>
      </c>
      <c r="E1627" s="747" t="s">
        <v>3081</v>
      </c>
      <c r="F1627" s="665" t="s">
        <v>3067</v>
      </c>
      <c r="G1627" s="665" t="s">
        <v>3135</v>
      </c>
      <c r="H1627" s="665" t="s">
        <v>557</v>
      </c>
      <c r="I1627" s="665" t="s">
        <v>3136</v>
      </c>
      <c r="J1627" s="665" t="s">
        <v>3137</v>
      </c>
      <c r="K1627" s="665" t="s">
        <v>3138</v>
      </c>
      <c r="L1627" s="666">
        <v>35.130000000000003</v>
      </c>
      <c r="M1627" s="666">
        <v>35.130000000000003</v>
      </c>
      <c r="N1627" s="665">
        <v>1</v>
      </c>
      <c r="O1627" s="748">
        <v>1</v>
      </c>
      <c r="P1627" s="666">
        <v>35.130000000000003</v>
      </c>
      <c r="Q1627" s="681">
        <v>1</v>
      </c>
      <c r="R1627" s="665">
        <v>1</v>
      </c>
      <c r="S1627" s="681">
        <v>1</v>
      </c>
      <c r="T1627" s="748">
        <v>1</v>
      </c>
      <c r="U1627" s="704">
        <v>1</v>
      </c>
    </row>
    <row r="1628" spans="1:21" ht="14.4" customHeight="1" x14ac:dyDescent="0.3">
      <c r="A1628" s="664">
        <v>31</v>
      </c>
      <c r="B1628" s="665" t="s">
        <v>556</v>
      </c>
      <c r="C1628" s="665" t="s">
        <v>3072</v>
      </c>
      <c r="D1628" s="746" t="s">
        <v>4307</v>
      </c>
      <c r="E1628" s="747" t="s">
        <v>3081</v>
      </c>
      <c r="F1628" s="665" t="s">
        <v>3067</v>
      </c>
      <c r="G1628" s="665" t="s">
        <v>3143</v>
      </c>
      <c r="H1628" s="665" t="s">
        <v>557</v>
      </c>
      <c r="I1628" s="665" t="s">
        <v>3147</v>
      </c>
      <c r="J1628" s="665" t="s">
        <v>3148</v>
      </c>
      <c r="K1628" s="665" t="s">
        <v>3149</v>
      </c>
      <c r="L1628" s="666">
        <v>492.18</v>
      </c>
      <c r="M1628" s="666">
        <v>492.18</v>
      </c>
      <c r="N1628" s="665">
        <v>1</v>
      </c>
      <c r="O1628" s="748">
        <v>1</v>
      </c>
      <c r="P1628" s="666">
        <v>492.18</v>
      </c>
      <c r="Q1628" s="681">
        <v>1</v>
      </c>
      <c r="R1628" s="665">
        <v>1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31</v>
      </c>
      <c r="B1629" s="665" t="s">
        <v>556</v>
      </c>
      <c r="C1629" s="665" t="s">
        <v>3072</v>
      </c>
      <c r="D1629" s="746" t="s">
        <v>4307</v>
      </c>
      <c r="E1629" s="747" t="s">
        <v>3082</v>
      </c>
      <c r="F1629" s="665" t="s">
        <v>3067</v>
      </c>
      <c r="G1629" s="665" t="s">
        <v>3143</v>
      </c>
      <c r="H1629" s="665" t="s">
        <v>557</v>
      </c>
      <c r="I1629" s="665" t="s">
        <v>3170</v>
      </c>
      <c r="J1629" s="665" t="s">
        <v>3171</v>
      </c>
      <c r="K1629" s="665" t="s">
        <v>3172</v>
      </c>
      <c r="L1629" s="666">
        <v>1000</v>
      </c>
      <c r="M1629" s="666">
        <v>1000</v>
      </c>
      <c r="N1629" s="665">
        <v>1</v>
      </c>
      <c r="O1629" s="748">
        <v>1</v>
      </c>
      <c r="P1629" s="666">
        <v>1000</v>
      </c>
      <c r="Q1629" s="681">
        <v>1</v>
      </c>
      <c r="R1629" s="665">
        <v>1</v>
      </c>
      <c r="S1629" s="681">
        <v>1</v>
      </c>
      <c r="T1629" s="748">
        <v>1</v>
      </c>
      <c r="U1629" s="704">
        <v>1</v>
      </c>
    </row>
    <row r="1630" spans="1:21" ht="14.4" customHeight="1" x14ac:dyDescent="0.3">
      <c r="A1630" s="664">
        <v>31</v>
      </c>
      <c r="B1630" s="665" t="s">
        <v>556</v>
      </c>
      <c r="C1630" s="665" t="s">
        <v>3072</v>
      </c>
      <c r="D1630" s="746" t="s">
        <v>4307</v>
      </c>
      <c r="E1630" s="747" t="s">
        <v>3082</v>
      </c>
      <c r="F1630" s="665" t="s">
        <v>3067</v>
      </c>
      <c r="G1630" s="665" t="s">
        <v>3176</v>
      </c>
      <c r="H1630" s="665" t="s">
        <v>557</v>
      </c>
      <c r="I1630" s="665" t="s">
        <v>3177</v>
      </c>
      <c r="J1630" s="665" t="s">
        <v>3178</v>
      </c>
      <c r="K1630" s="665" t="s">
        <v>3179</v>
      </c>
      <c r="L1630" s="666">
        <v>260</v>
      </c>
      <c r="M1630" s="666">
        <v>520</v>
      </c>
      <c r="N1630" s="665">
        <v>2</v>
      </c>
      <c r="O1630" s="748">
        <v>1</v>
      </c>
      <c r="P1630" s="666">
        <v>520</v>
      </c>
      <c r="Q1630" s="681">
        <v>1</v>
      </c>
      <c r="R1630" s="665">
        <v>2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31</v>
      </c>
      <c r="B1631" s="665" t="s">
        <v>556</v>
      </c>
      <c r="C1631" s="665" t="s">
        <v>3072</v>
      </c>
      <c r="D1631" s="746" t="s">
        <v>4307</v>
      </c>
      <c r="E1631" s="747" t="s">
        <v>3082</v>
      </c>
      <c r="F1631" s="665" t="s">
        <v>3067</v>
      </c>
      <c r="G1631" s="665" t="s">
        <v>3176</v>
      </c>
      <c r="H1631" s="665" t="s">
        <v>557</v>
      </c>
      <c r="I1631" s="665" t="s">
        <v>3180</v>
      </c>
      <c r="J1631" s="665" t="s">
        <v>3181</v>
      </c>
      <c r="K1631" s="665" t="s">
        <v>3182</v>
      </c>
      <c r="L1631" s="666">
        <v>200</v>
      </c>
      <c r="M1631" s="666">
        <v>400</v>
      </c>
      <c r="N1631" s="665">
        <v>2</v>
      </c>
      <c r="O1631" s="748">
        <v>1</v>
      </c>
      <c r="P1631" s="666">
        <v>400</v>
      </c>
      <c r="Q1631" s="681">
        <v>1</v>
      </c>
      <c r="R1631" s="665">
        <v>2</v>
      </c>
      <c r="S1631" s="681">
        <v>1</v>
      </c>
      <c r="T1631" s="748">
        <v>1</v>
      </c>
      <c r="U1631" s="704">
        <v>1</v>
      </c>
    </row>
    <row r="1632" spans="1:21" ht="14.4" customHeight="1" x14ac:dyDescent="0.3">
      <c r="A1632" s="664">
        <v>31</v>
      </c>
      <c r="B1632" s="665" t="s">
        <v>556</v>
      </c>
      <c r="C1632" s="665" t="s">
        <v>3072</v>
      </c>
      <c r="D1632" s="746" t="s">
        <v>4307</v>
      </c>
      <c r="E1632" s="747" t="s">
        <v>3084</v>
      </c>
      <c r="F1632" s="665" t="s">
        <v>3067</v>
      </c>
      <c r="G1632" s="665" t="s">
        <v>3135</v>
      </c>
      <c r="H1632" s="665" t="s">
        <v>557</v>
      </c>
      <c r="I1632" s="665" t="s">
        <v>3136</v>
      </c>
      <c r="J1632" s="665" t="s">
        <v>3137</v>
      </c>
      <c r="K1632" s="665" t="s">
        <v>3138</v>
      </c>
      <c r="L1632" s="666">
        <v>35.130000000000003</v>
      </c>
      <c r="M1632" s="666">
        <v>70.260000000000005</v>
      </c>
      <c r="N1632" s="665">
        <v>2</v>
      </c>
      <c r="O1632" s="748">
        <v>1</v>
      </c>
      <c r="P1632" s="666">
        <v>70.260000000000005</v>
      </c>
      <c r="Q1632" s="681">
        <v>1</v>
      </c>
      <c r="R1632" s="665">
        <v>2</v>
      </c>
      <c r="S1632" s="681">
        <v>1</v>
      </c>
      <c r="T1632" s="748">
        <v>1</v>
      </c>
      <c r="U1632" s="704">
        <v>1</v>
      </c>
    </row>
    <row r="1633" spans="1:21" ht="14.4" customHeight="1" x14ac:dyDescent="0.3">
      <c r="A1633" s="664">
        <v>31</v>
      </c>
      <c r="B1633" s="665" t="s">
        <v>556</v>
      </c>
      <c r="C1633" s="665" t="s">
        <v>3072</v>
      </c>
      <c r="D1633" s="746" t="s">
        <v>4307</v>
      </c>
      <c r="E1633" s="747" t="s">
        <v>3084</v>
      </c>
      <c r="F1633" s="665" t="s">
        <v>3067</v>
      </c>
      <c r="G1633" s="665" t="s">
        <v>3143</v>
      </c>
      <c r="H1633" s="665" t="s">
        <v>557</v>
      </c>
      <c r="I1633" s="665" t="s">
        <v>3147</v>
      </c>
      <c r="J1633" s="665" t="s">
        <v>3148</v>
      </c>
      <c r="K1633" s="665" t="s">
        <v>3149</v>
      </c>
      <c r="L1633" s="666">
        <v>492.18</v>
      </c>
      <c r="M1633" s="666">
        <v>492.18</v>
      </c>
      <c r="N1633" s="665">
        <v>1</v>
      </c>
      <c r="O1633" s="748">
        <v>1</v>
      </c>
      <c r="P1633" s="666">
        <v>492.18</v>
      </c>
      <c r="Q1633" s="681">
        <v>1</v>
      </c>
      <c r="R1633" s="665">
        <v>1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31</v>
      </c>
      <c r="B1634" s="665" t="s">
        <v>556</v>
      </c>
      <c r="C1634" s="665" t="s">
        <v>3072</v>
      </c>
      <c r="D1634" s="746" t="s">
        <v>4307</v>
      </c>
      <c r="E1634" s="747" t="s">
        <v>3084</v>
      </c>
      <c r="F1634" s="665" t="s">
        <v>3067</v>
      </c>
      <c r="G1634" s="665" t="s">
        <v>3143</v>
      </c>
      <c r="H1634" s="665" t="s">
        <v>557</v>
      </c>
      <c r="I1634" s="665" t="s">
        <v>3156</v>
      </c>
      <c r="J1634" s="665" t="s">
        <v>3157</v>
      </c>
      <c r="K1634" s="665" t="s">
        <v>3158</v>
      </c>
      <c r="L1634" s="666">
        <v>971.25</v>
      </c>
      <c r="M1634" s="666">
        <v>971.25</v>
      </c>
      <c r="N1634" s="665">
        <v>1</v>
      </c>
      <c r="O1634" s="748">
        <v>1</v>
      </c>
      <c r="P1634" s="666">
        <v>971.25</v>
      </c>
      <c r="Q1634" s="681">
        <v>1</v>
      </c>
      <c r="R1634" s="665">
        <v>1</v>
      </c>
      <c r="S1634" s="681">
        <v>1</v>
      </c>
      <c r="T1634" s="748">
        <v>1</v>
      </c>
      <c r="U1634" s="704">
        <v>1</v>
      </c>
    </row>
    <row r="1635" spans="1:21" ht="14.4" customHeight="1" x14ac:dyDescent="0.3">
      <c r="A1635" s="664">
        <v>31</v>
      </c>
      <c r="B1635" s="665" t="s">
        <v>556</v>
      </c>
      <c r="C1635" s="665" t="s">
        <v>3072</v>
      </c>
      <c r="D1635" s="746" t="s">
        <v>4307</v>
      </c>
      <c r="E1635" s="747" t="s">
        <v>3084</v>
      </c>
      <c r="F1635" s="665" t="s">
        <v>3067</v>
      </c>
      <c r="G1635" s="665" t="s">
        <v>3143</v>
      </c>
      <c r="H1635" s="665" t="s">
        <v>557</v>
      </c>
      <c r="I1635" s="665" t="s">
        <v>3297</v>
      </c>
      <c r="J1635" s="665" t="s">
        <v>3298</v>
      </c>
      <c r="K1635" s="665" t="s">
        <v>3299</v>
      </c>
      <c r="L1635" s="666">
        <v>855</v>
      </c>
      <c r="M1635" s="666">
        <v>855</v>
      </c>
      <c r="N1635" s="665">
        <v>1</v>
      </c>
      <c r="O1635" s="748">
        <v>1</v>
      </c>
      <c r="P1635" s="666">
        <v>855</v>
      </c>
      <c r="Q1635" s="681">
        <v>1</v>
      </c>
      <c r="R1635" s="665">
        <v>1</v>
      </c>
      <c r="S1635" s="681">
        <v>1</v>
      </c>
      <c r="T1635" s="748">
        <v>1</v>
      </c>
      <c r="U1635" s="704">
        <v>1</v>
      </c>
    </row>
    <row r="1636" spans="1:21" ht="14.4" customHeight="1" x14ac:dyDescent="0.3">
      <c r="A1636" s="664">
        <v>31</v>
      </c>
      <c r="B1636" s="665" t="s">
        <v>556</v>
      </c>
      <c r="C1636" s="665" t="s">
        <v>3072</v>
      </c>
      <c r="D1636" s="746" t="s">
        <v>4307</v>
      </c>
      <c r="E1636" s="747" t="s">
        <v>3084</v>
      </c>
      <c r="F1636" s="665" t="s">
        <v>3067</v>
      </c>
      <c r="G1636" s="665" t="s">
        <v>3176</v>
      </c>
      <c r="H1636" s="665" t="s">
        <v>557</v>
      </c>
      <c r="I1636" s="665" t="s">
        <v>3326</v>
      </c>
      <c r="J1636" s="665" t="s">
        <v>3327</v>
      </c>
      <c r="K1636" s="665" t="s">
        <v>3328</v>
      </c>
      <c r="L1636" s="666">
        <v>260</v>
      </c>
      <c r="M1636" s="666">
        <v>520</v>
      </c>
      <c r="N1636" s="665">
        <v>2</v>
      </c>
      <c r="O1636" s="748">
        <v>1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31</v>
      </c>
      <c r="B1637" s="665" t="s">
        <v>556</v>
      </c>
      <c r="C1637" s="665" t="s">
        <v>3072</v>
      </c>
      <c r="D1637" s="746" t="s">
        <v>4307</v>
      </c>
      <c r="E1637" s="747" t="s">
        <v>3085</v>
      </c>
      <c r="F1637" s="665" t="s">
        <v>3065</v>
      </c>
      <c r="G1637" s="665" t="s">
        <v>3104</v>
      </c>
      <c r="H1637" s="665" t="s">
        <v>557</v>
      </c>
      <c r="I1637" s="665" t="s">
        <v>4303</v>
      </c>
      <c r="J1637" s="665" t="s">
        <v>740</v>
      </c>
      <c r="K1637" s="665" t="s">
        <v>4304</v>
      </c>
      <c r="L1637" s="666">
        <v>0</v>
      </c>
      <c r="M1637" s="666">
        <v>0</v>
      </c>
      <c r="N1637" s="665">
        <v>1</v>
      </c>
      <c r="O1637" s="748">
        <v>1</v>
      </c>
      <c r="P1637" s="666">
        <v>0</v>
      </c>
      <c r="Q1637" s="681"/>
      <c r="R1637" s="665">
        <v>1</v>
      </c>
      <c r="S1637" s="681">
        <v>1</v>
      </c>
      <c r="T1637" s="748">
        <v>1</v>
      </c>
      <c r="U1637" s="704">
        <v>1</v>
      </c>
    </row>
    <row r="1638" spans="1:21" ht="14.4" customHeight="1" x14ac:dyDescent="0.3">
      <c r="A1638" s="664">
        <v>31</v>
      </c>
      <c r="B1638" s="665" t="s">
        <v>556</v>
      </c>
      <c r="C1638" s="665" t="s">
        <v>3072</v>
      </c>
      <c r="D1638" s="746" t="s">
        <v>4307</v>
      </c>
      <c r="E1638" s="747" t="s">
        <v>3085</v>
      </c>
      <c r="F1638" s="665" t="s">
        <v>3065</v>
      </c>
      <c r="G1638" s="665" t="s">
        <v>3118</v>
      </c>
      <c r="H1638" s="665" t="s">
        <v>1543</v>
      </c>
      <c r="I1638" s="665" t="s">
        <v>3120</v>
      </c>
      <c r="J1638" s="665" t="s">
        <v>1565</v>
      </c>
      <c r="K1638" s="665" t="s">
        <v>2807</v>
      </c>
      <c r="L1638" s="666">
        <v>815.1</v>
      </c>
      <c r="M1638" s="666">
        <v>3260.4</v>
      </c>
      <c r="N1638" s="665">
        <v>4</v>
      </c>
      <c r="O1638" s="748">
        <v>0.5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31</v>
      </c>
      <c r="B1639" s="665" t="s">
        <v>556</v>
      </c>
      <c r="C1639" s="665" t="s">
        <v>3072</v>
      </c>
      <c r="D1639" s="746" t="s">
        <v>4307</v>
      </c>
      <c r="E1639" s="747" t="s">
        <v>3085</v>
      </c>
      <c r="F1639" s="665" t="s">
        <v>3065</v>
      </c>
      <c r="G1639" s="665" t="s">
        <v>3233</v>
      </c>
      <c r="H1639" s="665" t="s">
        <v>557</v>
      </c>
      <c r="I1639" s="665" t="s">
        <v>2124</v>
      </c>
      <c r="J1639" s="665" t="s">
        <v>974</v>
      </c>
      <c r="K1639" s="665" t="s">
        <v>3234</v>
      </c>
      <c r="L1639" s="666">
        <v>90.53</v>
      </c>
      <c r="M1639" s="666">
        <v>181.06</v>
      </c>
      <c r="N1639" s="665">
        <v>2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31</v>
      </c>
      <c r="B1640" s="665" t="s">
        <v>556</v>
      </c>
      <c r="C1640" s="665" t="s">
        <v>3072</v>
      </c>
      <c r="D1640" s="746" t="s">
        <v>4307</v>
      </c>
      <c r="E1640" s="747" t="s">
        <v>3085</v>
      </c>
      <c r="F1640" s="665" t="s">
        <v>3065</v>
      </c>
      <c r="G1640" s="665" t="s">
        <v>3125</v>
      </c>
      <c r="H1640" s="665" t="s">
        <v>557</v>
      </c>
      <c r="I1640" s="665" t="s">
        <v>796</v>
      </c>
      <c r="J1640" s="665" t="s">
        <v>3126</v>
      </c>
      <c r="K1640" s="665" t="s">
        <v>3127</v>
      </c>
      <c r="L1640" s="666">
        <v>0</v>
      </c>
      <c r="M1640" s="666">
        <v>0</v>
      </c>
      <c r="N1640" s="665">
        <v>3</v>
      </c>
      <c r="O1640" s="748">
        <v>1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31</v>
      </c>
      <c r="B1641" s="665" t="s">
        <v>556</v>
      </c>
      <c r="C1641" s="665" t="s">
        <v>3072</v>
      </c>
      <c r="D1641" s="746" t="s">
        <v>4307</v>
      </c>
      <c r="E1641" s="747" t="s">
        <v>3085</v>
      </c>
      <c r="F1641" s="665" t="s">
        <v>3065</v>
      </c>
      <c r="G1641" s="665" t="s">
        <v>3240</v>
      </c>
      <c r="H1641" s="665" t="s">
        <v>557</v>
      </c>
      <c r="I1641" s="665" t="s">
        <v>1126</v>
      </c>
      <c r="J1641" s="665" t="s">
        <v>3242</v>
      </c>
      <c r="K1641" s="665" t="s">
        <v>3244</v>
      </c>
      <c r="L1641" s="666">
        <v>50.32</v>
      </c>
      <c r="M1641" s="666">
        <v>50.32</v>
      </c>
      <c r="N1641" s="665">
        <v>1</v>
      </c>
      <c r="O1641" s="748">
        <v>0.5</v>
      </c>
      <c r="P1641" s="666"/>
      <c r="Q1641" s="681">
        <v>0</v>
      </c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31</v>
      </c>
      <c r="B1642" s="665" t="s">
        <v>556</v>
      </c>
      <c r="C1642" s="665" t="s">
        <v>3072</v>
      </c>
      <c r="D1642" s="746" t="s">
        <v>4307</v>
      </c>
      <c r="E1642" s="747" t="s">
        <v>3085</v>
      </c>
      <c r="F1642" s="665" t="s">
        <v>3067</v>
      </c>
      <c r="G1642" s="665" t="s">
        <v>3135</v>
      </c>
      <c r="H1642" s="665" t="s">
        <v>557</v>
      </c>
      <c r="I1642" s="665" t="s">
        <v>3136</v>
      </c>
      <c r="J1642" s="665" t="s">
        <v>3137</v>
      </c>
      <c r="K1642" s="665" t="s">
        <v>3138</v>
      </c>
      <c r="L1642" s="666">
        <v>35.130000000000003</v>
      </c>
      <c r="M1642" s="666">
        <v>140.52000000000001</v>
      </c>
      <c r="N1642" s="665">
        <v>4</v>
      </c>
      <c r="O1642" s="748">
        <v>2</v>
      </c>
      <c r="P1642" s="666">
        <v>140.52000000000001</v>
      </c>
      <c r="Q1642" s="681">
        <v>1</v>
      </c>
      <c r="R1642" s="665">
        <v>4</v>
      </c>
      <c r="S1642" s="681">
        <v>1</v>
      </c>
      <c r="T1642" s="748">
        <v>2</v>
      </c>
      <c r="U1642" s="704">
        <v>1</v>
      </c>
    </row>
    <row r="1643" spans="1:21" ht="14.4" customHeight="1" x14ac:dyDescent="0.3">
      <c r="A1643" s="664">
        <v>31</v>
      </c>
      <c r="B1643" s="665" t="s">
        <v>556</v>
      </c>
      <c r="C1643" s="665" t="s">
        <v>3072</v>
      </c>
      <c r="D1643" s="746" t="s">
        <v>4307</v>
      </c>
      <c r="E1643" s="747" t="s">
        <v>3085</v>
      </c>
      <c r="F1643" s="665" t="s">
        <v>3067</v>
      </c>
      <c r="G1643" s="665" t="s">
        <v>3143</v>
      </c>
      <c r="H1643" s="665" t="s">
        <v>557</v>
      </c>
      <c r="I1643" s="665" t="s">
        <v>3144</v>
      </c>
      <c r="J1643" s="665" t="s">
        <v>3145</v>
      </c>
      <c r="K1643" s="665" t="s">
        <v>3146</v>
      </c>
      <c r="L1643" s="666">
        <v>199.5</v>
      </c>
      <c r="M1643" s="666">
        <v>199.5</v>
      </c>
      <c r="N1643" s="665">
        <v>1</v>
      </c>
      <c r="O1643" s="748">
        <v>1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31</v>
      </c>
      <c r="B1644" s="665" t="s">
        <v>556</v>
      </c>
      <c r="C1644" s="665" t="s">
        <v>3072</v>
      </c>
      <c r="D1644" s="746" t="s">
        <v>4307</v>
      </c>
      <c r="E1644" s="747" t="s">
        <v>3085</v>
      </c>
      <c r="F1644" s="665" t="s">
        <v>3067</v>
      </c>
      <c r="G1644" s="665" t="s">
        <v>3143</v>
      </c>
      <c r="H1644" s="665" t="s">
        <v>557</v>
      </c>
      <c r="I1644" s="665" t="s">
        <v>3147</v>
      </c>
      <c r="J1644" s="665" t="s">
        <v>3148</v>
      </c>
      <c r="K1644" s="665" t="s">
        <v>3149</v>
      </c>
      <c r="L1644" s="666">
        <v>492.18</v>
      </c>
      <c r="M1644" s="666">
        <v>1476.54</v>
      </c>
      <c r="N1644" s="665">
        <v>3</v>
      </c>
      <c r="O1644" s="748">
        <v>3</v>
      </c>
      <c r="P1644" s="666">
        <v>984.36</v>
      </c>
      <c r="Q1644" s="681">
        <v>0.66666666666666674</v>
      </c>
      <c r="R1644" s="665">
        <v>2</v>
      </c>
      <c r="S1644" s="681">
        <v>0.66666666666666663</v>
      </c>
      <c r="T1644" s="748">
        <v>2</v>
      </c>
      <c r="U1644" s="704">
        <v>0.66666666666666663</v>
      </c>
    </row>
    <row r="1645" spans="1:21" ht="14.4" customHeight="1" x14ac:dyDescent="0.3">
      <c r="A1645" s="664">
        <v>31</v>
      </c>
      <c r="B1645" s="665" t="s">
        <v>556</v>
      </c>
      <c r="C1645" s="665" t="s">
        <v>3072</v>
      </c>
      <c r="D1645" s="746" t="s">
        <v>4307</v>
      </c>
      <c r="E1645" s="747" t="s">
        <v>3085</v>
      </c>
      <c r="F1645" s="665" t="s">
        <v>3067</v>
      </c>
      <c r="G1645" s="665" t="s">
        <v>3143</v>
      </c>
      <c r="H1645" s="665" t="s">
        <v>557</v>
      </c>
      <c r="I1645" s="665" t="s">
        <v>3156</v>
      </c>
      <c r="J1645" s="665" t="s">
        <v>3157</v>
      </c>
      <c r="K1645" s="665" t="s">
        <v>3158</v>
      </c>
      <c r="L1645" s="666">
        <v>971.25</v>
      </c>
      <c r="M1645" s="666">
        <v>971.25</v>
      </c>
      <c r="N1645" s="665">
        <v>1</v>
      </c>
      <c r="O1645" s="748">
        <v>1</v>
      </c>
      <c r="P1645" s="666">
        <v>971.25</v>
      </c>
      <c r="Q1645" s="681">
        <v>1</v>
      </c>
      <c r="R1645" s="665">
        <v>1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31</v>
      </c>
      <c r="B1646" s="665" t="s">
        <v>556</v>
      </c>
      <c r="C1646" s="665" t="s">
        <v>3072</v>
      </c>
      <c r="D1646" s="746" t="s">
        <v>4307</v>
      </c>
      <c r="E1646" s="747" t="s">
        <v>3085</v>
      </c>
      <c r="F1646" s="665" t="s">
        <v>3067</v>
      </c>
      <c r="G1646" s="665" t="s">
        <v>3143</v>
      </c>
      <c r="H1646" s="665" t="s">
        <v>557</v>
      </c>
      <c r="I1646" s="665" t="s">
        <v>3159</v>
      </c>
      <c r="J1646" s="665" t="s">
        <v>3160</v>
      </c>
      <c r="K1646" s="665" t="s">
        <v>3161</v>
      </c>
      <c r="L1646" s="666">
        <v>1978.94</v>
      </c>
      <c r="M1646" s="666">
        <v>1978.94</v>
      </c>
      <c r="N1646" s="665">
        <v>1</v>
      </c>
      <c r="O1646" s="748">
        <v>1</v>
      </c>
      <c r="P1646" s="666">
        <v>1978.94</v>
      </c>
      <c r="Q1646" s="681">
        <v>1</v>
      </c>
      <c r="R1646" s="665">
        <v>1</v>
      </c>
      <c r="S1646" s="681">
        <v>1</v>
      </c>
      <c r="T1646" s="748">
        <v>1</v>
      </c>
      <c r="U1646" s="704">
        <v>1</v>
      </c>
    </row>
    <row r="1647" spans="1:21" ht="14.4" customHeight="1" x14ac:dyDescent="0.3">
      <c r="A1647" s="664">
        <v>31</v>
      </c>
      <c r="B1647" s="665" t="s">
        <v>556</v>
      </c>
      <c r="C1647" s="665" t="s">
        <v>3072</v>
      </c>
      <c r="D1647" s="746" t="s">
        <v>4307</v>
      </c>
      <c r="E1647" s="747" t="s">
        <v>3085</v>
      </c>
      <c r="F1647" s="665" t="s">
        <v>3067</v>
      </c>
      <c r="G1647" s="665" t="s">
        <v>3143</v>
      </c>
      <c r="H1647" s="665" t="s">
        <v>557</v>
      </c>
      <c r="I1647" s="665" t="s">
        <v>3170</v>
      </c>
      <c r="J1647" s="665" t="s">
        <v>3171</v>
      </c>
      <c r="K1647" s="665" t="s">
        <v>3172</v>
      </c>
      <c r="L1647" s="666">
        <v>1000</v>
      </c>
      <c r="M1647" s="666">
        <v>1000</v>
      </c>
      <c r="N1647" s="665">
        <v>1</v>
      </c>
      <c r="O1647" s="748">
        <v>1</v>
      </c>
      <c r="P1647" s="666">
        <v>1000</v>
      </c>
      <c r="Q1647" s="681">
        <v>1</v>
      </c>
      <c r="R1647" s="665">
        <v>1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31</v>
      </c>
      <c r="B1648" s="665" t="s">
        <v>556</v>
      </c>
      <c r="C1648" s="665" t="s">
        <v>3072</v>
      </c>
      <c r="D1648" s="746" t="s">
        <v>4307</v>
      </c>
      <c r="E1648" s="747" t="s">
        <v>3085</v>
      </c>
      <c r="F1648" s="665" t="s">
        <v>3067</v>
      </c>
      <c r="G1648" s="665" t="s">
        <v>3176</v>
      </c>
      <c r="H1648" s="665" t="s">
        <v>557</v>
      </c>
      <c r="I1648" s="665" t="s">
        <v>3180</v>
      </c>
      <c r="J1648" s="665" t="s">
        <v>3181</v>
      </c>
      <c r="K1648" s="665" t="s">
        <v>3182</v>
      </c>
      <c r="L1648" s="666">
        <v>200</v>
      </c>
      <c r="M1648" s="666">
        <v>400</v>
      </c>
      <c r="N1648" s="665">
        <v>2</v>
      </c>
      <c r="O1648" s="748">
        <v>1</v>
      </c>
      <c r="P1648" s="666">
        <v>400</v>
      </c>
      <c r="Q1648" s="681">
        <v>1</v>
      </c>
      <c r="R1648" s="665">
        <v>2</v>
      </c>
      <c r="S1648" s="681">
        <v>1</v>
      </c>
      <c r="T1648" s="748">
        <v>1</v>
      </c>
      <c r="U1648" s="704">
        <v>1</v>
      </c>
    </row>
    <row r="1649" spans="1:21" ht="14.4" customHeight="1" x14ac:dyDescent="0.3">
      <c r="A1649" s="664">
        <v>31</v>
      </c>
      <c r="B1649" s="665" t="s">
        <v>556</v>
      </c>
      <c r="C1649" s="665" t="s">
        <v>3072</v>
      </c>
      <c r="D1649" s="746" t="s">
        <v>4307</v>
      </c>
      <c r="E1649" s="747" t="s">
        <v>3087</v>
      </c>
      <c r="F1649" s="665" t="s">
        <v>3067</v>
      </c>
      <c r="G1649" s="665" t="s">
        <v>3135</v>
      </c>
      <c r="H1649" s="665" t="s">
        <v>557</v>
      </c>
      <c r="I1649" s="665" t="s">
        <v>3136</v>
      </c>
      <c r="J1649" s="665" t="s">
        <v>3137</v>
      </c>
      <c r="K1649" s="665" t="s">
        <v>3138</v>
      </c>
      <c r="L1649" s="666">
        <v>35.130000000000003</v>
      </c>
      <c r="M1649" s="666">
        <v>70.260000000000005</v>
      </c>
      <c r="N1649" s="665">
        <v>2</v>
      </c>
      <c r="O1649" s="748">
        <v>1</v>
      </c>
      <c r="P1649" s="666">
        <v>70.260000000000005</v>
      </c>
      <c r="Q1649" s="681">
        <v>1</v>
      </c>
      <c r="R1649" s="665">
        <v>2</v>
      </c>
      <c r="S1649" s="681">
        <v>1</v>
      </c>
      <c r="T1649" s="748">
        <v>1</v>
      </c>
      <c r="U1649" s="704">
        <v>1</v>
      </c>
    </row>
    <row r="1650" spans="1:21" ht="14.4" customHeight="1" x14ac:dyDescent="0.3">
      <c r="A1650" s="664">
        <v>31</v>
      </c>
      <c r="B1650" s="665" t="s">
        <v>556</v>
      </c>
      <c r="C1650" s="665" t="s">
        <v>3072</v>
      </c>
      <c r="D1650" s="746" t="s">
        <v>4307</v>
      </c>
      <c r="E1650" s="747" t="s">
        <v>3087</v>
      </c>
      <c r="F1650" s="665" t="s">
        <v>3067</v>
      </c>
      <c r="G1650" s="665" t="s">
        <v>3143</v>
      </c>
      <c r="H1650" s="665" t="s">
        <v>557</v>
      </c>
      <c r="I1650" s="665" t="s">
        <v>3156</v>
      </c>
      <c r="J1650" s="665" t="s">
        <v>3157</v>
      </c>
      <c r="K1650" s="665" t="s">
        <v>3158</v>
      </c>
      <c r="L1650" s="666">
        <v>971.25</v>
      </c>
      <c r="M1650" s="666">
        <v>971.25</v>
      </c>
      <c r="N1650" s="665">
        <v>1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31</v>
      </c>
      <c r="B1651" s="665" t="s">
        <v>556</v>
      </c>
      <c r="C1651" s="665" t="s">
        <v>3072</v>
      </c>
      <c r="D1651" s="746" t="s">
        <v>4307</v>
      </c>
      <c r="E1651" s="747" t="s">
        <v>3088</v>
      </c>
      <c r="F1651" s="665" t="s">
        <v>3067</v>
      </c>
      <c r="G1651" s="665" t="s">
        <v>3135</v>
      </c>
      <c r="H1651" s="665" t="s">
        <v>557</v>
      </c>
      <c r="I1651" s="665" t="s">
        <v>3136</v>
      </c>
      <c r="J1651" s="665" t="s">
        <v>3137</v>
      </c>
      <c r="K1651" s="665" t="s">
        <v>3138</v>
      </c>
      <c r="L1651" s="666">
        <v>35.130000000000003</v>
      </c>
      <c r="M1651" s="666">
        <v>140.52000000000001</v>
      </c>
      <c r="N1651" s="665">
        <v>4</v>
      </c>
      <c r="O1651" s="748">
        <v>2</v>
      </c>
      <c r="P1651" s="666">
        <v>140.52000000000001</v>
      </c>
      <c r="Q1651" s="681">
        <v>1</v>
      </c>
      <c r="R1651" s="665">
        <v>4</v>
      </c>
      <c r="S1651" s="681">
        <v>1</v>
      </c>
      <c r="T1651" s="748">
        <v>2</v>
      </c>
      <c r="U1651" s="704">
        <v>1</v>
      </c>
    </row>
    <row r="1652" spans="1:21" ht="14.4" customHeight="1" x14ac:dyDescent="0.3">
      <c r="A1652" s="664">
        <v>31</v>
      </c>
      <c r="B1652" s="665" t="s">
        <v>556</v>
      </c>
      <c r="C1652" s="665" t="s">
        <v>3072</v>
      </c>
      <c r="D1652" s="746" t="s">
        <v>4307</v>
      </c>
      <c r="E1652" s="747" t="s">
        <v>3088</v>
      </c>
      <c r="F1652" s="665" t="s">
        <v>3067</v>
      </c>
      <c r="G1652" s="665" t="s">
        <v>3143</v>
      </c>
      <c r="H1652" s="665" t="s">
        <v>557</v>
      </c>
      <c r="I1652" s="665" t="s">
        <v>3156</v>
      </c>
      <c r="J1652" s="665" t="s">
        <v>3157</v>
      </c>
      <c r="K1652" s="665" t="s">
        <v>3158</v>
      </c>
      <c r="L1652" s="666">
        <v>971.25</v>
      </c>
      <c r="M1652" s="666">
        <v>971.25</v>
      </c>
      <c r="N1652" s="665">
        <v>1</v>
      </c>
      <c r="O1652" s="748">
        <v>1</v>
      </c>
      <c r="P1652" s="666">
        <v>971.25</v>
      </c>
      <c r="Q1652" s="681">
        <v>1</v>
      </c>
      <c r="R1652" s="665">
        <v>1</v>
      </c>
      <c r="S1652" s="681">
        <v>1</v>
      </c>
      <c r="T1652" s="748">
        <v>1</v>
      </c>
      <c r="U1652" s="704">
        <v>1</v>
      </c>
    </row>
    <row r="1653" spans="1:21" ht="14.4" customHeight="1" x14ac:dyDescent="0.3">
      <c r="A1653" s="664">
        <v>31</v>
      </c>
      <c r="B1653" s="665" t="s">
        <v>556</v>
      </c>
      <c r="C1653" s="665" t="s">
        <v>3072</v>
      </c>
      <c r="D1653" s="746" t="s">
        <v>4307</v>
      </c>
      <c r="E1653" s="747" t="s">
        <v>3089</v>
      </c>
      <c r="F1653" s="665" t="s">
        <v>3065</v>
      </c>
      <c r="G1653" s="665" t="s">
        <v>3201</v>
      </c>
      <c r="H1653" s="665" t="s">
        <v>557</v>
      </c>
      <c r="I1653" s="665" t="s">
        <v>1118</v>
      </c>
      <c r="J1653" s="665" t="s">
        <v>3202</v>
      </c>
      <c r="K1653" s="665" t="s">
        <v>3203</v>
      </c>
      <c r="L1653" s="666">
        <v>54.81</v>
      </c>
      <c r="M1653" s="666">
        <v>54.81</v>
      </c>
      <c r="N1653" s="665">
        <v>1</v>
      </c>
      <c r="O1653" s="748">
        <v>0.5</v>
      </c>
      <c r="P1653" s="666">
        <v>54.81</v>
      </c>
      <c r="Q1653" s="681">
        <v>1</v>
      </c>
      <c r="R1653" s="665">
        <v>1</v>
      </c>
      <c r="S1653" s="681">
        <v>1</v>
      </c>
      <c r="T1653" s="748">
        <v>0.5</v>
      </c>
      <c r="U1653" s="704">
        <v>1</v>
      </c>
    </row>
    <row r="1654" spans="1:21" ht="14.4" customHeight="1" x14ac:dyDescent="0.3">
      <c r="A1654" s="664">
        <v>31</v>
      </c>
      <c r="B1654" s="665" t="s">
        <v>556</v>
      </c>
      <c r="C1654" s="665" t="s">
        <v>3072</v>
      </c>
      <c r="D1654" s="746" t="s">
        <v>4307</v>
      </c>
      <c r="E1654" s="747" t="s">
        <v>3089</v>
      </c>
      <c r="F1654" s="665" t="s">
        <v>3065</v>
      </c>
      <c r="G1654" s="665" t="s">
        <v>3220</v>
      </c>
      <c r="H1654" s="665" t="s">
        <v>557</v>
      </c>
      <c r="I1654" s="665" t="s">
        <v>3221</v>
      </c>
      <c r="J1654" s="665" t="s">
        <v>751</v>
      </c>
      <c r="K1654" s="665" t="s">
        <v>3222</v>
      </c>
      <c r="L1654" s="666">
        <v>57.64</v>
      </c>
      <c r="M1654" s="666">
        <v>57.64</v>
      </c>
      <c r="N1654" s="665">
        <v>1</v>
      </c>
      <c r="O1654" s="748">
        <v>0.5</v>
      </c>
      <c r="P1654" s="666">
        <v>57.64</v>
      </c>
      <c r="Q1654" s="681">
        <v>1</v>
      </c>
      <c r="R1654" s="665">
        <v>1</v>
      </c>
      <c r="S1654" s="681">
        <v>1</v>
      </c>
      <c r="T1654" s="748">
        <v>0.5</v>
      </c>
      <c r="U1654" s="704">
        <v>1</v>
      </c>
    </row>
    <row r="1655" spans="1:21" ht="14.4" customHeight="1" x14ac:dyDescent="0.3">
      <c r="A1655" s="664">
        <v>31</v>
      </c>
      <c r="B1655" s="665" t="s">
        <v>556</v>
      </c>
      <c r="C1655" s="665" t="s">
        <v>3072</v>
      </c>
      <c r="D1655" s="746" t="s">
        <v>4307</v>
      </c>
      <c r="E1655" s="747" t="s">
        <v>3089</v>
      </c>
      <c r="F1655" s="665" t="s">
        <v>3067</v>
      </c>
      <c r="G1655" s="665" t="s">
        <v>3139</v>
      </c>
      <c r="H1655" s="665" t="s">
        <v>557</v>
      </c>
      <c r="I1655" s="665" t="s">
        <v>3140</v>
      </c>
      <c r="J1655" s="665" t="s">
        <v>3141</v>
      </c>
      <c r="K1655" s="665" t="s">
        <v>3142</v>
      </c>
      <c r="L1655" s="666">
        <v>410</v>
      </c>
      <c r="M1655" s="666">
        <v>410</v>
      </c>
      <c r="N1655" s="665">
        <v>1</v>
      </c>
      <c r="O1655" s="748">
        <v>1</v>
      </c>
      <c r="P1655" s="666">
        <v>410</v>
      </c>
      <c r="Q1655" s="681">
        <v>1</v>
      </c>
      <c r="R1655" s="665">
        <v>1</v>
      </c>
      <c r="S1655" s="681">
        <v>1</v>
      </c>
      <c r="T1655" s="748">
        <v>1</v>
      </c>
      <c r="U1655" s="704">
        <v>1</v>
      </c>
    </row>
    <row r="1656" spans="1:21" ht="14.4" customHeight="1" x14ac:dyDescent="0.3">
      <c r="A1656" s="664">
        <v>31</v>
      </c>
      <c r="B1656" s="665" t="s">
        <v>556</v>
      </c>
      <c r="C1656" s="665" t="s">
        <v>3072</v>
      </c>
      <c r="D1656" s="746" t="s">
        <v>4307</v>
      </c>
      <c r="E1656" s="747" t="s">
        <v>3089</v>
      </c>
      <c r="F1656" s="665" t="s">
        <v>3067</v>
      </c>
      <c r="G1656" s="665" t="s">
        <v>3143</v>
      </c>
      <c r="H1656" s="665" t="s">
        <v>557</v>
      </c>
      <c r="I1656" s="665" t="s">
        <v>3144</v>
      </c>
      <c r="J1656" s="665" t="s">
        <v>3145</v>
      </c>
      <c r="K1656" s="665" t="s">
        <v>3146</v>
      </c>
      <c r="L1656" s="666">
        <v>199.5</v>
      </c>
      <c r="M1656" s="666">
        <v>199.5</v>
      </c>
      <c r="N1656" s="665">
        <v>1</v>
      </c>
      <c r="O1656" s="748">
        <v>1</v>
      </c>
      <c r="P1656" s="666">
        <v>199.5</v>
      </c>
      <c r="Q1656" s="681">
        <v>1</v>
      </c>
      <c r="R1656" s="665">
        <v>1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31</v>
      </c>
      <c r="B1657" s="665" t="s">
        <v>556</v>
      </c>
      <c r="C1657" s="665" t="s">
        <v>3072</v>
      </c>
      <c r="D1657" s="746" t="s">
        <v>4307</v>
      </c>
      <c r="E1657" s="747" t="s">
        <v>3089</v>
      </c>
      <c r="F1657" s="665" t="s">
        <v>3067</v>
      </c>
      <c r="G1657" s="665" t="s">
        <v>3143</v>
      </c>
      <c r="H1657" s="665" t="s">
        <v>557</v>
      </c>
      <c r="I1657" s="665" t="s">
        <v>3297</v>
      </c>
      <c r="J1657" s="665" t="s">
        <v>3298</v>
      </c>
      <c r="K1657" s="665" t="s">
        <v>3299</v>
      </c>
      <c r="L1657" s="666">
        <v>855</v>
      </c>
      <c r="M1657" s="666">
        <v>855</v>
      </c>
      <c r="N1657" s="665">
        <v>1</v>
      </c>
      <c r="O1657" s="748">
        <v>1</v>
      </c>
      <c r="P1657" s="666">
        <v>855</v>
      </c>
      <c r="Q1657" s="681">
        <v>1</v>
      </c>
      <c r="R1657" s="665">
        <v>1</v>
      </c>
      <c r="S1657" s="681">
        <v>1</v>
      </c>
      <c r="T1657" s="748">
        <v>1</v>
      </c>
      <c r="U1657" s="704">
        <v>1</v>
      </c>
    </row>
    <row r="1658" spans="1:21" ht="14.4" customHeight="1" x14ac:dyDescent="0.3">
      <c r="A1658" s="664">
        <v>31</v>
      </c>
      <c r="B1658" s="665" t="s">
        <v>556</v>
      </c>
      <c r="C1658" s="665" t="s">
        <v>3072</v>
      </c>
      <c r="D1658" s="746" t="s">
        <v>4307</v>
      </c>
      <c r="E1658" s="747" t="s">
        <v>3091</v>
      </c>
      <c r="F1658" s="665" t="s">
        <v>3067</v>
      </c>
      <c r="G1658" s="665" t="s">
        <v>3143</v>
      </c>
      <c r="H1658" s="665" t="s">
        <v>557</v>
      </c>
      <c r="I1658" s="665" t="s">
        <v>3147</v>
      </c>
      <c r="J1658" s="665" t="s">
        <v>3148</v>
      </c>
      <c r="K1658" s="665" t="s">
        <v>3149</v>
      </c>
      <c r="L1658" s="666">
        <v>492.18</v>
      </c>
      <c r="M1658" s="666">
        <v>492.18</v>
      </c>
      <c r="N1658" s="665">
        <v>1</v>
      </c>
      <c r="O1658" s="748">
        <v>1</v>
      </c>
      <c r="P1658" s="666">
        <v>492.18</v>
      </c>
      <c r="Q1658" s="681">
        <v>1</v>
      </c>
      <c r="R1658" s="665">
        <v>1</v>
      </c>
      <c r="S1658" s="681">
        <v>1</v>
      </c>
      <c r="T1658" s="748">
        <v>1</v>
      </c>
      <c r="U1658" s="704">
        <v>1</v>
      </c>
    </row>
    <row r="1659" spans="1:21" ht="14.4" customHeight="1" thickBot="1" x14ac:dyDescent="0.35">
      <c r="A1659" s="670">
        <v>31</v>
      </c>
      <c r="B1659" s="671" t="s">
        <v>556</v>
      </c>
      <c r="C1659" s="671" t="s">
        <v>3072</v>
      </c>
      <c r="D1659" s="749" t="s">
        <v>4307</v>
      </c>
      <c r="E1659" s="750" t="s">
        <v>3095</v>
      </c>
      <c r="F1659" s="671" t="s">
        <v>3067</v>
      </c>
      <c r="G1659" s="671" t="s">
        <v>3143</v>
      </c>
      <c r="H1659" s="671" t="s">
        <v>557</v>
      </c>
      <c r="I1659" s="671" t="s">
        <v>3156</v>
      </c>
      <c r="J1659" s="671" t="s">
        <v>3157</v>
      </c>
      <c r="K1659" s="671" t="s">
        <v>3158</v>
      </c>
      <c r="L1659" s="672">
        <v>971.25</v>
      </c>
      <c r="M1659" s="672">
        <v>971.25</v>
      </c>
      <c r="N1659" s="671">
        <v>1</v>
      </c>
      <c r="O1659" s="751">
        <v>1</v>
      </c>
      <c r="P1659" s="672"/>
      <c r="Q1659" s="682">
        <v>0</v>
      </c>
      <c r="R1659" s="671"/>
      <c r="S1659" s="682">
        <v>0</v>
      </c>
      <c r="T1659" s="751"/>
      <c r="U1659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4309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3081</v>
      </c>
      <c r="B5" s="229">
        <v>526.74</v>
      </c>
      <c r="C5" s="745">
        <v>4.9715917805356613E-3</v>
      </c>
      <c r="D5" s="229">
        <v>105423.23000000001</v>
      </c>
      <c r="E5" s="745">
        <v>0.99502840821946426</v>
      </c>
      <c r="F5" s="753">
        <v>105949.97000000002</v>
      </c>
    </row>
    <row r="6" spans="1:6" ht="14.4" customHeight="1" x14ac:dyDescent="0.3">
      <c r="A6" s="691" t="s">
        <v>3095</v>
      </c>
      <c r="B6" s="668">
        <v>486.8</v>
      </c>
      <c r="C6" s="681">
        <v>3.283081326942161E-3</v>
      </c>
      <c r="D6" s="668">
        <v>147788.53999999998</v>
      </c>
      <c r="E6" s="681">
        <v>0.99671691867305789</v>
      </c>
      <c r="F6" s="669">
        <v>148275.33999999997</v>
      </c>
    </row>
    <row r="7" spans="1:6" ht="14.4" customHeight="1" x14ac:dyDescent="0.3">
      <c r="A7" s="691" t="s">
        <v>3087</v>
      </c>
      <c r="B7" s="668">
        <v>461.34000000000003</v>
      </c>
      <c r="C7" s="681">
        <v>6.791984827788867E-3</v>
      </c>
      <c r="D7" s="668">
        <v>67462.840000000011</v>
      </c>
      <c r="E7" s="681">
        <v>0.99320801517221113</v>
      </c>
      <c r="F7" s="669">
        <v>67924.180000000008</v>
      </c>
    </row>
    <row r="8" spans="1:6" ht="14.4" customHeight="1" x14ac:dyDescent="0.3">
      <c r="A8" s="691" t="s">
        <v>3088</v>
      </c>
      <c r="B8" s="668">
        <v>336.87</v>
      </c>
      <c r="C8" s="681">
        <v>3.0285229740532526E-3</v>
      </c>
      <c r="D8" s="668">
        <v>110895.57</v>
      </c>
      <c r="E8" s="681">
        <v>0.9969714770259468</v>
      </c>
      <c r="F8" s="669">
        <v>111232.44</v>
      </c>
    </row>
    <row r="9" spans="1:6" ht="14.4" customHeight="1" x14ac:dyDescent="0.3">
      <c r="A9" s="691" t="s">
        <v>3083</v>
      </c>
      <c r="B9" s="668">
        <v>152.63999999999999</v>
      </c>
      <c r="C9" s="681">
        <v>1.3488244311127067E-3</v>
      </c>
      <c r="D9" s="668">
        <v>113012.57</v>
      </c>
      <c r="E9" s="681">
        <v>0.99865117556888727</v>
      </c>
      <c r="F9" s="669">
        <v>113165.21</v>
      </c>
    </row>
    <row r="10" spans="1:6" ht="14.4" customHeight="1" x14ac:dyDescent="0.3">
      <c r="A10" s="691" t="s">
        <v>3079</v>
      </c>
      <c r="B10" s="668">
        <v>127.86000000000001</v>
      </c>
      <c r="C10" s="681">
        <v>1.430367578513879E-3</v>
      </c>
      <c r="D10" s="668">
        <v>89261.749999999985</v>
      </c>
      <c r="E10" s="681">
        <v>0.99856963242148611</v>
      </c>
      <c r="F10" s="669">
        <v>89389.609999999986</v>
      </c>
    </row>
    <row r="11" spans="1:6" ht="14.4" customHeight="1" x14ac:dyDescent="0.3">
      <c r="A11" s="691" t="s">
        <v>3091</v>
      </c>
      <c r="B11" s="668">
        <v>84.960000000000008</v>
      </c>
      <c r="C11" s="681">
        <v>1.3983106708583071E-3</v>
      </c>
      <c r="D11" s="668">
        <v>60674.07</v>
      </c>
      <c r="E11" s="681">
        <v>0.99860168932914173</v>
      </c>
      <c r="F11" s="669">
        <v>60759.03</v>
      </c>
    </row>
    <row r="12" spans="1:6" ht="14.4" customHeight="1" x14ac:dyDescent="0.3">
      <c r="A12" s="691" t="s">
        <v>3082</v>
      </c>
      <c r="B12" s="668">
        <v>73.08</v>
      </c>
      <c r="C12" s="681">
        <v>6.6429297974669971E-4</v>
      </c>
      <c r="D12" s="668">
        <v>109938.61999999998</v>
      </c>
      <c r="E12" s="681">
        <v>0.99933570702025332</v>
      </c>
      <c r="F12" s="669">
        <v>110011.69999999998</v>
      </c>
    </row>
    <row r="13" spans="1:6" ht="14.4" customHeight="1" x14ac:dyDescent="0.3">
      <c r="A13" s="691" t="s">
        <v>3080</v>
      </c>
      <c r="B13" s="668">
        <v>48.72</v>
      </c>
      <c r="C13" s="681">
        <v>5.2100092490496726E-4</v>
      </c>
      <c r="D13" s="668">
        <v>93463.589999999967</v>
      </c>
      <c r="E13" s="681">
        <v>0.99947899907509496</v>
      </c>
      <c r="F13" s="669">
        <v>93512.309999999969</v>
      </c>
    </row>
    <row r="14" spans="1:6" ht="14.4" customHeight="1" x14ac:dyDescent="0.3">
      <c r="A14" s="691" t="s">
        <v>3094</v>
      </c>
      <c r="B14" s="668"/>
      <c r="C14" s="681">
        <v>0</v>
      </c>
      <c r="D14" s="668">
        <v>2010.52</v>
      </c>
      <c r="E14" s="681">
        <v>1</v>
      </c>
      <c r="F14" s="669">
        <v>2010.52</v>
      </c>
    </row>
    <row r="15" spans="1:6" ht="14.4" customHeight="1" x14ac:dyDescent="0.3">
      <c r="A15" s="691" t="s">
        <v>3077</v>
      </c>
      <c r="B15" s="668"/>
      <c r="C15" s="681">
        <v>0</v>
      </c>
      <c r="D15" s="668">
        <v>2648.52</v>
      </c>
      <c r="E15" s="681">
        <v>1</v>
      </c>
      <c r="F15" s="669">
        <v>2648.52</v>
      </c>
    </row>
    <row r="16" spans="1:6" ht="14.4" customHeight="1" x14ac:dyDescent="0.3">
      <c r="A16" s="691" t="s">
        <v>3092</v>
      </c>
      <c r="B16" s="668"/>
      <c r="C16" s="681">
        <v>0</v>
      </c>
      <c r="D16" s="668">
        <v>45980.93</v>
      </c>
      <c r="E16" s="681">
        <v>1</v>
      </c>
      <c r="F16" s="669">
        <v>45980.93</v>
      </c>
    </row>
    <row r="17" spans="1:6" ht="14.4" customHeight="1" x14ac:dyDescent="0.3">
      <c r="A17" s="691" t="s">
        <v>3078</v>
      </c>
      <c r="B17" s="668"/>
      <c r="C17" s="681">
        <v>0</v>
      </c>
      <c r="D17" s="668">
        <v>75308.03</v>
      </c>
      <c r="E17" s="681">
        <v>1</v>
      </c>
      <c r="F17" s="669">
        <v>75308.03</v>
      </c>
    </row>
    <row r="18" spans="1:6" ht="14.4" customHeight="1" x14ac:dyDescent="0.3">
      <c r="A18" s="691" t="s">
        <v>3084</v>
      </c>
      <c r="B18" s="668">
        <v>0</v>
      </c>
      <c r="C18" s="681">
        <v>0</v>
      </c>
      <c r="D18" s="668">
        <v>101417.07</v>
      </c>
      <c r="E18" s="681">
        <v>1</v>
      </c>
      <c r="F18" s="669">
        <v>101417.07</v>
      </c>
    </row>
    <row r="19" spans="1:6" ht="14.4" customHeight="1" x14ac:dyDescent="0.3">
      <c r="A19" s="691" t="s">
        <v>3090</v>
      </c>
      <c r="B19" s="668">
        <v>0</v>
      </c>
      <c r="C19" s="681">
        <v>0</v>
      </c>
      <c r="D19" s="668">
        <v>50273.349999999991</v>
      </c>
      <c r="E19" s="681">
        <v>1</v>
      </c>
      <c r="F19" s="669">
        <v>50273.349999999991</v>
      </c>
    </row>
    <row r="20" spans="1:6" ht="14.4" customHeight="1" x14ac:dyDescent="0.3">
      <c r="A20" s="691" t="s">
        <v>3085</v>
      </c>
      <c r="B20" s="668"/>
      <c r="C20" s="681">
        <v>0</v>
      </c>
      <c r="D20" s="668">
        <v>143146.33000000005</v>
      </c>
      <c r="E20" s="681">
        <v>1</v>
      </c>
      <c r="F20" s="669">
        <v>143146.33000000005</v>
      </c>
    </row>
    <row r="21" spans="1:6" ht="14.4" customHeight="1" thickBot="1" x14ac:dyDescent="0.35">
      <c r="A21" s="692" t="s">
        <v>3089</v>
      </c>
      <c r="B21" s="683">
        <v>0</v>
      </c>
      <c r="C21" s="684">
        <v>0</v>
      </c>
      <c r="D21" s="683">
        <v>100063.71</v>
      </c>
      <c r="E21" s="684">
        <v>1</v>
      </c>
      <c r="F21" s="685">
        <v>100063.71</v>
      </c>
    </row>
    <row r="22" spans="1:6" ht="14.4" customHeight="1" thickBot="1" x14ac:dyDescent="0.35">
      <c r="A22" s="686" t="s">
        <v>3</v>
      </c>
      <c r="B22" s="687">
        <v>2299.0100000000002</v>
      </c>
      <c r="C22" s="688">
        <v>1.6178040709867382E-3</v>
      </c>
      <c r="D22" s="687">
        <v>1418769.2400000002</v>
      </c>
      <c r="E22" s="688">
        <v>0.99838219592901323</v>
      </c>
      <c r="F22" s="689">
        <v>1421068.2500000002</v>
      </c>
    </row>
    <row r="23" spans="1:6" ht="14.4" customHeight="1" thickBot="1" x14ac:dyDescent="0.35"/>
    <row r="24" spans="1:6" ht="14.4" customHeight="1" x14ac:dyDescent="0.3">
      <c r="A24" s="754" t="s">
        <v>2707</v>
      </c>
      <c r="B24" s="229">
        <v>486.9</v>
      </c>
      <c r="C24" s="745">
        <v>8.1824781699750632E-2</v>
      </c>
      <c r="D24" s="229">
        <v>5463.6199999999981</v>
      </c>
      <c r="E24" s="745">
        <v>0.9181752183002494</v>
      </c>
      <c r="F24" s="753">
        <v>5950.5199999999977</v>
      </c>
    </row>
    <row r="25" spans="1:6" ht="14.4" customHeight="1" x14ac:dyDescent="0.3">
      <c r="A25" s="691" t="s">
        <v>2759</v>
      </c>
      <c r="B25" s="668">
        <v>353.18</v>
      </c>
      <c r="C25" s="681">
        <v>0.42856449460016988</v>
      </c>
      <c r="D25" s="668">
        <v>470.92</v>
      </c>
      <c r="E25" s="681">
        <v>0.57143550539983012</v>
      </c>
      <c r="F25" s="669">
        <v>824.1</v>
      </c>
    </row>
    <row r="26" spans="1:6" ht="14.4" customHeight="1" x14ac:dyDescent="0.3">
      <c r="A26" s="691" t="s">
        <v>4310</v>
      </c>
      <c r="B26" s="668">
        <v>300.33</v>
      </c>
      <c r="C26" s="681">
        <v>1</v>
      </c>
      <c r="D26" s="668"/>
      <c r="E26" s="681">
        <v>0</v>
      </c>
      <c r="F26" s="669">
        <v>300.33</v>
      </c>
    </row>
    <row r="27" spans="1:6" ht="14.4" customHeight="1" x14ac:dyDescent="0.3">
      <c r="A27" s="691" t="s">
        <v>4311</v>
      </c>
      <c r="B27" s="668">
        <v>207.45</v>
      </c>
      <c r="C27" s="681">
        <v>0.14285714285714285</v>
      </c>
      <c r="D27" s="668">
        <v>1244.7</v>
      </c>
      <c r="E27" s="681">
        <v>0.8571428571428571</v>
      </c>
      <c r="F27" s="669">
        <v>1452.15</v>
      </c>
    </row>
    <row r="28" spans="1:6" ht="14.4" customHeight="1" x14ac:dyDescent="0.3">
      <c r="A28" s="691" t="s">
        <v>2753</v>
      </c>
      <c r="B28" s="668">
        <v>152.63999999999999</v>
      </c>
      <c r="C28" s="681">
        <v>1</v>
      </c>
      <c r="D28" s="668"/>
      <c r="E28" s="681">
        <v>0</v>
      </c>
      <c r="F28" s="669">
        <v>152.63999999999999</v>
      </c>
    </row>
    <row r="29" spans="1:6" ht="14.4" customHeight="1" x14ac:dyDescent="0.3">
      <c r="A29" s="691" t="s">
        <v>4312</v>
      </c>
      <c r="B29" s="668">
        <v>141.04</v>
      </c>
      <c r="C29" s="681">
        <v>1</v>
      </c>
      <c r="D29" s="668"/>
      <c r="E29" s="681">
        <v>0</v>
      </c>
      <c r="F29" s="669">
        <v>141.04</v>
      </c>
    </row>
    <row r="30" spans="1:6" ht="14.4" customHeight="1" x14ac:dyDescent="0.3">
      <c r="A30" s="691" t="s">
        <v>2725</v>
      </c>
      <c r="B30" s="668">
        <v>140.44</v>
      </c>
      <c r="C30" s="681">
        <v>0.19048394097222224</v>
      </c>
      <c r="D30" s="668">
        <v>596.84</v>
      </c>
      <c r="E30" s="681">
        <v>0.8095160590277779</v>
      </c>
      <c r="F30" s="669">
        <v>737.28</v>
      </c>
    </row>
    <row r="31" spans="1:6" ht="14.4" customHeight="1" x14ac:dyDescent="0.3">
      <c r="A31" s="691" t="s">
        <v>4313</v>
      </c>
      <c r="B31" s="668">
        <v>138.31</v>
      </c>
      <c r="C31" s="681">
        <v>1</v>
      </c>
      <c r="D31" s="668"/>
      <c r="E31" s="681">
        <v>0</v>
      </c>
      <c r="F31" s="669">
        <v>138.31</v>
      </c>
    </row>
    <row r="32" spans="1:6" ht="14.4" customHeight="1" x14ac:dyDescent="0.3">
      <c r="A32" s="691" t="s">
        <v>2731</v>
      </c>
      <c r="B32" s="668">
        <v>125.30000000000001</v>
      </c>
      <c r="C32" s="681">
        <v>9.4130550735089746E-2</v>
      </c>
      <c r="D32" s="668">
        <v>1205.83</v>
      </c>
      <c r="E32" s="681">
        <v>0.90586944926491031</v>
      </c>
      <c r="F32" s="669">
        <v>1331.1299999999999</v>
      </c>
    </row>
    <row r="33" spans="1:6" ht="14.4" customHeight="1" x14ac:dyDescent="0.3">
      <c r="A33" s="691" t="s">
        <v>2740</v>
      </c>
      <c r="B33" s="668">
        <v>96.54</v>
      </c>
      <c r="C33" s="681">
        <v>1</v>
      </c>
      <c r="D33" s="668"/>
      <c r="E33" s="681">
        <v>0</v>
      </c>
      <c r="F33" s="669">
        <v>96.54</v>
      </c>
    </row>
    <row r="34" spans="1:6" ht="14.4" customHeight="1" x14ac:dyDescent="0.3">
      <c r="A34" s="691" t="s">
        <v>2746</v>
      </c>
      <c r="B34" s="668">
        <v>70.540000000000006</v>
      </c>
      <c r="C34" s="681">
        <v>0.125</v>
      </c>
      <c r="D34" s="668">
        <v>493.78000000000009</v>
      </c>
      <c r="E34" s="681">
        <v>0.87500000000000011</v>
      </c>
      <c r="F34" s="669">
        <v>564.32000000000005</v>
      </c>
    </row>
    <row r="35" spans="1:6" ht="14.4" customHeight="1" x14ac:dyDescent="0.3">
      <c r="A35" s="691" t="s">
        <v>2729</v>
      </c>
      <c r="B35" s="668">
        <v>48.72</v>
      </c>
      <c r="C35" s="681">
        <v>7.4146222682169596E-2</v>
      </c>
      <c r="D35" s="668">
        <v>608.36</v>
      </c>
      <c r="E35" s="681">
        <v>0.92585377731783036</v>
      </c>
      <c r="F35" s="669">
        <v>657.08</v>
      </c>
    </row>
    <row r="36" spans="1:6" ht="14.4" customHeight="1" x14ac:dyDescent="0.3">
      <c r="A36" s="691" t="s">
        <v>2766</v>
      </c>
      <c r="B36" s="668">
        <v>37.619999999999997</v>
      </c>
      <c r="C36" s="681">
        <v>0.61551047120418845</v>
      </c>
      <c r="D36" s="668">
        <v>23.5</v>
      </c>
      <c r="E36" s="681">
        <v>0.38448952879581155</v>
      </c>
      <c r="F36" s="669">
        <v>61.12</v>
      </c>
    </row>
    <row r="37" spans="1:6" ht="14.4" customHeight="1" x14ac:dyDescent="0.3">
      <c r="A37" s="691" t="s">
        <v>2730</v>
      </c>
      <c r="B37" s="668">
        <v>0</v>
      </c>
      <c r="C37" s="681"/>
      <c r="D37" s="668"/>
      <c r="E37" s="681"/>
      <c r="F37" s="669">
        <v>0</v>
      </c>
    </row>
    <row r="38" spans="1:6" ht="14.4" customHeight="1" x14ac:dyDescent="0.3">
      <c r="A38" s="691" t="s">
        <v>2774</v>
      </c>
      <c r="B38" s="668"/>
      <c r="C38" s="681">
        <v>0</v>
      </c>
      <c r="D38" s="668">
        <v>255</v>
      </c>
      <c r="E38" s="681">
        <v>1</v>
      </c>
      <c r="F38" s="669">
        <v>255</v>
      </c>
    </row>
    <row r="39" spans="1:6" ht="14.4" customHeight="1" x14ac:dyDescent="0.3">
      <c r="A39" s="691" t="s">
        <v>4314</v>
      </c>
      <c r="B39" s="668">
        <v>0</v>
      </c>
      <c r="C39" s="681"/>
      <c r="D39" s="668"/>
      <c r="E39" s="681"/>
      <c r="F39" s="669">
        <v>0</v>
      </c>
    </row>
    <row r="40" spans="1:6" ht="14.4" customHeight="1" x14ac:dyDescent="0.3">
      <c r="A40" s="691" t="s">
        <v>2743</v>
      </c>
      <c r="B40" s="668">
        <v>0</v>
      </c>
      <c r="C40" s="681">
        <v>0</v>
      </c>
      <c r="D40" s="668">
        <v>316.09000000000003</v>
      </c>
      <c r="E40" s="681">
        <v>1</v>
      </c>
      <c r="F40" s="669">
        <v>316.09000000000003</v>
      </c>
    </row>
    <row r="41" spans="1:6" ht="14.4" customHeight="1" x14ac:dyDescent="0.3">
      <c r="A41" s="691" t="s">
        <v>2749</v>
      </c>
      <c r="B41" s="668"/>
      <c r="C41" s="681">
        <v>0</v>
      </c>
      <c r="D41" s="668">
        <v>1799.27</v>
      </c>
      <c r="E41" s="681">
        <v>1</v>
      </c>
      <c r="F41" s="669">
        <v>1799.27</v>
      </c>
    </row>
    <row r="42" spans="1:6" ht="14.4" customHeight="1" x14ac:dyDescent="0.3">
      <c r="A42" s="691" t="s">
        <v>2741</v>
      </c>
      <c r="B42" s="668"/>
      <c r="C42" s="681">
        <v>0</v>
      </c>
      <c r="D42" s="668">
        <v>1371522.8700000006</v>
      </c>
      <c r="E42" s="681">
        <v>1</v>
      </c>
      <c r="F42" s="669">
        <v>1371522.8700000006</v>
      </c>
    </row>
    <row r="43" spans="1:6" ht="14.4" customHeight="1" x14ac:dyDescent="0.3">
      <c r="A43" s="691" t="s">
        <v>2742</v>
      </c>
      <c r="B43" s="668">
        <v>0</v>
      </c>
      <c r="C43" s="681"/>
      <c r="D43" s="668"/>
      <c r="E43" s="681"/>
      <c r="F43" s="669">
        <v>0</v>
      </c>
    </row>
    <row r="44" spans="1:6" ht="14.4" customHeight="1" x14ac:dyDescent="0.3">
      <c r="A44" s="691" t="s">
        <v>4315</v>
      </c>
      <c r="B44" s="668">
        <v>0</v>
      </c>
      <c r="C44" s="681"/>
      <c r="D44" s="668"/>
      <c r="E44" s="681"/>
      <c r="F44" s="669">
        <v>0</v>
      </c>
    </row>
    <row r="45" spans="1:6" ht="14.4" customHeight="1" x14ac:dyDescent="0.3">
      <c r="A45" s="691" t="s">
        <v>2745</v>
      </c>
      <c r="B45" s="668"/>
      <c r="C45" s="681">
        <v>0</v>
      </c>
      <c r="D45" s="668">
        <v>262.23</v>
      </c>
      <c r="E45" s="681">
        <v>1</v>
      </c>
      <c r="F45" s="669">
        <v>262.23</v>
      </c>
    </row>
    <row r="46" spans="1:6" ht="14.4" customHeight="1" x14ac:dyDescent="0.3">
      <c r="A46" s="691" t="s">
        <v>2762</v>
      </c>
      <c r="B46" s="668"/>
      <c r="C46" s="681">
        <v>0</v>
      </c>
      <c r="D46" s="668">
        <v>5198.329999999999</v>
      </c>
      <c r="E46" s="681">
        <v>1</v>
      </c>
      <c r="F46" s="669">
        <v>5198.329999999999</v>
      </c>
    </row>
    <row r="47" spans="1:6" ht="14.4" customHeight="1" x14ac:dyDescent="0.3">
      <c r="A47" s="691" t="s">
        <v>2712</v>
      </c>
      <c r="B47" s="668">
        <v>0</v>
      </c>
      <c r="C47" s="681"/>
      <c r="D47" s="668">
        <v>0</v>
      </c>
      <c r="E47" s="681"/>
      <c r="F47" s="669">
        <v>0</v>
      </c>
    </row>
    <row r="48" spans="1:6" ht="14.4" customHeight="1" x14ac:dyDescent="0.3">
      <c r="A48" s="691" t="s">
        <v>2771</v>
      </c>
      <c r="B48" s="668"/>
      <c r="C48" s="681">
        <v>0</v>
      </c>
      <c r="D48" s="668">
        <v>4753.8599999999997</v>
      </c>
      <c r="E48" s="681">
        <v>1</v>
      </c>
      <c r="F48" s="669">
        <v>4753.8599999999997</v>
      </c>
    </row>
    <row r="49" spans="1:6" ht="14.4" customHeight="1" x14ac:dyDescent="0.3">
      <c r="A49" s="691" t="s">
        <v>2718</v>
      </c>
      <c r="B49" s="668"/>
      <c r="C49" s="681">
        <v>0</v>
      </c>
      <c r="D49" s="668">
        <v>703.02</v>
      </c>
      <c r="E49" s="681">
        <v>1</v>
      </c>
      <c r="F49" s="669">
        <v>703.02</v>
      </c>
    </row>
    <row r="50" spans="1:6" ht="14.4" customHeight="1" x14ac:dyDescent="0.3">
      <c r="A50" s="691" t="s">
        <v>4316</v>
      </c>
      <c r="B50" s="668"/>
      <c r="C50" s="681">
        <v>0</v>
      </c>
      <c r="D50" s="668">
        <v>5345.78</v>
      </c>
      <c r="E50" s="681">
        <v>1</v>
      </c>
      <c r="F50" s="669">
        <v>5345.78</v>
      </c>
    </row>
    <row r="51" spans="1:6" ht="14.4" customHeight="1" x14ac:dyDescent="0.3">
      <c r="A51" s="691" t="s">
        <v>2781</v>
      </c>
      <c r="B51" s="668">
        <v>0</v>
      </c>
      <c r="C51" s="681">
        <v>0</v>
      </c>
      <c r="D51" s="668">
        <v>18057.920000000016</v>
      </c>
      <c r="E51" s="681">
        <v>1</v>
      </c>
      <c r="F51" s="669">
        <v>18057.920000000016</v>
      </c>
    </row>
    <row r="52" spans="1:6" ht="14.4" customHeight="1" x14ac:dyDescent="0.3">
      <c r="A52" s="691" t="s">
        <v>2767</v>
      </c>
      <c r="B52" s="668"/>
      <c r="C52" s="681">
        <v>0</v>
      </c>
      <c r="D52" s="668">
        <v>79.03</v>
      </c>
      <c r="E52" s="681">
        <v>1</v>
      </c>
      <c r="F52" s="669">
        <v>79.03</v>
      </c>
    </row>
    <row r="53" spans="1:6" ht="14.4" customHeight="1" x14ac:dyDescent="0.3">
      <c r="A53" s="691" t="s">
        <v>4317</v>
      </c>
      <c r="B53" s="668">
        <v>0</v>
      </c>
      <c r="C53" s="681"/>
      <c r="D53" s="668"/>
      <c r="E53" s="681"/>
      <c r="F53" s="669">
        <v>0</v>
      </c>
    </row>
    <row r="54" spans="1:6" ht="14.4" customHeight="1" x14ac:dyDescent="0.3">
      <c r="A54" s="691" t="s">
        <v>2768</v>
      </c>
      <c r="B54" s="668">
        <v>0</v>
      </c>
      <c r="C54" s="681">
        <v>0</v>
      </c>
      <c r="D54" s="668">
        <v>236.28999999999996</v>
      </c>
      <c r="E54" s="681">
        <v>1</v>
      </c>
      <c r="F54" s="669">
        <v>236.28999999999996</v>
      </c>
    </row>
    <row r="55" spans="1:6" ht="14.4" customHeight="1" thickBot="1" x14ac:dyDescent="0.35">
      <c r="A55" s="692" t="s">
        <v>2770</v>
      </c>
      <c r="B55" s="683">
        <v>0</v>
      </c>
      <c r="C55" s="684">
        <v>0</v>
      </c>
      <c r="D55" s="683">
        <v>132</v>
      </c>
      <c r="E55" s="684">
        <v>1</v>
      </c>
      <c r="F55" s="685">
        <v>132</v>
      </c>
    </row>
    <row r="56" spans="1:6" ht="14.4" customHeight="1" thickBot="1" x14ac:dyDescent="0.35">
      <c r="A56" s="686" t="s">
        <v>3</v>
      </c>
      <c r="B56" s="687">
        <v>2299.0099999999998</v>
      </c>
      <c r="C56" s="688">
        <v>1.6178040709867369E-3</v>
      </c>
      <c r="D56" s="687">
        <v>1418769.2400000012</v>
      </c>
      <c r="E56" s="688">
        <v>0.99838219592901323</v>
      </c>
      <c r="F56" s="689">
        <v>1421068.2500000012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{4B192C9E-B76A-4D3C-A80C-06998CD9DA3A}</x14:id>
        </ext>
      </extLst>
    </cfRule>
  </conditionalFormatting>
  <conditionalFormatting sqref="F24:F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{57D5BE94-4115-4B83-966C-4E5A6C8B6D9C}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192C9E-B76A-4D3C-A80C-06998CD9DA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57D5BE94-4115-4B83-966C-4E5A6C8B6D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4328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70</v>
      </c>
      <c r="G3" s="47">
        <f>SUBTOTAL(9,G6:G1048576)</f>
        <v>2299.0099999999998</v>
      </c>
      <c r="H3" s="48">
        <f>IF(M3=0,0,G3/M3)</f>
        <v>1.6178040709867382E-3</v>
      </c>
      <c r="I3" s="47">
        <f>SUBTOTAL(9,I6:I1048576)</f>
        <v>2479</v>
      </c>
      <c r="J3" s="47">
        <f>SUBTOTAL(9,J6:J1048576)</f>
        <v>1418769.2399999998</v>
      </c>
      <c r="K3" s="48">
        <f>IF(M3=0,0,J3/M3)</f>
        <v>0.99838219592901312</v>
      </c>
      <c r="L3" s="47">
        <f>SUBTOTAL(9,L6:L1048576)</f>
        <v>2549</v>
      </c>
      <c r="M3" s="49">
        <f>SUBTOTAL(9,M6:M1048576)</f>
        <v>1421068.25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3077</v>
      </c>
      <c r="B6" s="740" t="s">
        <v>2804</v>
      </c>
      <c r="C6" s="740" t="s">
        <v>3119</v>
      </c>
      <c r="D6" s="740" t="s">
        <v>1565</v>
      </c>
      <c r="E6" s="740" t="s">
        <v>2809</v>
      </c>
      <c r="F6" s="229"/>
      <c r="G6" s="229"/>
      <c r="H6" s="745">
        <v>0</v>
      </c>
      <c r="I6" s="229">
        <v>2</v>
      </c>
      <c r="J6" s="229">
        <v>981.78</v>
      </c>
      <c r="K6" s="745">
        <v>1</v>
      </c>
      <c r="L6" s="229">
        <v>2</v>
      </c>
      <c r="M6" s="753">
        <v>981.78</v>
      </c>
    </row>
    <row r="7" spans="1:13" ht="14.4" customHeight="1" x14ac:dyDescent="0.3">
      <c r="A7" s="664" t="s">
        <v>3077</v>
      </c>
      <c r="B7" s="665" t="s">
        <v>2804</v>
      </c>
      <c r="C7" s="665" t="s">
        <v>3120</v>
      </c>
      <c r="D7" s="665" t="s">
        <v>1565</v>
      </c>
      <c r="E7" s="665" t="s">
        <v>2807</v>
      </c>
      <c r="F7" s="668"/>
      <c r="G7" s="668"/>
      <c r="H7" s="681">
        <v>0</v>
      </c>
      <c r="I7" s="668">
        <v>2</v>
      </c>
      <c r="J7" s="668">
        <v>1630.2</v>
      </c>
      <c r="K7" s="681">
        <v>1</v>
      </c>
      <c r="L7" s="668">
        <v>2</v>
      </c>
      <c r="M7" s="669">
        <v>1630.2</v>
      </c>
    </row>
    <row r="8" spans="1:13" ht="14.4" customHeight="1" x14ac:dyDescent="0.3">
      <c r="A8" s="664" t="s">
        <v>3077</v>
      </c>
      <c r="B8" s="665" t="s">
        <v>2925</v>
      </c>
      <c r="C8" s="665" t="s">
        <v>1555</v>
      </c>
      <c r="D8" s="665" t="s">
        <v>600</v>
      </c>
      <c r="E8" s="665" t="s">
        <v>2927</v>
      </c>
      <c r="F8" s="668"/>
      <c r="G8" s="668"/>
      <c r="H8" s="681">
        <v>0</v>
      </c>
      <c r="I8" s="668">
        <v>1</v>
      </c>
      <c r="J8" s="668">
        <v>36.54</v>
      </c>
      <c r="K8" s="681">
        <v>1</v>
      </c>
      <c r="L8" s="668">
        <v>1</v>
      </c>
      <c r="M8" s="669">
        <v>36.54</v>
      </c>
    </row>
    <row r="9" spans="1:13" ht="14.4" customHeight="1" x14ac:dyDescent="0.3">
      <c r="A9" s="664" t="s">
        <v>3077</v>
      </c>
      <c r="B9" s="665" t="s">
        <v>2925</v>
      </c>
      <c r="C9" s="665" t="s">
        <v>3429</v>
      </c>
      <c r="D9" s="665" t="s">
        <v>600</v>
      </c>
      <c r="E9" s="665" t="s">
        <v>3430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3078</v>
      </c>
      <c r="B10" s="665" t="s">
        <v>2804</v>
      </c>
      <c r="C10" s="665" t="s">
        <v>3119</v>
      </c>
      <c r="D10" s="665" t="s">
        <v>1565</v>
      </c>
      <c r="E10" s="665" t="s">
        <v>2809</v>
      </c>
      <c r="F10" s="668"/>
      <c r="G10" s="668"/>
      <c r="H10" s="681">
        <v>0</v>
      </c>
      <c r="I10" s="668">
        <v>45</v>
      </c>
      <c r="J10" s="668">
        <v>22825.05</v>
      </c>
      <c r="K10" s="681">
        <v>1</v>
      </c>
      <c r="L10" s="668">
        <v>45</v>
      </c>
      <c r="M10" s="669">
        <v>22825.05</v>
      </c>
    </row>
    <row r="11" spans="1:13" ht="14.4" customHeight="1" x14ac:dyDescent="0.3">
      <c r="A11" s="664" t="s">
        <v>3078</v>
      </c>
      <c r="B11" s="665" t="s">
        <v>2804</v>
      </c>
      <c r="C11" s="665" t="s">
        <v>3120</v>
      </c>
      <c r="D11" s="665" t="s">
        <v>1565</v>
      </c>
      <c r="E11" s="665" t="s">
        <v>2807</v>
      </c>
      <c r="F11" s="668"/>
      <c r="G11" s="668"/>
      <c r="H11" s="681">
        <v>0</v>
      </c>
      <c r="I11" s="668">
        <v>62</v>
      </c>
      <c r="J11" s="668">
        <v>46125.08</v>
      </c>
      <c r="K11" s="681">
        <v>1</v>
      </c>
      <c r="L11" s="668">
        <v>62</v>
      </c>
      <c r="M11" s="669">
        <v>46125.08</v>
      </c>
    </row>
    <row r="12" spans="1:13" ht="14.4" customHeight="1" x14ac:dyDescent="0.3">
      <c r="A12" s="664" t="s">
        <v>3078</v>
      </c>
      <c r="B12" s="665" t="s">
        <v>2804</v>
      </c>
      <c r="C12" s="665" t="s">
        <v>1564</v>
      </c>
      <c r="D12" s="665" t="s">
        <v>1565</v>
      </c>
      <c r="E12" s="665" t="s">
        <v>2810</v>
      </c>
      <c r="F12" s="668"/>
      <c r="G12" s="668"/>
      <c r="H12" s="681">
        <v>0</v>
      </c>
      <c r="I12" s="668">
        <v>4</v>
      </c>
      <c r="J12" s="668">
        <v>3694.96</v>
      </c>
      <c r="K12" s="681">
        <v>1</v>
      </c>
      <c r="L12" s="668">
        <v>4</v>
      </c>
      <c r="M12" s="669">
        <v>3694.96</v>
      </c>
    </row>
    <row r="13" spans="1:13" ht="14.4" customHeight="1" x14ac:dyDescent="0.3">
      <c r="A13" s="664" t="s">
        <v>3078</v>
      </c>
      <c r="B13" s="665" t="s">
        <v>2876</v>
      </c>
      <c r="C13" s="665" t="s">
        <v>1910</v>
      </c>
      <c r="D13" s="665" t="s">
        <v>2881</v>
      </c>
      <c r="E13" s="665" t="s">
        <v>2882</v>
      </c>
      <c r="F13" s="668"/>
      <c r="G13" s="668"/>
      <c r="H13" s="681">
        <v>0</v>
      </c>
      <c r="I13" s="668">
        <v>8</v>
      </c>
      <c r="J13" s="668">
        <v>1196.1600000000001</v>
      </c>
      <c r="K13" s="681">
        <v>1</v>
      </c>
      <c r="L13" s="668">
        <v>8</v>
      </c>
      <c r="M13" s="669">
        <v>1196.1600000000001</v>
      </c>
    </row>
    <row r="14" spans="1:13" ht="14.4" customHeight="1" x14ac:dyDescent="0.3">
      <c r="A14" s="664" t="s">
        <v>3078</v>
      </c>
      <c r="B14" s="665" t="s">
        <v>2925</v>
      </c>
      <c r="C14" s="665" t="s">
        <v>1555</v>
      </c>
      <c r="D14" s="665" t="s">
        <v>600</v>
      </c>
      <c r="E14" s="665" t="s">
        <v>2927</v>
      </c>
      <c r="F14" s="668"/>
      <c r="G14" s="668"/>
      <c r="H14" s="681">
        <v>0</v>
      </c>
      <c r="I14" s="668">
        <v>2</v>
      </c>
      <c r="J14" s="668">
        <v>84.960000000000008</v>
      </c>
      <c r="K14" s="681">
        <v>1</v>
      </c>
      <c r="L14" s="668">
        <v>2</v>
      </c>
      <c r="M14" s="669">
        <v>84.960000000000008</v>
      </c>
    </row>
    <row r="15" spans="1:13" ht="14.4" customHeight="1" x14ac:dyDescent="0.3">
      <c r="A15" s="664" t="s">
        <v>3078</v>
      </c>
      <c r="B15" s="665" t="s">
        <v>4318</v>
      </c>
      <c r="C15" s="665" t="s">
        <v>3504</v>
      </c>
      <c r="D15" s="665" t="s">
        <v>3505</v>
      </c>
      <c r="E15" s="665" t="s">
        <v>3506</v>
      </c>
      <c r="F15" s="668"/>
      <c r="G15" s="668"/>
      <c r="H15" s="681">
        <v>0</v>
      </c>
      <c r="I15" s="668">
        <v>2</v>
      </c>
      <c r="J15" s="668">
        <v>1381.82</v>
      </c>
      <c r="K15" s="681">
        <v>1</v>
      </c>
      <c r="L15" s="668">
        <v>2</v>
      </c>
      <c r="M15" s="669">
        <v>1381.82</v>
      </c>
    </row>
    <row r="16" spans="1:13" ht="14.4" customHeight="1" x14ac:dyDescent="0.3">
      <c r="A16" s="664" t="s">
        <v>3079</v>
      </c>
      <c r="B16" s="665" t="s">
        <v>2804</v>
      </c>
      <c r="C16" s="665" t="s">
        <v>3119</v>
      </c>
      <c r="D16" s="665" t="s">
        <v>1565</v>
      </c>
      <c r="E16" s="665" t="s">
        <v>2809</v>
      </c>
      <c r="F16" s="668"/>
      <c r="G16" s="668"/>
      <c r="H16" s="681">
        <v>0</v>
      </c>
      <c r="I16" s="668">
        <v>95</v>
      </c>
      <c r="J16" s="668">
        <v>50257.049999999996</v>
      </c>
      <c r="K16" s="681">
        <v>1</v>
      </c>
      <c r="L16" s="668">
        <v>95</v>
      </c>
      <c r="M16" s="669">
        <v>50257.049999999996</v>
      </c>
    </row>
    <row r="17" spans="1:13" ht="14.4" customHeight="1" x14ac:dyDescent="0.3">
      <c r="A17" s="664" t="s">
        <v>3079</v>
      </c>
      <c r="B17" s="665" t="s">
        <v>2804</v>
      </c>
      <c r="C17" s="665" t="s">
        <v>3120</v>
      </c>
      <c r="D17" s="665" t="s">
        <v>1565</v>
      </c>
      <c r="E17" s="665" t="s">
        <v>2807</v>
      </c>
      <c r="F17" s="668"/>
      <c r="G17" s="668"/>
      <c r="H17" s="681">
        <v>0</v>
      </c>
      <c r="I17" s="668">
        <v>38</v>
      </c>
      <c r="J17" s="668">
        <v>29240.860000000004</v>
      </c>
      <c r="K17" s="681">
        <v>1</v>
      </c>
      <c r="L17" s="668">
        <v>38</v>
      </c>
      <c r="M17" s="669">
        <v>29240.860000000004</v>
      </c>
    </row>
    <row r="18" spans="1:13" ht="14.4" customHeight="1" x14ac:dyDescent="0.3">
      <c r="A18" s="664" t="s">
        <v>3079</v>
      </c>
      <c r="B18" s="665" t="s">
        <v>2804</v>
      </c>
      <c r="C18" s="665" t="s">
        <v>1564</v>
      </c>
      <c r="D18" s="665" t="s">
        <v>1565</v>
      </c>
      <c r="E18" s="665" t="s">
        <v>2810</v>
      </c>
      <c r="F18" s="668"/>
      <c r="G18" s="668"/>
      <c r="H18" s="681">
        <v>0</v>
      </c>
      <c r="I18" s="668">
        <v>1</v>
      </c>
      <c r="J18" s="668">
        <v>923.74</v>
      </c>
      <c r="K18" s="681">
        <v>1</v>
      </c>
      <c r="L18" s="668">
        <v>1</v>
      </c>
      <c r="M18" s="669">
        <v>923.74</v>
      </c>
    </row>
    <row r="19" spans="1:13" ht="14.4" customHeight="1" x14ac:dyDescent="0.3">
      <c r="A19" s="664" t="s">
        <v>3079</v>
      </c>
      <c r="B19" s="665" t="s">
        <v>2804</v>
      </c>
      <c r="C19" s="665" t="s">
        <v>1744</v>
      </c>
      <c r="D19" s="665" t="s">
        <v>1565</v>
      </c>
      <c r="E19" s="665" t="s">
        <v>2809</v>
      </c>
      <c r="F19" s="668"/>
      <c r="G19" s="668"/>
      <c r="H19" s="681">
        <v>0</v>
      </c>
      <c r="I19" s="668">
        <v>3</v>
      </c>
      <c r="J19" s="668">
        <v>1630.17</v>
      </c>
      <c r="K19" s="681">
        <v>1</v>
      </c>
      <c r="L19" s="668">
        <v>3</v>
      </c>
      <c r="M19" s="669">
        <v>1630.17</v>
      </c>
    </row>
    <row r="20" spans="1:13" ht="14.4" customHeight="1" x14ac:dyDescent="0.3">
      <c r="A20" s="664" t="s">
        <v>3079</v>
      </c>
      <c r="B20" s="665" t="s">
        <v>2828</v>
      </c>
      <c r="C20" s="665" t="s">
        <v>1572</v>
      </c>
      <c r="D20" s="665" t="s">
        <v>1573</v>
      </c>
      <c r="E20" s="665" t="s">
        <v>2829</v>
      </c>
      <c r="F20" s="668"/>
      <c r="G20" s="668"/>
      <c r="H20" s="681">
        <v>0</v>
      </c>
      <c r="I20" s="668">
        <v>2</v>
      </c>
      <c r="J20" s="668">
        <v>70.22</v>
      </c>
      <c r="K20" s="681">
        <v>1</v>
      </c>
      <c r="L20" s="668">
        <v>2</v>
      </c>
      <c r="M20" s="669">
        <v>70.22</v>
      </c>
    </row>
    <row r="21" spans="1:13" ht="14.4" customHeight="1" x14ac:dyDescent="0.3">
      <c r="A21" s="664" t="s">
        <v>3079</v>
      </c>
      <c r="B21" s="665" t="s">
        <v>2838</v>
      </c>
      <c r="C21" s="665" t="s">
        <v>3226</v>
      </c>
      <c r="D21" s="665" t="s">
        <v>3227</v>
      </c>
      <c r="E21" s="665" t="s">
        <v>2840</v>
      </c>
      <c r="F21" s="668">
        <v>2</v>
      </c>
      <c r="G21" s="668">
        <v>96.54</v>
      </c>
      <c r="H21" s="681">
        <v>1</v>
      </c>
      <c r="I21" s="668"/>
      <c r="J21" s="668"/>
      <c r="K21" s="681">
        <v>0</v>
      </c>
      <c r="L21" s="668">
        <v>2</v>
      </c>
      <c r="M21" s="669">
        <v>96.54</v>
      </c>
    </row>
    <row r="22" spans="1:13" ht="14.4" customHeight="1" x14ac:dyDescent="0.3">
      <c r="A22" s="664" t="s">
        <v>3079</v>
      </c>
      <c r="B22" s="665" t="s">
        <v>2838</v>
      </c>
      <c r="C22" s="665" t="s">
        <v>3228</v>
      </c>
      <c r="D22" s="665" t="s">
        <v>1632</v>
      </c>
      <c r="E22" s="665" t="s">
        <v>3229</v>
      </c>
      <c r="F22" s="668">
        <v>1</v>
      </c>
      <c r="G22" s="668">
        <v>0</v>
      </c>
      <c r="H22" s="681"/>
      <c r="I22" s="668"/>
      <c r="J22" s="668"/>
      <c r="K22" s="681"/>
      <c r="L22" s="668">
        <v>1</v>
      </c>
      <c r="M22" s="669">
        <v>0</v>
      </c>
    </row>
    <row r="23" spans="1:13" ht="14.4" customHeight="1" x14ac:dyDescent="0.3">
      <c r="A23" s="664" t="s">
        <v>3079</v>
      </c>
      <c r="B23" s="665" t="s">
        <v>2865</v>
      </c>
      <c r="C23" s="665" t="s">
        <v>1760</v>
      </c>
      <c r="D23" s="665" t="s">
        <v>1761</v>
      </c>
      <c r="E23" s="665" t="s">
        <v>2868</v>
      </c>
      <c r="F23" s="668"/>
      <c r="G23" s="668"/>
      <c r="H23" s="681">
        <v>0</v>
      </c>
      <c r="I23" s="668">
        <v>1</v>
      </c>
      <c r="J23" s="668">
        <v>79.03</v>
      </c>
      <c r="K23" s="681">
        <v>1</v>
      </c>
      <c r="L23" s="668">
        <v>1</v>
      </c>
      <c r="M23" s="669">
        <v>79.03</v>
      </c>
    </row>
    <row r="24" spans="1:13" ht="14.4" customHeight="1" x14ac:dyDescent="0.3">
      <c r="A24" s="664" t="s">
        <v>3079</v>
      </c>
      <c r="B24" s="665" t="s">
        <v>2876</v>
      </c>
      <c r="C24" s="665" t="s">
        <v>3192</v>
      </c>
      <c r="D24" s="665" t="s">
        <v>1735</v>
      </c>
      <c r="E24" s="665" t="s">
        <v>3193</v>
      </c>
      <c r="F24" s="668">
        <v>1</v>
      </c>
      <c r="G24" s="668">
        <v>0</v>
      </c>
      <c r="H24" s="681"/>
      <c r="I24" s="668"/>
      <c r="J24" s="668"/>
      <c r="K24" s="681"/>
      <c r="L24" s="668">
        <v>1</v>
      </c>
      <c r="M24" s="669">
        <v>0</v>
      </c>
    </row>
    <row r="25" spans="1:13" ht="14.4" customHeight="1" x14ac:dyDescent="0.3">
      <c r="A25" s="664" t="s">
        <v>3079</v>
      </c>
      <c r="B25" s="665" t="s">
        <v>2876</v>
      </c>
      <c r="C25" s="665" t="s">
        <v>1906</v>
      </c>
      <c r="D25" s="665" t="s">
        <v>1735</v>
      </c>
      <c r="E25" s="665" t="s">
        <v>2878</v>
      </c>
      <c r="F25" s="668"/>
      <c r="G25" s="668"/>
      <c r="H25" s="681">
        <v>0</v>
      </c>
      <c r="I25" s="668">
        <v>11</v>
      </c>
      <c r="J25" s="668">
        <v>1697.96</v>
      </c>
      <c r="K25" s="681">
        <v>1</v>
      </c>
      <c r="L25" s="668">
        <v>11</v>
      </c>
      <c r="M25" s="669">
        <v>1697.96</v>
      </c>
    </row>
    <row r="26" spans="1:13" ht="14.4" customHeight="1" x14ac:dyDescent="0.3">
      <c r="A26" s="664" t="s">
        <v>3079</v>
      </c>
      <c r="B26" s="665" t="s">
        <v>2876</v>
      </c>
      <c r="C26" s="665" t="s">
        <v>1910</v>
      </c>
      <c r="D26" s="665" t="s">
        <v>2881</v>
      </c>
      <c r="E26" s="665" t="s">
        <v>2882</v>
      </c>
      <c r="F26" s="668"/>
      <c r="G26" s="668"/>
      <c r="H26" s="681">
        <v>0</v>
      </c>
      <c r="I26" s="668">
        <v>1</v>
      </c>
      <c r="J26" s="668">
        <v>149.52000000000001</v>
      </c>
      <c r="K26" s="681">
        <v>1</v>
      </c>
      <c r="L26" s="668">
        <v>1</v>
      </c>
      <c r="M26" s="669">
        <v>149.52000000000001</v>
      </c>
    </row>
    <row r="27" spans="1:13" ht="14.4" customHeight="1" x14ac:dyDescent="0.3">
      <c r="A27" s="664" t="s">
        <v>3079</v>
      </c>
      <c r="B27" s="665" t="s">
        <v>2876</v>
      </c>
      <c r="C27" s="665" t="s">
        <v>3534</v>
      </c>
      <c r="D27" s="665" t="s">
        <v>3535</v>
      </c>
      <c r="E27" s="665" t="s">
        <v>4319</v>
      </c>
      <c r="F27" s="668"/>
      <c r="G27" s="668"/>
      <c r="H27" s="681">
        <v>0</v>
      </c>
      <c r="I27" s="668">
        <v>2</v>
      </c>
      <c r="J27" s="668">
        <v>151.46</v>
      </c>
      <c r="K27" s="681">
        <v>1</v>
      </c>
      <c r="L27" s="668">
        <v>2</v>
      </c>
      <c r="M27" s="669">
        <v>151.46</v>
      </c>
    </row>
    <row r="28" spans="1:13" ht="14.4" customHeight="1" x14ac:dyDescent="0.3">
      <c r="A28" s="664" t="s">
        <v>3079</v>
      </c>
      <c r="B28" s="665" t="s">
        <v>2876</v>
      </c>
      <c r="C28" s="665" t="s">
        <v>1734</v>
      </c>
      <c r="D28" s="665" t="s">
        <v>1735</v>
      </c>
      <c r="E28" s="665" t="s">
        <v>2877</v>
      </c>
      <c r="F28" s="668"/>
      <c r="G28" s="668"/>
      <c r="H28" s="681">
        <v>0</v>
      </c>
      <c r="I28" s="668">
        <v>1</v>
      </c>
      <c r="J28" s="668">
        <v>225.06</v>
      </c>
      <c r="K28" s="681">
        <v>1</v>
      </c>
      <c r="L28" s="668">
        <v>1</v>
      </c>
      <c r="M28" s="669">
        <v>225.06</v>
      </c>
    </row>
    <row r="29" spans="1:13" ht="14.4" customHeight="1" x14ac:dyDescent="0.3">
      <c r="A29" s="664" t="s">
        <v>3079</v>
      </c>
      <c r="B29" s="665" t="s">
        <v>2921</v>
      </c>
      <c r="C29" s="665" t="s">
        <v>1725</v>
      </c>
      <c r="D29" s="665" t="s">
        <v>1653</v>
      </c>
      <c r="E29" s="665" t="s">
        <v>2922</v>
      </c>
      <c r="F29" s="668"/>
      <c r="G29" s="668"/>
      <c r="H29" s="681">
        <v>0</v>
      </c>
      <c r="I29" s="668">
        <v>2</v>
      </c>
      <c r="J29" s="668">
        <v>169.91</v>
      </c>
      <c r="K29" s="681">
        <v>1</v>
      </c>
      <c r="L29" s="668">
        <v>2</v>
      </c>
      <c r="M29" s="669">
        <v>169.91</v>
      </c>
    </row>
    <row r="30" spans="1:13" ht="14.4" customHeight="1" x14ac:dyDescent="0.3">
      <c r="A30" s="664" t="s">
        <v>3079</v>
      </c>
      <c r="B30" s="665" t="s">
        <v>2925</v>
      </c>
      <c r="C30" s="665" t="s">
        <v>1649</v>
      </c>
      <c r="D30" s="665" t="s">
        <v>600</v>
      </c>
      <c r="E30" s="665" t="s">
        <v>2926</v>
      </c>
      <c r="F30" s="668"/>
      <c r="G30" s="668"/>
      <c r="H30" s="681">
        <v>0</v>
      </c>
      <c r="I30" s="668">
        <v>2</v>
      </c>
      <c r="J30" s="668">
        <v>36.520000000000003</v>
      </c>
      <c r="K30" s="681">
        <v>1</v>
      </c>
      <c r="L30" s="668">
        <v>2</v>
      </c>
      <c r="M30" s="669">
        <v>36.520000000000003</v>
      </c>
    </row>
    <row r="31" spans="1:13" ht="14.4" customHeight="1" x14ac:dyDescent="0.3">
      <c r="A31" s="664" t="s">
        <v>3079</v>
      </c>
      <c r="B31" s="665" t="s">
        <v>2925</v>
      </c>
      <c r="C31" s="665" t="s">
        <v>1555</v>
      </c>
      <c r="D31" s="665" t="s">
        <v>600</v>
      </c>
      <c r="E31" s="665" t="s">
        <v>2927</v>
      </c>
      <c r="F31" s="668"/>
      <c r="G31" s="668"/>
      <c r="H31" s="681">
        <v>0</v>
      </c>
      <c r="I31" s="668">
        <v>16</v>
      </c>
      <c r="J31" s="668">
        <v>584.6400000000001</v>
      </c>
      <c r="K31" s="681">
        <v>1</v>
      </c>
      <c r="L31" s="668">
        <v>16</v>
      </c>
      <c r="M31" s="669">
        <v>584.6400000000001</v>
      </c>
    </row>
    <row r="32" spans="1:13" ht="14.4" customHeight="1" x14ac:dyDescent="0.3">
      <c r="A32" s="664" t="s">
        <v>3079</v>
      </c>
      <c r="B32" s="665" t="s">
        <v>2934</v>
      </c>
      <c r="C32" s="665" t="s">
        <v>3238</v>
      </c>
      <c r="D32" s="665" t="s">
        <v>762</v>
      </c>
      <c r="E32" s="665" t="s">
        <v>3239</v>
      </c>
      <c r="F32" s="668">
        <v>1</v>
      </c>
      <c r="G32" s="668">
        <v>0</v>
      </c>
      <c r="H32" s="681"/>
      <c r="I32" s="668"/>
      <c r="J32" s="668"/>
      <c r="K32" s="681"/>
      <c r="L32" s="668">
        <v>1</v>
      </c>
      <c r="M32" s="669">
        <v>0</v>
      </c>
    </row>
    <row r="33" spans="1:13" ht="14.4" customHeight="1" x14ac:dyDescent="0.3">
      <c r="A33" s="664" t="s">
        <v>3079</v>
      </c>
      <c r="B33" s="665" t="s">
        <v>2934</v>
      </c>
      <c r="C33" s="665" t="s">
        <v>823</v>
      </c>
      <c r="D33" s="665" t="s">
        <v>820</v>
      </c>
      <c r="E33" s="665" t="s">
        <v>3032</v>
      </c>
      <c r="F33" s="668"/>
      <c r="G33" s="668"/>
      <c r="H33" s="681">
        <v>0</v>
      </c>
      <c r="I33" s="668">
        <v>3</v>
      </c>
      <c r="J33" s="668">
        <v>281.88</v>
      </c>
      <c r="K33" s="681">
        <v>1</v>
      </c>
      <c r="L33" s="668">
        <v>3</v>
      </c>
      <c r="M33" s="669">
        <v>281.88</v>
      </c>
    </row>
    <row r="34" spans="1:13" ht="14.4" customHeight="1" x14ac:dyDescent="0.3">
      <c r="A34" s="664" t="s">
        <v>3079</v>
      </c>
      <c r="B34" s="665" t="s">
        <v>2934</v>
      </c>
      <c r="C34" s="665" t="s">
        <v>3133</v>
      </c>
      <c r="D34" s="665" t="s">
        <v>3134</v>
      </c>
      <c r="E34" s="665" t="s">
        <v>2938</v>
      </c>
      <c r="F34" s="668">
        <v>1</v>
      </c>
      <c r="G34" s="668">
        <v>31.32</v>
      </c>
      <c r="H34" s="681">
        <v>1</v>
      </c>
      <c r="I34" s="668"/>
      <c r="J34" s="668"/>
      <c r="K34" s="681">
        <v>0</v>
      </c>
      <c r="L34" s="668">
        <v>1</v>
      </c>
      <c r="M34" s="669">
        <v>31.32</v>
      </c>
    </row>
    <row r="35" spans="1:13" ht="14.4" customHeight="1" x14ac:dyDescent="0.3">
      <c r="A35" s="664" t="s">
        <v>3079</v>
      </c>
      <c r="B35" s="665" t="s">
        <v>2942</v>
      </c>
      <c r="C35" s="665" t="s">
        <v>1598</v>
      </c>
      <c r="D35" s="665" t="s">
        <v>2943</v>
      </c>
      <c r="E35" s="665" t="s">
        <v>2946</v>
      </c>
      <c r="F35" s="668"/>
      <c r="G35" s="668"/>
      <c r="H35" s="681">
        <v>0</v>
      </c>
      <c r="I35" s="668">
        <v>1</v>
      </c>
      <c r="J35" s="668">
        <v>424.24</v>
      </c>
      <c r="K35" s="681">
        <v>1</v>
      </c>
      <c r="L35" s="668">
        <v>1</v>
      </c>
      <c r="M35" s="669">
        <v>424.24</v>
      </c>
    </row>
    <row r="36" spans="1:13" ht="14.4" customHeight="1" x14ac:dyDescent="0.3">
      <c r="A36" s="664" t="s">
        <v>3079</v>
      </c>
      <c r="B36" s="665" t="s">
        <v>2942</v>
      </c>
      <c r="C36" s="665" t="s">
        <v>3543</v>
      </c>
      <c r="D36" s="665" t="s">
        <v>2943</v>
      </c>
      <c r="E36" s="665" t="s">
        <v>3394</v>
      </c>
      <c r="F36" s="668"/>
      <c r="G36" s="668"/>
      <c r="H36" s="681">
        <v>0</v>
      </c>
      <c r="I36" s="668">
        <v>1</v>
      </c>
      <c r="J36" s="668">
        <v>848.49</v>
      </c>
      <c r="K36" s="681">
        <v>1</v>
      </c>
      <c r="L36" s="668">
        <v>1</v>
      </c>
      <c r="M36" s="669">
        <v>848.49</v>
      </c>
    </row>
    <row r="37" spans="1:13" ht="14.4" customHeight="1" x14ac:dyDescent="0.3">
      <c r="A37" s="664" t="s">
        <v>3079</v>
      </c>
      <c r="B37" s="665" t="s">
        <v>2955</v>
      </c>
      <c r="C37" s="665" t="s">
        <v>1686</v>
      </c>
      <c r="D37" s="665" t="s">
        <v>2956</v>
      </c>
      <c r="E37" s="665" t="s">
        <v>2830</v>
      </c>
      <c r="F37" s="668"/>
      <c r="G37" s="668"/>
      <c r="H37" s="681">
        <v>0</v>
      </c>
      <c r="I37" s="668">
        <v>1</v>
      </c>
      <c r="J37" s="668">
        <v>132</v>
      </c>
      <c r="K37" s="681">
        <v>1</v>
      </c>
      <c r="L37" s="668">
        <v>1</v>
      </c>
      <c r="M37" s="669">
        <v>132</v>
      </c>
    </row>
    <row r="38" spans="1:13" ht="14.4" customHeight="1" x14ac:dyDescent="0.3">
      <c r="A38" s="664" t="s">
        <v>3079</v>
      </c>
      <c r="B38" s="665" t="s">
        <v>2959</v>
      </c>
      <c r="C38" s="665" t="s">
        <v>3195</v>
      </c>
      <c r="D38" s="665" t="s">
        <v>2960</v>
      </c>
      <c r="E38" s="665" t="s">
        <v>3196</v>
      </c>
      <c r="F38" s="668">
        <v>1</v>
      </c>
      <c r="G38" s="668">
        <v>0</v>
      </c>
      <c r="H38" s="681"/>
      <c r="I38" s="668"/>
      <c r="J38" s="668"/>
      <c r="K38" s="681"/>
      <c r="L38" s="668">
        <v>1</v>
      </c>
      <c r="M38" s="669">
        <v>0</v>
      </c>
    </row>
    <row r="39" spans="1:13" ht="14.4" customHeight="1" x14ac:dyDescent="0.3">
      <c r="A39" s="664" t="s">
        <v>3079</v>
      </c>
      <c r="B39" s="665" t="s">
        <v>4318</v>
      </c>
      <c r="C39" s="665" t="s">
        <v>3599</v>
      </c>
      <c r="D39" s="665" t="s">
        <v>3600</v>
      </c>
      <c r="E39" s="665" t="s">
        <v>3601</v>
      </c>
      <c r="F39" s="668"/>
      <c r="G39" s="668"/>
      <c r="H39" s="681">
        <v>0</v>
      </c>
      <c r="I39" s="668">
        <v>2</v>
      </c>
      <c r="J39" s="668">
        <v>2359</v>
      </c>
      <c r="K39" s="681">
        <v>1</v>
      </c>
      <c r="L39" s="668">
        <v>2</v>
      </c>
      <c r="M39" s="669">
        <v>2359</v>
      </c>
    </row>
    <row r="40" spans="1:13" ht="14.4" customHeight="1" x14ac:dyDescent="0.3">
      <c r="A40" s="664" t="s">
        <v>3079</v>
      </c>
      <c r="B40" s="665" t="s">
        <v>2967</v>
      </c>
      <c r="C40" s="665" t="s">
        <v>589</v>
      </c>
      <c r="D40" s="665" t="s">
        <v>590</v>
      </c>
      <c r="E40" s="665" t="s">
        <v>2970</v>
      </c>
      <c r="F40" s="668">
        <v>1</v>
      </c>
      <c r="G40" s="668">
        <v>0</v>
      </c>
      <c r="H40" s="681"/>
      <c r="I40" s="668"/>
      <c r="J40" s="668"/>
      <c r="K40" s="681"/>
      <c r="L40" s="668">
        <v>1</v>
      </c>
      <c r="M40" s="669">
        <v>0</v>
      </c>
    </row>
    <row r="41" spans="1:13" ht="14.4" customHeight="1" x14ac:dyDescent="0.3">
      <c r="A41" s="664" t="s">
        <v>3079</v>
      </c>
      <c r="B41" s="665" t="s">
        <v>2967</v>
      </c>
      <c r="C41" s="665" t="s">
        <v>1764</v>
      </c>
      <c r="D41" s="665" t="s">
        <v>2969</v>
      </c>
      <c r="E41" s="665" t="s">
        <v>2970</v>
      </c>
      <c r="F41" s="668"/>
      <c r="G41" s="668"/>
      <c r="H41" s="681"/>
      <c r="I41" s="668">
        <v>2</v>
      </c>
      <c r="J41" s="668">
        <v>0</v>
      </c>
      <c r="K41" s="681"/>
      <c r="L41" s="668">
        <v>2</v>
      </c>
      <c r="M41" s="669">
        <v>0</v>
      </c>
    </row>
    <row r="42" spans="1:13" ht="14.4" customHeight="1" x14ac:dyDescent="0.3">
      <c r="A42" s="664" t="s">
        <v>3079</v>
      </c>
      <c r="B42" s="665" t="s">
        <v>2913</v>
      </c>
      <c r="C42" s="665" t="s">
        <v>3214</v>
      </c>
      <c r="D42" s="665" t="s">
        <v>3215</v>
      </c>
      <c r="E42" s="665" t="s">
        <v>3216</v>
      </c>
      <c r="F42" s="668">
        <v>8</v>
      </c>
      <c r="G42" s="668">
        <v>0</v>
      </c>
      <c r="H42" s="681"/>
      <c r="I42" s="668"/>
      <c r="J42" s="668"/>
      <c r="K42" s="681"/>
      <c r="L42" s="668">
        <v>8</v>
      </c>
      <c r="M42" s="669">
        <v>0</v>
      </c>
    </row>
    <row r="43" spans="1:13" ht="14.4" customHeight="1" x14ac:dyDescent="0.3">
      <c r="A43" s="664" t="s">
        <v>3080</v>
      </c>
      <c r="B43" s="665" t="s">
        <v>2804</v>
      </c>
      <c r="C43" s="665" t="s">
        <v>3119</v>
      </c>
      <c r="D43" s="665" t="s">
        <v>1565</v>
      </c>
      <c r="E43" s="665" t="s">
        <v>2809</v>
      </c>
      <c r="F43" s="668"/>
      <c r="G43" s="668"/>
      <c r="H43" s="681">
        <v>0</v>
      </c>
      <c r="I43" s="668">
        <v>38</v>
      </c>
      <c r="J43" s="668">
        <v>20176.32</v>
      </c>
      <c r="K43" s="681">
        <v>1</v>
      </c>
      <c r="L43" s="668">
        <v>38</v>
      </c>
      <c r="M43" s="669">
        <v>20176.32</v>
      </c>
    </row>
    <row r="44" spans="1:13" ht="14.4" customHeight="1" x14ac:dyDescent="0.3">
      <c r="A44" s="664" t="s">
        <v>3080</v>
      </c>
      <c r="B44" s="665" t="s">
        <v>2804</v>
      </c>
      <c r="C44" s="665" t="s">
        <v>3120</v>
      </c>
      <c r="D44" s="665" t="s">
        <v>1565</v>
      </c>
      <c r="E44" s="665" t="s">
        <v>2807</v>
      </c>
      <c r="F44" s="668"/>
      <c r="G44" s="668"/>
      <c r="H44" s="681">
        <v>0</v>
      </c>
      <c r="I44" s="668">
        <v>84</v>
      </c>
      <c r="J44" s="668">
        <v>68389.629999999976</v>
      </c>
      <c r="K44" s="681">
        <v>1</v>
      </c>
      <c r="L44" s="668">
        <v>84</v>
      </c>
      <c r="M44" s="669">
        <v>68389.629999999976</v>
      </c>
    </row>
    <row r="45" spans="1:13" ht="14.4" customHeight="1" x14ac:dyDescent="0.3">
      <c r="A45" s="664" t="s">
        <v>3080</v>
      </c>
      <c r="B45" s="665" t="s">
        <v>2804</v>
      </c>
      <c r="C45" s="665" t="s">
        <v>1564</v>
      </c>
      <c r="D45" s="665" t="s">
        <v>1565</v>
      </c>
      <c r="E45" s="665" t="s">
        <v>2810</v>
      </c>
      <c r="F45" s="668"/>
      <c r="G45" s="668"/>
      <c r="H45" s="681">
        <v>0</v>
      </c>
      <c r="I45" s="668">
        <v>3</v>
      </c>
      <c r="J45" s="668">
        <v>2771.2200000000003</v>
      </c>
      <c r="K45" s="681">
        <v>1</v>
      </c>
      <c r="L45" s="668">
        <v>3</v>
      </c>
      <c r="M45" s="669">
        <v>2771.2200000000003</v>
      </c>
    </row>
    <row r="46" spans="1:13" ht="14.4" customHeight="1" x14ac:dyDescent="0.3">
      <c r="A46" s="664" t="s">
        <v>3080</v>
      </c>
      <c r="B46" s="665" t="s">
        <v>2804</v>
      </c>
      <c r="C46" s="665" t="s">
        <v>3280</v>
      </c>
      <c r="D46" s="665" t="s">
        <v>1565</v>
      </c>
      <c r="E46" s="665" t="s">
        <v>2808</v>
      </c>
      <c r="F46" s="668"/>
      <c r="G46" s="668"/>
      <c r="H46" s="681">
        <v>0</v>
      </c>
      <c r="I46" s="668">
        <v>1</v>
      </c>
      <c r="J46" s="668">
        <v>1154.68</v>
      </c>
      <c r="K46" s="681">
        <v>1</v>
      </c>
      <c r="L46" s="668">
        <v>1</v>
      </c>
      <c r="M46" s="669">
        <v>1154.68</v>
      </c>
    </row>
    <row r="47" spans="1:13" ht="14.4" customHeight="1" x14ac:dyDescent="0.3">
      <c r="A47" s="664" t="s">
        <v>3080</v>
      </c>
      <c r="B47" s="665" t="s">
        <v>2876</v>
      </c>
      <c r="C47" s="665" t="s">
        <v>1910</v>
      </c>
      <c r="D47" s="665" t="s">
        <v>2881</v>
      </c>
      <c r="E47" s="665" t="s">
        <v>2882</v>
      </c>
      <c r="F47" s="668"/>
      <c r="G47" s="668"/>
      <c r="H47" s="681">
        <v>0</v>
      </c>
      <c r="I47" s="668">
        <v>3</v>
      </c>
      <c r="J47" s="668">
        <v>448.56000000000006</v>
      </c>
      <c r="K47" s="681">
        <v>1</v>
      </c>
      <c r="L47" s="668">
        <v>3</v>
      </c>
      <c r="M47" s="669">
        <v>448.56000000000006</v>
      </c>
    </row>
    <row r="48" spans="1:13" ht="14.4" customHeight="1" x14ac:dyDescent="0.3">
      <c r="A48" s="664" t="s">
        <v>3080</v>
      </c>
      <c r="B48" s="665" t="s">
        <v>2876</v>
      </c>
      <c r="C48" s="665" t="s">
        <v>1734</v>
      </c>
      <c r="D48" s="665" t="s">
        <v>1735</v>
      </c>
      <c r="E48" s="665" t="s">
        <v>2877</v>
      </c>
      <c r="F48" s="668"/>
      <c r="G48" s="668"/>
      <c r="H48" s="681">
        <v>0</v>
      </c>
      <c r="I48" s="668">
        <v>2</v>
      </c>
      <c r="J48" s="668">
        <v>450.12</v>
      </c>
      <c r="K48" s="681">
        <v>1</v>
      </c>
      <c r="L48" s="668">
        <v>2</v>
      </c>
      <c r="M48" s="669">
        <v>450.12</v>
      </c>
    </row>
    <row r="49" spans="1:13" ht="14.4" customHeight="1" x14ac:dyDescent="0.3">
      <c r="A49" s="664" t="s">
        <v>3080</v>
      </c>
      <c r="B49" s="665" t="s">
        <v>2876</v>
      </c>
      <c r="C49" s="665" t="s">
        <v>3272</v>
      </c>
      <c r="D49" s="665" t="s">
        <v>3268</v>
      </c>
      <c r="E49" s="665" t="s">
        <v>3273</v>
      </c>
      <c r="F49" s="668">
        <v>2</v>
      </c>
      <c r="G49" s="668">
        <v>0</v>
      </c>
      <c r="H49" s="681"/>
      <c r="I49" s="668"/>
      <c r="J49" s="668"/>
      <c r="K49" s="681"/>
      <c r="L49" s="668">
        <v>2</v>
      </c>
      <c r="M49" s="669">
        <v>0</v>
      </c>
    </row>
    <row r="50" spans="1:13" ht="14.4" customHeight="1" x14ac:dyDescent="0.3">
      <c r="A50" s="664" t="s">
        <v>3080</v>
      </c>
      <c r="B50" s="665" t="s">
        <v>2921</v>
      </c>
      <c r="C50" s="665" t="s">
        <v>3673</v>
      </c>
      <c r="D50" s="665" t="s">
        <v>3674</v>
      </c>
      <c r="E50" s="665" t="s">
        <v>2924</v>
      </c>
      <c r="F50" s="668">
        <v>1</v>
      </c>
      <c r="G50" s="668">
        <v>48.72</v>
      </c>
      <c r="H50" s="681">
        <v>1</v>
      </c>
      <c r="I50" s="668"/>
      <c r="J50" s="668"/>
      <c r="K50" s="681">
        <v>0</v>
      </c>
      <c r="L50" s="668">
        <v>1</v>
      </c>
      <c r="M50" s="669">
        <v>48.72</v>
      </c>
    </row>
    <row r="51" spans="1:13" ht="14.4" customHeight="1" x14ac:dyDescent="0.3">
      <c r="A51" s="664" t="s">
        <v>3080</v>
      </c>
      <c r="B51" s="665" t="s">
        <v>2925</v>
      </c>
      <c r="C51" s="665" t="s">
        <v>1649</v>
      </c>
      <c r="D51" s="665" t="s">
        <v>600</v>
      </c>
      <c r="E51" s="665" t="s">
        <v>2926</v>
      </c>
      <c r="F51" s="668"/>
      <c r="G51" s="668"/>
      <c r="H51" s="681">
        <v>0</v>
      </c>
      <c r="I51" s="668">
        <v>2</v>
      </c>
      <c r="J51" s="668">
        <v>36.520000000000003</v>
      </c>
      <c r="K51" s="681">
        <v>1</v>
      </c>
      <c r="L51" s="668">
        <v>2</v>
      </c>
      <c r="M51" s="669">
        <v>36.520000000000003</v>
      </c>
    </row>
    <row r="52" spans="1:13" ht="14.4" customHeight="1" x14ac:dyDescent="0.3">
      <c r="A52" s="664" t="s">
        <v>3080</v>
      </c>
      <c r="B52" s="665" t="s">
        <v>2925</v>
      </c>
      <c r="C52" s="665" t="s">
        <v>1555</v>
      </c>
      <c r="D52" s="665" t="s">
        <v>600</v>
      </c>
      <c r="E52" s="665" t="s">
        <v>2927</v>
      </c>
      <c r="F52" s="668"/>
      <c r="G52" s="668"/>
      <c r="H52" s="681">
        <v>0</v>
      </c>
      <c r="I52" s="668">
        <v>1</v>
      </c>
      <c r="J52" s="668">
        <v>36.54</v>
      </c>
      <c r="K52" s="681">
        <v>1</v>
      </c>
      <c r="L52" s="668">
        <v>1</v>
      </c>
      <c r="M52" s="669">
        <v>36.54</v>
      </c>
    </row>
    <row r="53" spans="1:13" ht="14.4" customHeight="1" x14ac:dyDescent="0.3">
      <c r="A53" s="664" t="s">
        <v>3081</v>
      </c>
      <c r="B53" s="665" t="s">
        <v>2804</v>
      </c>
      <c r="C53" s="665" t="s">
        <v>3119</v>
      </c>
      <c r="D53" s="665" t="s">
        <v>1565</v>
      </c>
      <c r="E53" s="665" t="s">
        <v>2809</v>
      </c>
      <c r="F53" s="668"/>
      <c r="G53" s="668"/>
      <c r="H53" s="681">
        <v>0</v>
      </c>
      <c r="I53" s="668">
        <v>46</v>
      </c>
      <c r="J53" s="668">
        <v>23053.439999999999</v>
      </c>
      <c r="K53" s="681">
        <v>1</v>
      </c>
      <c r="L53" s="668">
        <v>46</v>
      </c>
      <c r="M53" s="669">
        <v>23053.439999999999</v>
      </c>
    </row>
    <row r="54" spans="1:13" ht="14.4" customHeight="1" x14ac:dyDescent="0.3">
      <c r="A54" s="664" t="s">
        <v>3081</v>
      </c>
      <c r="B54" s="665" t="s">
        <v>2804</v>
      </c>
      <c r="C54" s="665" t="s">
        <v>3120</v>
      </c>
      <c r="D54" s="665" t="s">
        <v>1565</v>
      </c>
      <c r="E54" s="665" t="s">
        <v>2807</v>
      </c>
      <c r="F54" s="668"/>
      <c r="G54" s="668"/>
      <c r="H54" s="681">
        <v>0</v>
      </c>
      <c r="I54" s="668">
        <v>34</v>
      </c>
      <c r="J54" s="668">
        <v>26453.08</v>
      </c>
      <c r="K54" s="681">
        <v>1</v>
      </c>
      <c r="L54" s="668">
        <v>34</v>
      </c>
      <c r="M54" s="669">
        <v>26453.08</v>
      </c>
    </row>
    <row r="55" spans="1:13" ht="14.4" customHeight="1" x14ac:dyDescent="0.3">
      <c r="A55" s="664" t="s">
        <v>3081</v>
      </c>
      <c r="B55" s="665" t="s">
        <v>2804</v>
      </c>
      <c r="C55" s="665" t="s">
        <v>1564</v>
      </c>
      <c r="D55" s="665" t="s">
        <v>1565</v>
      </c>
      <c r="E55" s="665" t="s">
        <v>2810</v>
      </c>
      <c r="F55" s="668"/>
      <c r="G55" s="668"/>
      <c r="H55" s="681">
        <v>0</v>
      </c>
      <c r="I55" s="668">
        <v>6</v>
      </c>
      <c r="J55" s="668">
        <v>5542.4400000000005</v>
      </c>
      <c r="K55" s="681">
        <v>1</v>
      </c>
      <c r="L55" s="668">
        <v>6</v>
      </c>
      <c r="M55" s="669">
        <v>5542.4400000000005</v>
      </c>
    </row>
    <row r="56" spans="1:13" ht="14.4" customHeight="1" x14ac:dyDescent="0.3">
      <c r="A56" s="664" t="s">
        <v>3081</v>
      </c>
      <c r="B56" s="665" t="s">
        <v>2804</v>
      </c>
      <c r="C56" s="665" t="s">
        <v>3280</v>
      </c>
      <c r="D56" s="665" t="s">
        <v>1565</v>
      </c>
      <c r="E56" s="665" t="s">
        <v>2808</v>
      </c>
      <c r="F56" s="668"/>
      <c r="G56" s="668"/>
      <c r="H56" s="681">
        <v>0</v>
      </c>
      <c r="I56" s="668">
        <v>1</v>
      </c>
      <c r="J56" s="668">
        <v>1154.68</v>
      </c>
      <c r="K56" s="681">
        <v>1</v>
      </c>
      <c r="L56" s="668">
        <v>1</v>
      </c>
      <c r="M56" s="669">
        <v>1154.68</v>
      </c>
    </row>
    <row r="57" spans="1:13" ht="14.4" customHeight="1" x14ac:dyDescent="0.3">
      <c r="A57" s="664" t="s">
        <v>3081</v>
      </c>
      <c r="B57" s="665" t="s">
        <v>2804</v>
      </c>
      <c r="C57" s="665" t="s">
        <v>1584</v>
      </c>
      <c r="D57" s="665" t="s">
        <v>1585</v>
      </c>
      <c r="E57" s="665" t="s">
        <v>2805</v>
      </c>
      <c r="F57" s="668"/>
      <c r="G57" s="668"/>
      <c r="H57" s="681">
        <v>0</v>
      </c>
      <c r="I57" s="668">
        <v>8</v>
      </c>
      <c r="J57" s="668">
        <v>46187.28</v>
      </c>
      <c r="K57" s="681">
        <v>1</v>
      </c>
      <c r="L57" s="668">
        <v>8</v>
      </c>
      <c r="M57" s="669">
        <v>46187.28</v>
      </c>
    </row>
    <row r="58" spans="1:13" ht="14.4" customHeight="1" x14ac:dyDescent="0.3">
      <c r="A58" s="664" t="s">
        <v>3081</v>
      </c>
      <c r="B58" s="665" t="s">
        <v>2828</v>
      </c>
      <c r="C58" s="665" t="s">
        <v>3701</v>
      </c>
      <c r="D58" s="665" t="s">
        <v>3702</v>
      </c>
      <c r="E58" s="665" t="s">
        <v>2829</v>
      </c>
      <c r="F58" s="668">
        <v>4</v>
      </c>
      <c r="G58" s="668">
        <v>140.44</v>
      </c>
      <c r="H58" s="681">
        <v>1</v>
      </c>
      <c r="I58" s="668"/>
      <c r="J58" s="668"/>
      <c r="K58" s="681">
        <v>0</v>
      </c>
      <c r="L58" s="668">
        <v>4</v>
      </c>
      <c r="M58" s="669">
        <v>140.44</v>
      </c>
    </row>
    <row r="59" spans="1:13" ht="14.4" customHeight="1" x14ac:dyDescent="0.3">
      <c r="A59" s="664" t="s">
        <v>3081</v>
      </c>
      <c r="B59" s="665" t="s">
        <v>2841</v>
      </c>
      <c r="C59" s="665" t="s">
        <v>3794</v>
      </c>
      <c r="D59" s="665" t="s">
        <v>2842</v>
      </c>
      <c r="E59" s="665" t="s">
        <v>3054</v>
      </c>
      <c r="F59" s="668"/>
      <c r="G59" s="668"/>
      <c r="H59" s="681"/>
      <c r="I59" s="668">
        <v>6</v>
      </c>
      <c r="J59" s="668">
        <v>0</v>
      </c>
      <c r="K59" s="681"/>
      <c r="L59" s="668">
        <v>6</v>
      </c>
      <c r="M59" s="669">
        <v>0</v>
      </c>
    </row>
    <row r="60" spans="1:13" ht="14.4" customHeight="1" x14ac:dyDescent="0.3">
      <c r="A60" s="664" t="s">
        <v>3081</v>
      </c>
      <c r="B60" s="665" t="s">
        <v>2849</v>
      </c>
      <c r="C60" s="665" t="s">
        <v>3788</v>
      </c>
      <c r="D60" s="665" t="s">
        <v>2850</v>
      </c>
      <c r="E60" s="665" t="s">
        <v>3789</v>
      </c>
      <c r="F60" s="668"/>
      <c r="G60" s="668"/>
      <c r="H60" s="681">
        <v>0</v>
      </c>
      <c r="I60" s="668">
        <v>1</v>
      </c>
      <c r="J60" s="668">
        <v>704.73</v>
      </c>
      <c r="K60" s="681">
        <v>1</v>
      </c>
      <c r="L60" s="668">
        <v>1</v>
      </c>
      <c r="M60" s="669">
        <v>704.73</v>
      </c>
    </row>
    <row r="61" spans="1:13" ht="14.4" customHeight="1" x14ac:dyDescent="0.3">
      <c r="A61" s="664" t="s">
        <v>3081</v>
      </c>
      <c r="B61" s="665" t="s">
        <v>2855</v>
      </c>
      <c r="C61" s="665" t="s">
        <v>3698</v>
      </c>
      <c r="D61" s="665" t="s">
        <v>3699</v>
      </c>
      <c r="E61" s="665" t="s">
        <v>3700</v>
      </c>
      <c r="F61" s="668"/>
      <c r="G61" s="668"/>
      <c r="H61" s="681">
        <v>0</v>
      </c>
      <c r="I61" s="668">
        <v>2</v>
      </c>
      <c r="J61" s="668">
        <v>235.46</v>
      </c>
      <c r="K61" s="681">
        <v>1</v>
      </c>
      <c r="L61" s="668">
        <v>2</v>
      </c>
      <c r="M61" s="669">
        <v>235.46</v>
      </c>
    </row>
    <row r="62" spans="1:13" ht="14.4" customHeight="1" x14ac:dyDescent="0.3">
      <c r="A62" s="664" t="s">
        <v>3081</v>
      </c>
      <c r="B62" s="665" t="s">
        <v>2876</v>
      </c>
      <c r="C62" s="665" t="s">
        <v>1906</v>
      </c>
      <c r="D62" s="665" t="s">
        <v>1735</v>
      </c>
      <c r="E62" s="665" t="s">
        <v>2878</v>
      </c>
      <c r="F62" s="668"/>
      <c r="G62" s="668"/>
      <c r="H62" s="681">
        <v>0</v>
      </c>
      <c r="I62" s="668">
        <v>1</v>
      </c>
      <c r="J62" s="668">
        <v>154.36000000000001</v>
      </c>
      <c r="K62" s="681">
        <v>1</v>
      </c>
      <c r="L62" s="668">
        <v>1</v>
      </c>
      <c r="M62" s="669">
        <v>154.36000000000001</v>
      </c>
    </row>
    <row r="63" spans="1:13" ht="14.4" customHeight="1" x14ac:dyDescent="0.3">
      <c r="A63" s="664" t="s">
        <v>3081</v>
      </c>
      <c r="B63" s="665" t="s">
        <v>2876</v>
      </c>
      <c r="C63" s="665" t="s">
        <v>1910</v>
      </c>
      <c r="D63" s="665" t="s">
        <v>2881</v>
      </c>
      <c r="E63" s="665" t="s">
        <v>2882</v>
      </c>
      <c r="F63" s="668"/>
      <c r="G63" s="668"/>
      <c r="H63" s="681">
        <v>0</v>
      </c>
      <c r="I63" s="668">
        <v>3</v>
      </c>
      <c r="J63" s="668">
        <v>448.56000000000006</v>
      </c>
      <c r="K63" s="681">
        <v>1</v>
      </c>
      <c r="L63" s="668">
        <v>3</v>
      </c>
      <c r="M63" s="669">
        <v>448.56000000000006</v>
      </c>
    </row>
    <row r="64" spans="1:13" ht="14.4" customHeight="1" x14ac:dyDescent="0.3">
      <c r="A64" s="664" t="s">
        <v>3081</v>
      </c>
      <c r="B64" s="665" t="s">
        <v>2925</v>
      </c>
      <c r="C64" s="665" t="s">
        <v>1555</v>
      </c>
      <c r="D64" s="665" t="s">
        <v>600</v>
      </c>
      <c r="E64" s="665" t="s">
        <v>2927</v>
      </c>
      <c r="F64" s="668"/>
      <c r="G64" s="668"/>
      <c r="H64" s="681">
        <v>0</v>
      </c>
      <c r="I64" s="668">
        <v>11</v>
      </c>
      <c r="J64" s="668">
        <v>401.94</v>
      </c>
      <c r="K64" s="681">
        <v>1</v>
      </c>
      <c r="L64" s="668">
        <v>11</v>
      </c>
      <c r="M64" s="669">
        <v>401.94</v>
      </c>
    </row>
    <row r="65" spans="1:13" ht="14.4" customHeight="1" x14ac:dyDescent="0.3">
      <c r="A65" s="664" t="s">
        <v>3081</v>
      </c>
      <c r="B65" s="665" t="s">
        <v>2925</v>
      </c>
      <c r="C65" s="665" t="s">
        <v>3779</v>
      </c>
      <c r="D65" s="665" t="s">
        <v>3309</v>
      </c>
      <c r="E65" s="665" t="s">
        <v>3780</v>
      </c>
      <c r="F65" s="668">
        <v>2</v>
      </c>
      <c r="G65" s="668">
        <v>0</v>
      </c>
      <c r="H65" s="681"/>
      <c r="I65" s="668"/>
      <c r="J65" s="668"/>
      <c r="K65" s="681"/>
      <c r="L65" s="668">
        <v>2</v>
      </c>
      <c r="M65" s="669">
        <v>0</v>
      </c>
    </row>
    <row r="66" spans="1:13" ht="14.4" customHeight="1" x14ac:dyDescent="0.3">
      <c r="A66" s="664" t="s">
        <v>3081</v>
      </c>
      <c r="B66" s="665" t="s">
        <v>2925</v>
      </c>
      <c r="C66" s="665" t="s">
        <v>3781</v>
      </c>
      <c r="D66" s="665" t="s">
        <v>3309</v>
      </c>
      <c r="E66" s="665" t="s">
        <v>3782</v>
      </c>
      <c r="F66" s="668">
        <v>8</v>
      </c>
      <c r="G66" s="668">
        <v>292.32</v>
      </c>
      <c r="H66" s="681">
        <v>1</v>
      </c>
      <c r="I66" s="668"/>
      <c r="J66" s="668"/>
      <c r="K66" s="681">
        <v>0</v>
      </c>
      <c r="L66" s="668">
        <v>8</v>
      </c>
      <c r="M66" s="669">
        <v>292.32</v>
      </c>
    </row>
    <row r="67" spans="1:13" ht="14.4" customHeight="1" x14ac:dyDescent="0.3">
      <c r="A67" s="664" t="s">
        <v>3081</v>
      </c>
      <c r="B67" s="665" t="s">
        <v>2934</v>
      </c>
      <c r="C67" s="665" t="s">
        <v>761</v>
      </c>
      <c r="D67" s="665" t="s">
        <v>762</v>
      </c>
      <c r="E67" s="665" t="s">
        <v>2935</v>
      </c>
      <c r="F67" s="668"/>
      <c r="G67" s="668"/>
      <c r="H67" s="681">
        <v>0</v>
      </c>
      <c r="I67" s="668">
        <v>1</v>
      </c>
      <c r="J67" s="668">
        <v>31.32</v>
      </c>
      <c r="K67" s="681">
        <v>1</v>
      </c>
      <c r="L67" s="668">
        <v>1</v>
      </c>
      <c r="M67" s="669">
        <v>31.32</v>
      </c>
    </row>
    <row r="68" spans="1:13" ht="14.4" customHeight="1" x14ac:dyDescent="0.3">
      <c r="A68" s="664" t="s">
        <v>3081</v>
      </c>
      <c r="B68" s="665" t="s">
        <v>2934</v>
      </c>
      <c r="C68" s="665" t="s">
        <v>3806</v>
      </c>
      <c r="D68" s="665" t="s">
        <v>3497</v>
      </c>
      <c r="E68" s="665" t="s">
        <v>3807</v>
      </c>
      <c r="F68" s="668"/>
      <c r="G68" s="668"/>
      <c r="H68" s="681"/>
      <c r="I68" s="668">
        <v>1</v>
      </c>
      <c r="J68" s="668">
        <v>0</v>
      </c>
      <c r="K68" s="681"/>
      <c r="L68" s="668">
        <v>1</v>
      </c>
      <c r="M68" s="669">
        <v>0</v>
      </c>
    </row>
    <row r="69" spans="1:13" ht="14.4" customHeight="1" x14ac:dyDescent="0.3">
      <c r="A69" s="664" t="s">
        <v>3081</v>
      </c>
      <c r="B69" s="665" t="s">
        <v>2934</v>
      </c>
      <c r="C69" s="665" t="s">
        <v>3808</v>
      </c>
      <c r="D69" s="665" t="s">
        <v>3687</v>
      </c>
      <c r="E69" s="665" t="s">
        <v>3809</v>
      </c>
      <c r="F69" s="668">
        <v>2</v>
      </c>
      <c r="G69" s="668">
        <v>93.98</v>
      </c>
      <c r="H69" s="681">
        <v>1</v>
      </c>
      <c r="I69" s="668"/>
      <c r="J69" s="668"/>
      <c r="K69" s="681">
        <v>0</v>
      </c>
      <c r="L69" s="668">
        <v>2</v>
      </c>
      <c r="M69" s="669">
        <v>93.98</v>
      </c>
    </row>
    <row r="70" spans="1:13" ht="14.4" customHeight="1" x14ac:dyDescent="0.3">
      <c r="A70" s="664" t="s">
        <v>3081</v>
      </c>
      <c r="B70" s="665" t="s">
        <v>2942</v>
      </c>
      <c r="C70" s="665" t="s">
        <v>3543</v>
      </c>
      <c r="D70" s="665" t="s">
        <v>2943</v>
      </c>
      <c r="E70" s="665" t="s">
        <v>3394</v>
      </c>
      <c r="F70" s="668"/>
      <c r="G70" s="668"/>
      <c r="H70" s="681">
        <v>0</v>
      </c>
      <c r="I70" s="668">
        <v>1</v>
      </c>
      <c r="J70" s="668">
        <v>848.49</v>
      </c>
      <c r="K70" s="681">
        <v>1</v>
      </c>
      <c r="L70" s="668">
        <v>1</v>
      </c>
      <c r="M70" s="669">
        <v>848.49</v>
      </c>
    </row>
    <row r="71" spans="1:13" ht="14.4" customHeight="1" x14ac:dyDescent="0.3">
      <c r="A71" s="664" t="s">
        <v>3081</v>
      </c>
      <c r="B71" s="665" t="s">
        <v>4320</v>
      </c>
      <c r="C71" s="665" t="s">
        <v>3769</v>
      </c>
      <c r="D71" s="665" t="s">
        <v>3770</v>
      </c>
      <c r="E71" s="665" t="s">
        <v>3771</v>
      </c>
      <c r="F71" s="668"/>
      <c r="G71" s="668"/>
      <c r="H71" s="681">
        <v>0</v>
      </c>
      <c r="I71" s="668">
        <v>1</v>
      </c>
      <c r="J71" s="668">
        <v>207.45</v>
      </c>
      <c r="K71" s="681">
        <v>1</v>
      </c>
      <c r="L71" s="668">
        <v>1</v>
      </c>
      <c r="M71" s="669">
        <v>207.45</v>
      </c>
    </row>
    <row r="72" spans="1:13" ht="14.4" customHeight="1" x14ac:dyDescent="0.3">
      <c r="A72" s="664" t="s">
        <v>3082</v>
      </c>
      <c r="B72" s="665" t="s">
        <v>2804</v>
      </c>
      <c r="C72" s="665" t="s">
        <v>3419</v>
      </c>
      <c r="D72" s="665" t="s">
        <v>1565</v>
      </c>
      <c r="E72" s="665" t="s">
        <v>3420</v>
      </c>
      <c r="F72" s="668"/>
      <c r="G72" s="668"/>
      <c r="H72" s="681">
        <v>0</v>
      </c>
      <c r="I72" s="668">
        <v>2</v>
      </c>
      <c r="J72" s="668">
        <v>736.32</v>
      </c>
      <c r="K72" s="681">
        <v>1</v>
      </c>
      <c r="L72" s="668">
        <v>2</v>
      </c>
      <c r="M72" s="669">
        <v>736.32</v>
      </c>
    </row>
    <row r="73" spans="1:13" ht="14.4" customHeight="1" x14ac:dyDescent="0.3">
      <c r="A73" s="664" t="s">
        <v>3082</v>
      </c>
      <c r="B73" s="665" t="s">
        <v>2804</v>
      </c>
      <c r="C73" s="665" t="s">
        <v>3119</v>
      </c>
      <c r="D73" s="665" t="s">
        <v>1565</v>
      </c>
      <c r="E73" s="665" t="s">
        <v>2809</v>
      </c>
      <c r="F73" s="668"/>
      <c r="G73" s="668"/>
      <c r="H73" s="681">
        <v>0</v>
      </c>
      <c r="I73" s="668">
        <v>126</v>
      </c>
      <c r="J73" s="668">
        <v>63584.639999999992</v>
      </c>
      <c r="K73" s="681">
        <v>1</v>
      </c>
      <c r="L73" s="668">
        <v>126</v>
      </c>
      <c r="M73" s="669">
        <v>63584.639999999992</v>
      </c>
    </row>
    <row r="74" spans="1:13" ht="14.4" customHeight="1" x14ac:dyDescent="0.3">
      <c r="A74" s="664" t="s">
        <v>3082</v>
      </c>
      <c r="B74" s="665" t="s">
        <v>2804</v>
      </c>
      <c r="C74" s="665" t="s">
        <v>3120</v>
      </c>
      <c r="D74" s="665" t="s">
        <v>1565</v>
      </c>
      <c r="E74" s="665" t="s">
        <v>2807</v>
      </c>
      <c r="F74" s="668"/>
      <c r="G74" s="668"/>
      <c r="H74" s="681">
        <v>0</v>
      </c>
      <c r="I74" s="668">
        <v>42</v>
      </c>
      <c r="J74" s="668">
        <v>31871.100000000002</v>
      </c>
      <c r="K74" s="681">
        <v>1</v>
      </c>
      <c r="L74" s="668">
        <v>42</v>
      </c>
      <c r="M74" s="669">
        <v>31871.100000000002</v>
      </c>
    </row>
    <row r="75" spans="1:13" ht="14.4" customHeight="1" x14ac:dyDescent="0.3">
      <c r="A75" s="664" t="s">
        <v>3082</v>
      </c>
      <c r="B75" s="665" t="s">
        <v>2804</v>
      </c>
      <c r="C75" s="665" t="s">
        <v>1564</v>
      </c>
      <c r="D75" s="665" t="s">
        <v>1565</v>
      </c>
      <c r="E75" s="665" t="s">
        <v>2810</v>
      </c>
      <c r="F75" s="668"/>
      <c r="G75" s="668"/>
      <c r="H75" s="681">
        <v>0</v>
      </c>
      <c r="I75" s="668">
        <v>12</v>
      </c>
      <c r="J75" s="668">
        <v>11084.880000000001</v>
      </c>
      <c r="K75" s="681">
        <v>1</v>
      </c>
      <c r="L75" s="668">
        <v>12</v>
      </c>
      <c r="M75" s="669">
        <v>11084.880000000001</v>
      </c>
    </row>
    <row r="76" spans="1:13" ht="14.4" customHeight="1" x14ac:dyDescent="0.3">
      <c r="A76" s="664" t="s">
        <v>3082</v>
      </c>
      <c r="B76" s="665" t="s">
        <v>2876</v>
      </c>
      <c r="C76" s="665" t="s">
        <v>1906</v>
      </c>
      <c r="D76" s="665" t="s">
        <v>1735</v>
      </c>
      <c r="E76" s="665" t="s">
        <v>2878</v>
      </c>
      <c r="F76" s="668"/>
      <c r="G76" s="668"/>
      <c r="H76" s="681">
        <v>0</v>
      </c>
      <c r="I76" s="668">
        <v>2</v>
      </c>
      <c r="J76" s="668">
        <v>308.72000000000003</v>
      </c>
      <c r="K76" s="681">
        <v>1</v>
      </c>
      <c r="L76" s="668">
        <v>2</v>
      </c>
      <c r="M76" s="669">
        <v>308.72000000000003</v>
      </c>
    </row>
    <row r="77" spans="1:13" ht="14.4" customHeight="1" x14ac:dyDescent="0.3">
      <c r="A77" s="664" t="s">
        <v>3082</v>
      </c>
      <c r="B77" s="665" t="s">
        <v>2876</v>
      </c>
      <c r="C77" s="665" t="s">
        <v>1910</v>
      </c>
      <c r="D77" s="665" t="s">
        <v>2881</v>
      </c>
      <c r="E77" s="665" t="s">
        <v>2882</v>
      </c>
      <c r="F77" s="668"/>
      <c r="G77" s="668"/>
      <c r="H77" s="681">
        <v>0</v>
      </c>
      <c r="I77" s="668">
        <v>3</v>
      </c>
      <c r="J77" s="668">
        <v>448.56000000000006</v>
      </c>
      <c r="K77" s="681">
        <v>1</v>
      </c>
      <c r="L77" s="668">
        <v>3</v>
      </c>
      <c r="M77" s="669">
        <v>448.56000000000006</v>
      </c>
    </row>
    <row r="78" spans="1:13" ht="14.4" customHeight="1" x14ac:dyDescent="0.3">
      <c r="A78" s="664" t="s">
        <v>3082</v>
      </c>
      <c r="B78" s="665" t="s">
        <v>2876</v>
      </c>
      <c r="C78" s="665" t="s">
        <v>1734</v>
      </c>
      <c r="D78" s="665" t="s">
        <v>1735</v>
      </c>
      <c r="E78" s="665" t="s">
        <v>2877</v>
      </c>
      <c r="F78" s="668"/>
      <c r="G78" s="668"/>
      <c r="H78" s="681">
        <v>0</v>
      </c>
      <c r="I78" s="668">
        <v>3</v>
      </c>
      <c r="J78" s="668">
        <v>675.18000000000006</v>
      </c>
      <c r="K78" s="681">
        <v>1</v>
      </c>
      <c r="L78" s="668">
        <v>3</v>
      </c>
      <c r="M78" s="669">
        <v>675.18000000000006</v>
      </c>
    </row>
    <row r="79" spans="1:13" ht="14.4" customHeight="1" x14ac:dyDescent="0.3">
      <c r="A79" s="664" t="s">
        <v>3082</v>
      </c>
      <c r="B79" s="665" t="s">
        <v>2925</v>
      </c>
      <c r="C79" s="665" t="s">
        <v>1649</v>
      </c>
      <c r="D79" s="665" t="s">
        <v>600</v>
      </c>
      <c r="E79" s="665" t="s">
        <v>2926</v>
      </c>
      <c r="F79" s="668"/>
      <c r="G79" s="668"/>
      <c r="H79" s="681">
        <v>0</v>
      </c>
      <c r="I79" s="668">
        <v>5</v>
      </c>
      <c r="J79" s="668">
        <v>97.26</v>
      </c>
      <c r="K79" s="681">
        <v>1</v>
      </c>
      <c r="L79" s="668">
        <v>5</v>
      </c>
      <c r="M79" s="669">
        <v>97.26</v>
      </c>
    </row>
    <row r="80" spans="1:13" ht="14.4" customHeight="1" x14ac:dyDescent="0.3">
      <c r="A80" s="664" t="s">
        <v>3082</v>
      </c>
      <c r="B80" s="665" t="s">
        <v>2925</v>
      </c>
      <c r="C80" s="665" t="s">
        <v>1555</v>
      </c>
      <c r="D80" s="665" t="s">
        <v>600</v>
      </c>
      <c r="E80" s="665" t="s">
        <v>2927</v>
      </c>
      <c r="F80" s="668"/>
      <c r="G80" s="668"/>
      <c r="H80" s="681">
        <v>0</v>
      </c>
      <c r="I80" s="668">
        <v>1</v>
      </c>
      <c r="J80" s="668">
        <v>36.54</v>
      </c>
      <c r="K80" s="681">
        <v>1</v>
      </c>
      <c r="L80" s="668">
        <v>1</v>
      </c>
      <c r="M80" s="669">
        <v>36.54</v>
      </c>
    </row>
    <row r="81" spans="1:13" ht="14.4" customHeight="1" x14ac:dyDescent="0.3">
      <c r="A81" s="664" t="s">
        <v>3082</v>
      </c>
      <c r="B81" s="665" t="s">
        <v>2925</v>
      </c>
      <c r="C81" s="665" t="s">
        <v>3781</v>
      </c>
      <c r="D81" s="665" t="s">
        <v>3309</v>
      </c>
      <c r="E81" s="665" t="s">
        <v>3782</v>
      </c>
      <c r="F81" s="668">
        <v>2</v>
      </c>
      <c r="G81" s="668">
        <v>73.08</v>
      </c>
      <c r="H81" s="681">
        <v>1</v>
      </c>
      <c r="I81" s="668"/>
      <c r="J81" s="668"/>
      <c r="K81" s="681">
        <v>0</v>
      </c>
      <c r="L81" s="668">
        <v>2</v>
      </c>
      <c r="M81" s="669">
        <v>73.08</v>
      </c>
    </row>
    <row r="82" spans="1:13" ht="14.4" customHeight="1" x14ac:dyDescent="0.3">
      <c r="A82" s="664" t="s">
        <v>3082</v>
      </c>
      <c r="B82" s="665" t="s">
        <v>2925</v>
      </c>
      <c r="C82" s="665" t="s">
        <v>3308</v>
      </c>
      <c r="D82" s="665" t="s">
        <v>3309</v>
      </c>
      <c r="E82" s="665" t="s">
        <v>3310</v>
      </c>
      <c r="F82" s="668">
        <v>2</v>
      </c>
      <c r="G82" s="668">
        <v>0</v>
      </c>
      <c r="H82" s="681"/>
      <c r="I82" s="668"/>
      <c r="J82" s="668"/>
      <c r="K82" s="681"/>
      <c r="L82" s="668">
        <v>2</v>
      </c>
      <c r="M82" s="669">
        <v>0</v>
      </c>
    </row>
    <row r="83" spans="1:13" ht="14.4" customHeight="1" x14ac:dyDescent="0.3">
      <c r="A83" s="664" t="s">
        <v>3082</v>
      </c>
      <c r="B83" s="665" t="s">
        <v>2934</v>
      </c>
      <c r="C83" s="665" t="s">
        <v>3496</v>
      </c>
      <c r="D83" s="665" t="s">
        <v>3497</v>
      </c>
      <c r="E83" s="665" t="s">
        <v>3498</v>
      </c>
      <c r="F83" s="668"/>
      <c r="G83" s="668"/>
      <c r="H83" s="681">
        <v>0</v>
      </c>
      <c r="I83" s="668">
        <v>3</v>
      </c>
      <c r="J83" s="668">
        <v>563.76</v>
      </c>
      <c r="K83" s="681">
        <v>1</v>
      </c>
      <c r="L83" s="668">
        <v>3</v>
      </c>
      <c r="M83" s="669">
        <v>563.76</v>
      </c>
    </row>
    <row r="84" spans="1:13" ht="14.4" customHeight="1" x14ac:dyDescent="0.3">
      <c r="A84" s="664" t="s">
        <v>3082</v>
      </c>
      <c r="B84" s="665" t="s">
        <v>2942</v>
      </c>
      <c r="C84" s="665" t="s">
        <v>1705</v>
      </c>
      <c r="D84" s="665" t="s">
        <v>2943</v>
      </c>
      <c r="E84" s="665" t="s">
        <v>2944</v>
      </c>
      <c r="F84" s="668"/>
      <c r="G84" s="668"/>
      <c r="H84" s="681">
        <v>0</v>
      </c>
      <c r="I84" s="668">
        <v>1</v>
      </c>
      <c r="J84" s="668">
        <v>107.42</v>
      </c>
      <c r="K84" s="681">
        <v>1</v>
      </c>
      <c r="L84" s="668">
        <v>1</v>
      </c>
      <c r="M84" s="669">
        <v>107.42</v>
      </c>
    </row>
    <row r="85" spans="1:13" ht="14.4" customHeight="1" x14ac:dyDescent="0.3">
      <c r="A85" s="664" t="s">
        <v>3082</v>
      </c>
      <c r="B85" s="665" t="s">
        <v>2942</v>
      </c>
      <c r="C85" s="665" t="s">
        <v>1598</v>
      </c>
      <c r="D85" s="665" t="s">
        <v>2943</v>
      </c>
      <c r="E85" s="665" t="s">
        <v>2946</v>
      </c>
      <c r="F85" s="668"/>
      <c r="G85" s="668"/>
      <c r="H85" s="681">
        <v>0</v>
      </c>
      <c r="I85" s="668">
        <v>1</v>
      </c>
      <c r="J85" s="668">
        <v>424.24</v>
      </c>
      <c r="K85" s="681">
        <v>1</v>
      </c>
      <c r="L85" s="668">
        <v>1</v>
      </c>
      <c r="M85" s="669">
        <v>424.24</v>
      </c>
    </row>
    <row r="86" spans="1:13" ht="14.4" customHeight="1" x14ac:dyDescent="0.3">
      <c r="A86" s="664" t="s">
        <v>3082</v>
      </c>
      <c r="B86" s="665" t="s">
        <v>2955</v>
      </c>
      <c r="C86" s="665" t="s">
        <v>3838</v>
      </c>
      <c r="D86" s="665" t="s">
        <v>2956</v>
      </c>
      <c r="E86" s="665" t="s">
        <v>3057</v>
      </c>
      <c r="F86" s="668">
        <v>1</v>
      </c>
      <c r="G86" s="668">
        <v>0</v>
      </c>
      <c r="H86" s="681"/>
      <c r="I86" s="668"/>
      <c r="J86" s="668"/>
      <c r="K86" s="681"/>
      <c r="L86" s="668">
        <v>1</v>
      </c>
      <c r="M86" s="669">
        <v>0</v>
      </c>
    </row>
    <row r="87" spans="1:13" ht="14.4" customHeight="1" x14ac:dyDescent="0.3">
      <c r="A87" s="664" t="s">
        <v>3082</v>
      </c>
      <c r="B87" s="665" t="s">
        <v>4321</v>
      </c>
      <c r="C87" s="665" t="s">
        <v>3320</v>
      </c>
      <c r="D87" s="665" t="s">
        <v>3321</v>
      </c>
      <c r="E87" s="665" t="s">
        <v>3322</v>
      </c>
      <c r="F87" s="668">
        <v>1</v>
      </c>
      <c r="G87" s="668">
        <v>0</v>
      </c>
      <c r="H87" s="681"/>
      <c r="I87" s="668"/>
      <c r="J87" s="668"/>
      <c r="K87" s="681"/>
      <c r="L87" s="668">
        <v>1</v>
      </c>
      <c r="M87" s="669">
        <v>0</v>
      </c>
    </row>
    <row r="88" spans="1:13" ht="14.4" customHeight="1" x14ac:dyDescent="0.3">
      <c r="A88" s="664" t="s">
        <v>3082</v>
      </c>
      <c r="B88" s="665" t="s">
        <v>2967</v>
      </c>
      <c r="C88" s="665" t="s">
        <v>3300</v>
      </c>
      <c r="D88" s="665" t="s">
        <v>3301</v>
      </c>
      <c r="E88" s="665" t="s">
        <v>2922</v>
      </c>
      <c r="F88" s="668">
        <v>1</v>
      </c>
      <c r="G88" s="668">
        <v>0</v>
      </c>
      <c r="H88" s="681"/>
      <c r="I88" s="668"/>
      <c r="J88" s="668"/>
      <c r="K88" s="681"/>
      <c r="L88" s="668">
        <v>1</v>
      </c>
      <c r="M88" s="669">
        <v>0</v>
      </c>
    </row>
    <row r="89" spans="1:13" ht="14.4" customHeight="1" x14ac:dyDescent="0.3">
      <c r="A89" s="664" t="s">
        <v>3083</v>
      </c>
      <c r="B89" s="665" t="s">
        <v>2804</v>
      </c>
      <c r="C89" s="665" t="s">
        <v>3419</v>
      </c>
      <c r="D89" s="665" t="s">
        <v>1565</v>
      </c>
      <c r="E89" s="665" t="s">
        <v>3420</v>
      </c>
      <c r="F89" s="668"/>
      <c r="G89" s="668"/>
      <c r="H89" s="681">
        <v>0</v>
      </c>
      <c r="I89" s="668">
        <v>1</v>
      </c>
      <c r="J89" s="668">
        <v>368.16</v>
      </c>
      <c r="K89" s="681">
        <v>1</v>
      </c>
      <c r="L89" s="668">
        <v>1</v>
      </c>
      <c r="M89" s="669">
        <v>368.16</v>
      </c>
    </row>
    <row r="90" spans="1:13" ht="14.4" customHeight="1" x14ac:dyDescent="0.3">
      <c r="A90" s="664" t="s">
        <v>3083</v>
      </c>
      <c r="B90" s="665" t="s">
        <v>2804</v>
      </c>
      <c r="C90" s="665" t="s">
        <v>3119</v>
      </c>
      <c r="D90" s="665" t="s">
        <v>1565</v>
      </c>
      <c r="E90" s="665" t="s">
        <v>2809</v>
      </c>
      <c r="F90" s="668"/>
      <c r="G90" s="668"/>
      <c r="H90" s="681">
        <v>0</v>
      </c>
      <c r="I90" s="668">
        <v>135</v>
      </c>
      <c r="J90" s="668">
        <v>71415.149999999994</v>
      </c>
      <c r="K90" s="681">
        <v>1</v>
      </c>
      <c r="L90" s="668">
        <v>135</v>
      </c>
      <c r="M90" s="669">
        <v>71415.149999999994</v>
      </c>
    </row>
    <row r="91" spans="1:13" ht="14.4" customHeight="1" x14ac:dyDescent="0.3">
      <c r="A91" s="664" t="s">
        <v>3083</v>
      </c>
      <c r="B91" s="665" t="s">
        <v>2804</v>
      </c>
      <c r="C91" s="665" t="s">
        <v>3120</v>
      </c>
      <c r="D91" s="665" t="s">
        <v>1565</v>
      </c>
      <c r="E91" s="665" t="s">
        <v>2807</v>
      </c>
      <c r="F91" s="668"/>
      <c r="G91" s="668"/>
      <c r="H91" s="681">
        <v>0</v>
      </c>
      <c r="I91" s="668">
        <v>29</v>
      </c>
      <c r="J91" s="668">
        <v>23322.820000000003</v>
      </c>
      <c r="K91" s="681">
        <v>1</v>
      </c>
      <c r="L91" s="668">
        <v>29</v>
      </c>
      <c r="M91" s="669">
        <v>23322.820000000003</v>
      </c>
    </row>
    <row r="92" spans="1:13" ht="14.4" customHeight="1" x14ac:dyDescent="0.3">
      <c r="A92" s="664" t="s">
        <v>3083</v>
      </c>
      <c r="B92" s="665" t="s">
        <v>2804</v>
      </c>
      <c r="C92" s="665" t="s">
        <v>1564</v>
      </c>
      <c r="D92" s="665" t="s">
        <v>1565</v>
      </c>
      <c r="E92" s="665" t="s">
        <v>2810</v>
      </c>
      <c r="F92" s="668"/>
      <c r="G92" s="668"/>
      <c r="H92" s="681">
        <v>0</v>
      </c>
      <c r="I92" s="668">
        <v>13</v>
      </c>
      <c r="J92" s="668">
        <v>12008.619999999999</v>
      </c>
      <c r="K92" s="681">
        <v>1</v>
      </c>
      <c r="L92" s="668">
        <v>13</v>
      </c>
      <c r="M92" s="669">
        <v>12008.619999999999</v>
      </c>
    </row>
    <row r="93" spans="1:13" ht="14.4" customHeight="1" x14ac:dyDescent="0.3">
      <c r="A93" s="664" t="s">
        <v>3083</v>
      </c>
      <c r="B93" s="665" t="s">
        <v>2828</v>
      </c>
      <c r="C93" s="665" t="s">
        <v>3889</v>
      </c>
      <c r="D93" s="665" t="s">
        <v>1573</v>
      </c>
      <c r="E93" s="665" t="s">
        <v>3890</v>
      </c>
      <c r="F93" s="668"/>
      <c r="G93" s="668"/>
      <c r="H93" s="681">
        <v>0</v>
      </c>
      <c r="I93" s="668">
        <v>1</v>
      </c>
      <c r="J93" s="668">
        <v>105.32</v>
      </c>
      <c r="K93" s="681">
        <v>1</v>
      </c>
      <c r="L93" s="668">
        <v>1</v>
      </c>
      <c r="M93" s="669">
        <v>105.32</v>
      </c>
    </row>
    <row r="94" spans="1:13" ht="14.4" customHeight="1" x14ac:dyDescent="0.3">
      <c r="A94" s="664" t="s">
        <v>3083</v>
      </c>
      <c r="B94" s="665" t="s">
        <v>3005</v>
      </c>
      <c r="C94" s="665" t="s">
        <v>3904</v>
      </c>
      <c r="D94" s="665" t="s">
        <v>3905</v>
      </c>
      <c r="E94" s="665" t="s">
        <v>3906</v>
      </c>
      <c r="F94" s="668">
        <v>1</v>
      </c>
      <c r="G94" s="668">
        <v>152.63999999999999</v>
      </c>
      <c r="H94" s="681">
        <v>1</v>
      </c>
      <c r="I94" s="668"/>
      <c r="J94" s="668"/>
      <c r="K94" s="681">
        <v>0</v>
      </c>
      <c r="L94" s="668">
        <v>1</v>
      </c>
      <c r="M94" s="669">
        <v>152.63999999999999</v>
      </c>
    </row>
    <row r="95" spans="1:13" ht="14.4" customHeight="1" x14ac:dyDescent="0.3">
      <c r="A95" s="664" t="s">
        <v>3083</v>
      </c>
      <c r="B95" s="665" t="s">
        <v>2876</v>
      </c>
      <c r="C95" s="665" t="s">
        <v>1906</v>
      </c>
      <c r="D95" s="665" t="s">
        <v>1735</v>
      </c>
      <c r="E95" s="665" t="s">
        <v>2878</v>
      </c>
      <c r="F95" s="668"/>
      <c r="G95" s="668"/>
      <c r="H95" s="681">
        <v>0</v>
      </c>
      <c r="I95" s="668">
        <v>3</v>
      </c>
      <c r="J95" s="668">
        <v>463.08000000000004</v>
      </c>
      <c r="K95" s="681">
        <v>1</v>
      </c>
      <c r="L95" s="668">
        <v>3</v>
      </c>
      <c r="M95" s="669">
        <v>463.08000000000004</v>
      </c>
    </row>
    <row r="96" spans="1:13" ht="14.4" customHeight="1" x14ac:dyDescent="0.3">
      <c r="A96" s="664" t="s">
        <v>3083</v>
      </c>
      <c r="B96" s="665" t="s">
        <v>2876</v>
      </c>
      <c r="C96" s="665" t="s">
        <v>1910</v>
      </c>
      <c r="D96" s="665" t="s">
        <v>2881</v>
      </c>
      <c r="E96" s="665" t="s">
        <v>2882</v>
      </c>
      <c r="F96" s="668"/>
      <c r="G96" s="668"/>
      <c r="H96" s="681">
        <v>0</v>
      </c>
      <c r="I96" s="668">
        <v>4</v>
      </c>
      <c r="J96" s="668">
        <v>598.08000000000004</v>
      </c>
      <c r="K96" s="681">
        <v>1</v>
      </c>
      <c r="L96" s="668">
        <v>4</v>
      </c>
      <c r="M96" s="669">
        <v>598.08000000000004</v>
      </c>
    </row>
    <row r="97" spans="1:13" ht="14.4" customHeight="1" x14ac:dyDescent="0.3">
      <c r="A97" s="664" t="s">
        <v>3083</v>
      </c>
      <c r="B97" s="665" t="s">
        <v>2925</v>
      </c>
      <c r="C97" s="665" t="s">
        <v>1555</v>
      </c>
      <c r="D97" s="665" t="s">
        <v>600</v>
      </c>
      <c r="E97" s="665" t="s">
        <v>2927</v>
      </c>
      <c r="F97" s="668"/>
      <c r="G97" s="668"/>
      <c r="H97" s="681">
        <v>0</v>
      </c>
      <c r="I97" s="668">
        <v>32</v>
      </c>
      <c r="J97" s="668">
        <v>1181.1600000000001</v>
      </c>
      <c r="K97" s="681">
        <v>1</v>
      </c>
      <c r="L97" s="668">
        <v>32</v>
      </c>
      <c r="M97" s="669">
        <v>1181.1600000000001</v>
      </c>
    </row>
    <row r="98" spans="1:13" ht="14.4" customHeight="1" x14ac:dyDescent="0.3">
      <c r="A98" s="664" t="s">
        <v>3083</v>
      </c>
      <c r="B98" s="665" t="s">
        <v>2934</v>
      </c>
      <c r="C98" s="665" t="s">
        <v>3907</v>
      </c>
      <c r="D98" s="665" t="s">
        <v>3315</v>
      </c>
      <c r="E98" s="665" t="s">
        <v>3908</v>
      </c>
      <c r="F98" s="668"/>
      <c r="G98" s="668"/>
      <c r="H98" s="681">
        <v>0</v>
      </c>
      <c r="I98" s="668">
        <v>1</v>
      </c>
      <c r="J98" s="668">
        <v>140.94999999999999</v>
      </c>
      <c r="K98" s="681">
        <v>1</v>
      </c>
      <c r="L98" s="668">
        <v>1</v>
      </c>
      <c r="M98" s="669">
        <v>140.94999999999999</v>
      </c>
    </row>
    <row r="99" spans="1:13" ht="14.4" customHeight="1" x14ac:dyDescent="0.3">
      <c r="A99" s="664" t="s">
        <v>3083</v>
      </c>
      <c r="B99" s="665" t="s">
        <v>2934</v>
      </c>
      <c r="C99" s="665" t="s">
        <v>823</v>
      </c>
      <c r="D99" s="665" t="s">
        <v>820</v>
      </c>
      <c r="E99" s="665" t="s">
        <v>3032</v>
      </c>
      <c r="F99" s="668"/>
      <c r="G99" s="668"/>
      <c r="H99" s="681">
        <v>0</v>
      </c>
      <c r="I99" s="668">
        <v>1</v>
      </c>
      <c r="J99" s="668">
        <v>93.96</v>
      </c>
      <c r="K99" s="681">
        <v>1</v>
      </c>
      <c r="L99" s="668">
        <v>1</v>
      </c>
      <c r="M99" s="669">
        <v>93.96</v>
      </c>
    </row>
    <row r="100" spans="1:13" ht="14.4" customHeight="1" x14ac:dyDescent="0.3">
      <c r="A100" s="664" t="s">
        <v>3083</v>
      </c>
      <c r="B100" s="665" t="s">
        <v>2942</v>
      </c>
      <c r="C100" s="665" t="s">
        <v>1598</v>
      </c>
      <c r="D100" s="665" t="s">
        <v>2943</v>
      </c>
      <c r="E100" s="665" t="s">
        <v>2946</v>
      </c>
      <c r="F100" s="668"/>
      <c r="G100" s="668"/>
      <c r="H100" s="681">
        <v>0</v>
      </c>
      <c r="I100" s="668">
        <v>2</v>
      </c>
      <c r="J100" s="668">
        <v>848.48</v>
      </c>
      <c r="K100" s="681">
        <v>1</v>
      </c>
      <c r="L100" s="668">
        <v>2</v>
      </c>
      <c r="M100" s="669">
        <v>848.48</v>
      </c>
    </row>
    <row r="101" spans="1:13" ht="14.4" customHeight="1" x14ac:dyDescent="0.3">
      <c r="A101" s="664" t="s">
        <v>3083</v>
      </c>
      <c r="B101" s="665" t="s">
        <v>2950</v>
      </c>
      <c r="C101" s="665" t="s">
        <v>1602</v>
      </c>
      <c r="D101" s="665" t="s">
        <v>1603</v>
      </c>
      <c r="E101" s="665" t="s">
        <v>2951</v>
      </c>
      <c r="F101" s="668"/>
      <c r="G101" s="668"/>
      <c r="H101" s="681">
        <v>0</v>
      </c>
      <c r="I101" s="668">
        <v>1</v>
      </c>
      <c r="J101" s="668">
        <v>4.7</v>
      </c>
      <c r="K101" s="681">
        <v>1</v>
      </c>
      <c r="L101" s="668">
        <v>1</v>
      </c>
      <c r="M101" s="669">
        <v>4.7</v>
      </c>
    </row>
    <row r="102" spans="1:13" ht="14.4" customHeight="1" x14ac:dyDescent="0.3">
      <c r="A102" s="664" t="s">
        <v>3083</v>
      </c>
      <c r="B102" s="665" t="s">
        <v>2953</v>
      </c>
      <c r="C102" s="665" t="s">
        <v>1701</v>
      </c>
      <c r="D102" s="665" t="s">
        <v>1702</v>
      </c>
      <c r="E102" s="665" t="s">
        <v>2859</v>
      </c>
      <c r="F102" s="668"/>
      <c r="G102" s="668"/>
      <c r="H102" s="681">
        <v>0</v>
      </c>
      <c r="I102" s="668">
        <v>1</v>
      </c>
      <c r="J102" s="668">
        <v>85.16</v>
      </c>
      <c r="K102" s="681">
        <v>1</v>
      </c>
      <c r="L102" s="668">
        <v>1</v>
      </c>
      <c r="M102" s="669">
        <v>85.16</v>
      </c>
    </row>
    <row r="103" spans="1:13" ht="14.4" customHeight="1" x14ac:dyDescent="0.3">
      <c r="A103" s="664" t="s">
        <v>3083</v>
      </c>
      <c r="B103" s="665" t="s">
        <v>2953</v>
      </c>
      <c r="C103" s="665" t="s">
        <v>3330</v>
      </c>
      <c r="D103" s="665" t="s">
        <v>1661</v>
      </c>
      <c r="E103" s="665" t="s">
        <v>3331</v>
      </c>
      <c r="F103" s="668">
        <v>1</v>
      </c>
      <c r="G103" s="668">
        <v>0</v>
      </c>
      <c r="H103" s="681"/>
      <c r="I103" s="668"/>
      <c r="J103" s="668"/>
      <c r="K103" s="681"/>
      <c r="L103" s="668">
        <v>1</v>
      </c>
      <c r="M103" s="669">
        <v>0</v>
      </c>
    </row>
    <row r="104" spans="1:13" ht="14.4" customHeight="1" x14ac:dyDescent="0.3">
      <c r="A104" s="664" t="s">
        <v>3083</v>
      </c>
      <c r="B104" s="665" t="s">
        <v>2811</v>
      </c>
      <c r="C104" s="665" t="s">
        <v>2601</v>
      </c>
      <c r="D104" s="665" t="s">
        <v>2812</v>
      </c>
      <c r="E104" s="665" t="s">
        <v>2988</v>
      </c>
      <c r="F104" s="668"/>
      <c r="G104" s="668"/>
      <c r="H104" s="681">
        <v>0</v>
      </c>
      <c r="I104" s="668">
        <v>1</v>
      </c>
      <c r="J104" s="668">
        <v>2376.9299999999998</v>
      </c>
      <c r="K104" s="681">
        <v>1</v>
      </c>
      <c r="L104" s="668">
        <v>1</v>
      </c>
      <c r="M104" s="669">
        <v>2376.9299999999998</v>
      </c>
    </row>
    <row r="105" spans="1:13" ht="14.4" customHeight="1" x14ac:dyDescent="0.3">
      <c r="A105" s="664" t="s">
        <v>3084</v>
      </c>
      <c r="B105" s="665" t="s">
        <v>2804</v>
      </c>
      <c r="C105" s="665" t="s">
        <v>3419</v>
      </c>
      <c r="D105" s="665" t="s">
        <v>1565</v>
      </c>
      <c r="E105" s="665" t="s">
        <v>3420</v>
      </c>
      <c r="F105" s="668"/>
      <c r="G105" s="668"/>
      <c r="H105" s="681">
        <v>0</v>
      </c>
      <c r="I105" s="668">
        <v>1</v>
      </c>
      <c r="J105" s="668">
        <v>407.55</v>
      </c>
      <c r="K105" s="681">
        <v>1</v>
      </c>
      <c r="L105" s="668">
        <v>1</v>
      </c>
      <c r="M105" s="669">
        <v>407.55</v>
      </c>
    </row>
    <row r="106" spans="1:13" ht="14.4" customHeight="1" x14ac:dyDescent="0.3">
      <c r="A106" s="664" t="s">
        <v>3084</v>
      </c>
      <c r="B106" s="665" t="s">
        <v>2804</v>
      </c>
      <c r="C106" s="665" t="s">
        <v>3119</v>
      </c>
      <c r="D106" s="665" t="s">
        <v>1565</v>
      </c>
      <c r="E106" s="665" t="s">
        <v>2809</v>
      </c>
      <c r="F106" s="668"/>
      <c r="G106" s="668"/>
      <c r="H106" s="681">
        <v>0</v>
      </c>
      <c r="I106" s="668">
        <v>60</v>
      </c>
      <c r="J106" s="668">
        <v>30188.399999999998</v>
      </c>
      <c r="K106" s="681">
        <v>1</v>
      </c>
      <c r="L106" s="668">
        <v>60</v>
      </c>
      <c r="M106" s="669">
        <v>30188.399999999998</v>
      </c>
    </row>
    <row r="107" spans="1:13" ht="14.4" customHeight="1" x14ac:dyDescent="0.3">
      <c r="A107" s="664" t="s">
        <v>3084</v>
      </c>
      <c r="B107" s="665" t="s">
        <v>2804</v>
      </c>
      <c r="C107" s="665" t="s">
        <v>3120</v>
      </c>
      <c r="D107" s="665" t="s">
        <v>1565</v>
      </c>
      <c r="E107" s="665" t="s">
        <v>2807</v>
      </c>
      <c r="F107" s="668"/>
      <c r="G107" s="668"/>
      <c r="H107" s="681">
        <v>0</v>
      </c>
      <c r="I107" s="668">
        <v>86</v>
      </c>
      <c r="J107" s="668">
        <v>64112.08</v>
      </c>
      <c r="K107" s="681">
        <v>1</v>
      </c>
      <c r="L107" s="668">
        <v>86</v>
      </c>
      <c r="M107" s="669">
        <v>64112.08</v>
      </c>
    </row>
    <row r="108" spans="1:13" ht="14.4" customHeight="1" x14ac:dyDescent="0.3">
      <c r="A108" s="664" t="s">
        <v>3084</v>
      </c>
      <c r="B108" s="665" t="s">
        <v>2804</v>
      </c>
      <c r="C108" s="665" t="s">
        <v>1564</v>
      </c>
      <c r="D108" s="665" t="s">
        <v>1565</v>
      </c>
      <c r="E108" s="665" t="s">
        <v>2810</v>
      </c>
      <c r="F108" s="668"/>
      <c r="G108" s="668"/>
      <c r="H108" s="681">
        <v>0</v>
      </c>
      <c r="I108" s="668">
        <v>6</v>
      </c>
      <c r="J108" s="668">
        <v>5542.44</v>
      </c>
      <c r="K108" s="681">
        <v>1</v>
      </c>
      <c r="L108" s="668">
        <v>6</v>
      </c>
      <c r="M108" s="669">
        <v>5542.44</v>
      </c>
    </row>
    <row r="109" spans="1:13" ht="14.4" customHeight="1" x14ac:dyDescent="0.3">
      <c r="A109" s="664" t="s">
        <v>3084</v>
      </c>
      <c r="B109" s="665" t="s">
        <v>2841</v>
      </c>
      <c r="C109" s="665" t="s">
        <v>3794</v>
      </c>
      <c r="D109" s="665" t="s">
        <v>2842</v>
      </c>
      <c r="E109" s="665" t="s">
        <v>3054</v>
      </c>
      <c r="F109" s="668"/>
      <c r="G109" s="668"/>
      <c r="H109" s="681"/>
      <c r="I109" s="668">
        <v>3</v>
      </c>
      <c r="J109" s="668">
        <v>0</v>
      </c>
      <c r="K109" s="681"/>
      <c r="L109" s="668">
        <v>3</v>
      </c>
      <c r="M109" s="669">
        <v>0</v>
      </c>
    </row>
    <row r="110" spans="1:13" ht="14.4" customHeight="1" x14ac:dyDescent="0.3">
      <c r="A110" s="664" t="s">
        <v>3084</v>
      </c>
      <c r="B110" s="665" t="s">
        <v>2876</v>
      </c>
      <c r="C110" s="665" t="s">
        <v>3192</v>
      </c>
      <c r="D110" s="665" t="s">
        <v>1735</v>
      </c>
      <c r="E110" s="665" t="s">
        <v>3193</v>
      </c>
      <c r="F110" s="668">
        <v>1</v>
      </c>
      <c r="G110" s="668">
        <v>0</v>
      </c>
      <c r="H110" s="681"/>
      <c r="I110" s="668"/>
      <c r="J110" s="668"/>
      <c r="K110" s="681"/>
      <c r="L110" s="668">
        <v>1</v>
      </c>
      <c r="M110" s="669">
        <v>0</v>
      </c>
    </row>
    <row r="111" spans="1:13" ht="14.4" customHeight="1" x14ac:dyDescent="0.3">
      <c r="A111" s="664" t="s">
        <v>3084</v>
      </c>
      <c r="B111" s="665" t="s">
        <v>2876</v>
      </c>
      <c r="C111" s="665" t="s">
        <v>1906</v>
      </c>
      <c r="D111" s="665" t="s">
        <v>1735</v>
      </c>
      <c r="E111" s="665" t="s">
        <v>2878</v>
      </c>
      <c r="F111" s="668"/>
      <c r="G111" s="668"/>
      <c r="H111" s="681">
        <v>0</v>
      </c>
      <c r="I111" s="668">
        <v>2</v>
      </c>
      <c r="J111" s="668">
        <v>308.72000000000003</v>
      </c>
      <c r="K111" s="681">
        <v>1</v>
      </c>
      <c r="L111" s="668">
        <v>2</v>
      </c>
      <c r="M111" s="669">
        <v>308.72000000000003</v>
      </c>
    </row>
    <row r="112" spans="1:13" ht="14.4" customHeight="1" x14ac:dyDescent="0.3">
      <c r="A112" s="664" t="s">
        <v>3084</v>
      </c>
      <c r="B112" s="665" t="s">
        <v>2876</v>
      </c>
      <c r="C112" s="665" t="s">
        <v>1734</v>
      </c>
      <c r="D112" s="665" t="s">
        <v>1735</v>
      </c>
      <c r="E112" s="665" t="s">
        <v>2877</v>
      </c>
      <c r="F112" s="668"/>
      <c r="G112" s="668"/>
      <c r="H112" s="681">
        <v>0</v>
      </c>
      <c r="I112" s="668">
        <v>3</v>
      </c>
      <c r="J112" s="668">
        <v>675.18000000000006</v>
      </c>
      <c r="K112" s="681">
        <v>1</v>
      </c>
      <c r="L112" s="668">
        <v>3</v>
      </c>
      <c r="M112" s="669">
        <v>675.18000000000006</v>
      </c>
    </row>
    <row r="113" spans="1:13" ht="14.4" customHeight="1" x14ac:dyDescent="0.3">
      <c r="A113" s="664" t="s">
        <v>3084</v>
      </c>
      <c r="B113" s="665" t="s">
        <v>2925</v>
      </c>
      <c r="C113" s="665" t="s">
        <v>1555</v>
      </c>
      <c r="D113" s="665" t="s">
        <v>600</v>
      </c>
      <c r="E113" s="665" t="s">
        <v>2927</v>
      </c>
      <c r="F113" s="668"/>
      <c r="G113" s="668"/>
      <c r="H113" s="681">
        <v>0</v>
      </c>
      <c r="I113" s="668">
        <v>5</v>
      </c>
      <c r="J113" s="668">
        <v>182.7</v>
      </c>
      <c r="K113" s="681">
        <v>1</v>
      </c>
      <c r="L113" s="668">
        <v>5</v>
      </c>
      <c r="M113" s="669">
        <v>182.7</v>
      </c>
    </row>
    <row r="114" spans="1:13" ht="14.4" customHeight="1" x14ac:dyDescent="0.3">
      <c r="A114" s="664" t="s">
        <v>3085</v>
      </c>
      <c r="B114" s="665" t="s">
        <v>2804</v>
      </c>
      <c r="C114" s="665" t="s">
        <v>3119</v>
      </c>
      <c r="D114" s="665" t="s">
        <v>1565</v>
      </c>
      <c r="E114" s="665" t="s">
        <v>2809</v>
      </c>
      <c r="F114" s="668"/>
      <c r="G114" s="668"/>
      <c r="H114" s="681">
        <v>0</v>
      </c>
      <c r="I114" s="668">
        <v>147</v>
      </c>
      <c r="J114" s="668">
        <v>78618.329999999987</v>
      </c>
      <c r="K114" s="681">
        <v>1</v>
      </c>
      <c r="L114" s="668">
        <v>147</v>
      </c>
      <c r="M114" s="669">
        <v>78618.329999999987</v>
      </c>
    </row>
    <row r="115" spans="1:13" ht="14.4" customHeight="1" x14ac:dyDescent="0.3">
      <c r="A115" s="664" t="s">
        <v>3085</v>
      </c>
      <c r="B115" s="665" t="s">
        <v>2804</v>
      </c>
      <c r="C115" s="665" t="s">
        <v>3436</v>
      </c>
      <c r="D115" s="665" t="s">
        <v>1565</v>
      </c>
      <c r="E115" s="665" t="s">
        <v>3437</v>
      </c>
      <c r="F115" s="668"/>
      <c r="G115" s="668"/>
      <c r="H115" s="681">
        <v>0</v>
      </c>
      <c r="I115" s="668">
        <v>2</v>
      </c>
      <c r="J115" s="668">
        <v>326.02</v>
      </c>
      <c r="K115" s="681">
        <v>1</v>
      </c>
      <c r="L115" s="668">
        <v>2</v>
      </c>
      <c r="M115" s="669">
        <v>326.02</v>
      </c>
    </row>
    <row r="116" spans="1:13" ht="14.4" customHeight="1" x14ac:dyDescent="0.3">
      <c r="A116" s="664" t="s">
        <v>3085</v>
      </c>
      <c r="B116" s="665" t="s">
        <v>2804</v>
      </c>
      <c r="C116" s="665" t="s">
        <v>3120</v>
      </c>
      <c r="D116" s="665" t="s">
        <v>1565</v>
      </c>
      <c r="E116" s="665" t="s">
        <v>2807</v>
      </c>
      <c r="F116" s="668"/>
      <c r="G116" s="668"/>
      <c r="H116" s="681">
        <v>0</v>
      </c>
      <c r="I116" s="668">
        <v>55</v>
      </c>
      <c r="J116" s="668">
        <v>44121.57</v>
      </c>
      <c r="K116" s="681">
        <v>1</v>
      </c>
      <c r="L116" s="668">
        <v>55</v>
      </c>
      <c r="M116" s="669">
        <v>44121.57</v>
      </c>
    </row>
    <row r="117" spans="1:13" ht="14.4" customHeight="1" x14ac:dyDescent="0.3">
      <c r="A117" s="664" t="s">
        <v>3085</v>
      </c>
      <c r="B117" s="665" t="s">
        <v>2804</v>
      </c>
      <c r="C117" s="665" t="s">
        <v>1564</v>
      </c>
      <c r="D117" s="665" t="s">
        <v>1565</v>
      </c>
      <c r="E117" s="665" t="s">
        <v>2810</v>
      </c>
      <c r="F117" s="668"/>
      <c r="G117" s="668"/>
      <c r="H117" s="681">
        <v>0</v>
      </c>
      <c r="I117" s="668">
        <v>16</v>
      </c>
      <c r="J117" s="668">
        <v>14779.840000000002</v>
      </c>
      <c r="K117" s="681">
        <v>1</v>
      </c>
      <c r="L117" s="668">
        <v>16</v>
      </c>
      <c r="M117" s="669">
        <v>14779.840000000002</v>
      </c>
    </row>
    <row r="118" spans="1:13" ht="14.4" customHeight="1" x14ac:dyDescent="0.3">
      <c r="A118" s="664" t="s">
        <v>3085</v>
      </c>
      <c r="B118" s="665" t="s">
        <v>2804</v>
      </c>
      <c r="C118" s="665" t="s">
        <v>3280</v>
      </c>
      <c r="D118" s="665" t="s">
        <v>1565</v>
      </c>
      <c r="E118" s="665" t="s">
        <v>2808</v>
      </c>
      <c r="F118" s="668"/>
      <c r="G118" s="668"/>
      <c r="H118" s="681">
        <v>0</v>
      </c>
      <c r="I118" s="668">
        <v>1</v>
      </c>
      <c r="J118" s="668">
        <v>1154.68</v>
      </c>
      <c r="K118" s="681">
        <v>1</v>
      </c>
      <c r="L118" s="668">
        <v>1</v>
      </c>
      <c r="M118" s="669">
        <v>1154.68</v>
      </c>
    </row>
    <row r="119" spans="1:13" ht="14.4" customHeight="1" x14ac:dyDescent="0.3">
      <c r="A119" s="664" t="s">
        <v>3085</v>
      </c>
      <c r="B119" s="665" t="s">
        <v>2804</v>
      </c>
      <c r="C119" s="665" t="s">
        <v>1744</v>
      </c>
      <c r="D119" s="665" t="s">
        <v>1565</v>
      </c>
      <c r="E119" s="665" t="s">
        <v>2809</v>
      </c>
      <c r="F119" s="668"/>
      <c r="G119" s="668"/>
      <c r="H119" s="681">
        <v>0</v>
      </c>
      <c r="I119" s="668">
        <v>1</v>
      </c>
      <c r="J119" s="668">
        <v>543.39</v>
      </c>
      <c r="K119" s="681">
        <v>1</v>
      </c>
      <c r="L119" s="668">
        <v>1</v>
      </c>
      <c r="M119" s="669">
        <v>543.39</v>
      </c>
    </row>
    <row r="120" spans="1:13" ht="14.4" customHeight="1" x14ac:dyDescent="0.3">
      <c r="A120" s="664" t="s">
        <v>3085</v>
      </c>
      <c r="B120" s="665" t="s">
        <v>2828</v>
      </c>
      <c r="C120" s="665" t="s">
        <v>3946</v>
      </c>
      <c r="D120" s="665" t="s">
        <v>1577</v>
      </c>
      <c r="E120" s="665" t="s">
        <v>3947</v>
      </c>
      <c r="F120" s="668"/>
      <c r="G120" s="668"/>
      <c r="H120" s="681">
        <v>0</v>
      </c>
      <c r="I120" s="668">
        <v>1</v>
      </c>
      <c r="J120" s="668">
        <v>210.66</v>
      </c>
      <c r="K120" s="681">
        <v>1</v>
      </c>
      <c r="L120" s="668">
        <v>1</v>
      </c>
      <c r="M120" s="669">
        <v>210.66</v>
      </c>
    </row>
    <row r="121" spans="1:13" ht="14.4" customHeight="1" x14ac:dyDescent="0.3">
      <c r="A121" s="664" t="s">
        <v>3085</v>
      </c>
      <c r="B121" s="665" t="s">
        <v>2841</v>
      </c>
      <c r="C121" s="665" t="s">
        <v>1561</v>
      </c>
      <c r="D121" s="665" t="s">
        <v>2842</v>
      </c>
      <c r="E121" s="665" t="s">
        <v>2843</v>
      </c>
      <c r="F121" s="668"/>
      <c r="G121" s="668"/>
      <c r="H121" s="681">
        <v>0</v>
      </c>
      <c r="I121" s="668">
        <v>3</v>
      </c>
      <c r="J121" s="668">
        <v>289.59000000000003</v>
      </c>
      <c r="K121" s="681">
        <v>1</v>
      </c>
      <c r="L121" s="668">
        <v>3</v>
      </c>
      <c r="M121" s="669">
        <v>289.59000000000003</v>
      </c>
    </row>
    <row r="122" spans="1:13" ht="14.4" customHeight="1" x14ac:dyDescent="0.3">
      <c r="A122" s="664" t="s">
        <v>3085</v>
      </c>
      <c r="B122" s="665" t="s">
        <v>2876</v>
      </c>
      <c r="C122" s="665" t="s">
        <v>1906</v>
      </c>
      <c r="D122" s="665" t="s">
        <v>1735</v>
      </c>
      <c r="E122" s="665" t="s">
        <v>2878</v>
      </c>
      <c r="F122" s="668"/>
      <c r="G122" s="668"/>
      <c r="H122" s="681">
        <v>0</v>
      </c>
      <c r="I122" s="668">
        <v>9</v>
      </c>
      <c r="J122" s="668">
        <v>1389.2400000000002</v>
      </c>
      <c r="K122" s="681">
        <v>1</v>
      </c>
      <c r="L122" s="668">
        <v>9</v>
      </c>
      <c r="M122" s="669">
        <v>1389.2400000000002</v>
      </c>
    </row>
    <row r="123" spans="1:13" ht="14.4" customHeight="1" x14ac:dyDescent="0.3">
      <c r="A123" s="664" t="s">
        <v>3085</v>
      </c>
      <c r="B123" s="665" t="s">
        <v>2876</v>
      </c>
      <c r="C123" s="665" t="s">
        <v>1910</v>
      </c>
      <c r="D123" s="665" t="s">
        <v>2881</v>
      </c>
      <c r="E123" s="665" t="s">
        <v>2882</v>
      </c>
      <c r="F123" s="668"/>
      <c r="G123" s="668"/>
      <c r="H123" s="681">
        <v>0</v>
      </c>
      <c r="I123" s="668">
        <v>3</v>
      </c>
      <c r="J123" s="668">
        <v>448.56000000000006</v>
      </c>
      <c r="K123" s="681">
        <v>1</v>
      </c>
      <c r="L123" s="668">
        <v>3</v>
      </c>
      <c r="M123" s="669">
        <v>448.56000000000006</v>
      </c>
    </row>
    <row r="124" spans="1:13" ht="14.4" customHeight="1" x14ac:dyDescent="0.3">
      <c r="A124" s="664" t="s">
        <v>3085</v>
      </c>
      <c r="B124" s="665" t="s">
        <v>2876</v>
      </c>
      <c r="C124" s="665" t="s">
        <v>1734</v>
      </c>
      <c r="D124" s="665" t="s">
        <v>1735</v>
      </c>
      <c r="E124" s="665" t="s">
        <v>2877</v>
      </c>
      <c r="F124" s="668"/>
      <c r="G124" s="668"/>
      <c r="H124" s="681">
        <v>0</v>
      </c>
      <c r="I124" s="668">
        <v>1</v>
      </c>
      <c r="J124" s="668">
        <v>225.06</v>
      </c>
      <c r="K124" s="681">
        <v>1</v>
      </c>
      <c r="L124" s="668">
        <v>1</v>
      </c>
      <c r="M124" s="669">
        <v>225.06</v>
      </c>
    </row>
    <row r="125" spans="1:13" ht="14.4" customHeight="1" x14ac:dyDescent="0.3">
      <c r="A125" s="664" t="s">
        <v>3085</v>
      </c>
      <c r="B125" s="665" t="s">
        <v>2925</v>
      </c>
      <c r="C125" s="665" t="s">
        <v>1649</v>
      </c>
      <c r="D125" s="665" t="s">
        <v>600</v>
      </c>
      <c r="E125" s="665" t="s">
        <v>2926</v>
      </c>
      <c r="F125" s="668"/>
      <c r="G125" s="668"/>
      <c r="H125" s="681">
        <v>0</v>
      </c>
      <c r="I125" s="668">
        <v>2</v>
      </c>
      <c r="J125" s="668">
        <v>42.480000000000004</v>
      </c>
      <c r="K125" s="681">
        <v>1</v>
      </c>
      <c r="L125" s="668">
        <v>2</v>
      </c>
      <c r="M125" s="669">
        <v>42.480000000000004</v>
      </c>
    </row>
    <row r="126" spans="1:13" ht="14.4" customHeight="1" x14ac:dyDescent="0.3">
      <c r="A126" s="664" t="s">
        <v>3085</v>
      </c>
      <c r="B126" s="665" t="s">
        <v>2925</v>
      </c>
      <c r="C126" s="665" t="s">
        <v>1555</v>
      </c>
      <c r="D126" s="665" t="s">
        <v>600</v>
      </c>
      <c r="E126" s="665" t="s">
        <v>2927</v>
      </c>
      <c r="F126" s="668"/>
      <c r="G126" s="668"/>
      <c r="H126" s="681">
        <v>0</v>
      </c>
      <c r="I126" s="668">
        <v>13</v>
      </c>
      <c r="J126" s="668">
        <v>498.78</v>
      </c>
      <c r="K126" s="681">
        <v>1</v>
      </c>
      <c r="L126" s="668">
        <v>13</v>
      </c>
      <c r="M126" s="669">
        <v>498.78</v>
      </c>
    </row>
    <row r="127" spans="1:13" ht="14.4" customHeight="1" x14ac:dyDescent="0.3">
      <c r="A127" s="664" t="s">
        <v>3085</v>
      </c>
      <c r="B127" s="665" t="s">
        <v>2934</v>
      </c>
      <c r="C127" s="665" t="s">
        <v>819</v>
      </c>
      <c r="D127" s="665" t="s">
        <v>820</v>
      </c>
      <c r="E127" s="665" t="s">
        <v>2938</v>
      </c>
      <c r="F127" s="668"/>
      <c r="G127" s="668"/>
      <c r="H127" s="681">
        <v>0</v>
      </c>
      <c r="I127" s="668">
        <v>1</v>
      </c>
      <c r="J127" s="668">
        <v>31.32</v>
      </c>
      <c r="K127" s="681">
        <v>1</v>
      </c>
      <c r="L127" s="668">
        <v>1</v>
      </c>
      <c r="M127" s="669">
        <v>31.32</v>
      </c>
    </row>
    <row r="128" spans="1:13" ht="14.4" customHeight="1" x14ac:dyDescent="0.3">
      <c r="A128" s="664" t="s">
        <v>3085</v>
      </c>
      <c r="B128" s="665" t="s">
        <v>2942</v>
      </c>
      <c r="C128" s="665" t="s">
        <v>1598</v>
      </c>
      <c r="D128" s="665" t="s">
        <v>2943</v>
      </c>
      <c r="E128" s="665" t="s">
        <v>2946</v>
      </c>
      <c r="F128" s="668"/>
      <c r="G128" s="668"/>
      <c r="H128" s="681">
        <v>0</v>
      </c>
      <c r="I128" s="668">
        <v>1</v>
      </c>
      <c r="J128" s="668">
        <v>424.24</v>
      </c>
      <c r="K128" s="681">
        <v>1</v>
      </c>
      <c r="L128" s="668">
        <v>1</v>
      </c>
      <c r="M128" s="669">
        <v>424.24</v>
      </c>
    </row>
    <row r="129" spans="1:13" ht="14.4" customHeight="1" x14ac:dyDescent="0.3">
      <c r="A129" s="664" t="s">
        <v>3085</v>
      </c>
      <c r="B129" s="665" t="s">
        <v>2953</v>
      </c>
      <c r="C129" s="665" t="s">
        <v>1660</v>
      </c>
      <c r="D129" s="665" t="s">
        <v>1661</v>
      </c>
      <c r="E129" s="665" t="s">
        <v>2830</v>
      </c>
      <c r="F129" s="668"/>
      <c r="G129" s="668"/>
      <c r="H129" s="681">
        <v>0</v>
      </c>
      <c r="I129" s="668">
        <v>1</v>
      </c>
      <c r="J129" s="668">
        <v>42.57</v>
      </c>
      <c r="K129" s="681">
        <v>1</v>
      </c>
      <c r="L129" s="668">
        <v>1</v>
      </c>
      <c r="M129" s="669">
        <v>42.57</v>
      </c>
    </row>
    <row r="130" spans="1:13" ht="14.4" customHeight="1" x14ac:dyDescent="0.3">
      <c r="A130" s="664" t="s">
        <v>3087</v>
      </c>
      <c r="B130" s="665" t="s">
        <v>2804</v>
      </c>
      <c r="C130" s="665" t="s">
        <v>3119</v>
      </c>
      <c r="D130" s="665" t="s">
        <v>1565</v>
      </c>
      <c r="E130" s="665" t="s">
        <v>2809</v>
      </c>
      <c r="F130" s="668"/>
      <c r="G130" s="668"/>
      <c r="H130" s="681">
        <v>0</v>
      </c>
      <c r="I130" s="668">
        <v>50</v>
      </c>
      <c r="J130" s="668">
        <v>26014.5</v>
      </c>
      <c r="K130" s="681">
        <v>1</v>
      </c>
      <c r="L130" s="668">
        <v>50</v>
      </c>
      <c r="M130" s="669">
        <v>26014.5</v>
      </c>
    </row>
    <row r="131" spans="1:13" ht="14.4" customHeight="1" x14ac:dyDescent="0.3">
      <c r="A131" s="664" t="s">
        <v>3087</v>
      </c>
      <c r="B131" s="665" t="s">
        <v>2804</v>
      </c>
      <c r="C131" s="665" t="s">
        <v>3120</v>
      </c>
      <c r="D131" s="665" t="s">
        <v>1565</v>
      </c>
      <c r="E131" s="665" t="s">
        <v>2807</v>
      </c>
      <c r="F131" s="668"/>
      <c r="G131" s="668"/>
      <c r="H131" s="681">
        <v>0</v>
      </c>
      <c r="I131" s="668">
        <v>36</v>
      </c>
      <c r="J131" s="668">
        <v>27768.200000000004</v>
      </c>
      <c r="K131" s="681">
        <v>1</v>
      </c>
      <c r="L131" s="668">
        <v>36</v>
      </c>
      <c r="M131" s="669">
        <v>27768.200000000004</v>
      </c>
    </row>
    <row r="132" spans="1:13" ht="14.4" customHeight="1" x14ac:dyDescent="0.3">
      <c r="A132" s="664" t="s">
        <v>3087</v>
      </c>
      <c r="B132" s="665" t="s">
        <v>2804</v>
      </c>
      <c r="C132" s="665" t="s">
        <v>1564</v>
      </c>
      <c r="D132" s="665" t="s">
        <v>1565</v>
      </c>
      <c r="E132" s="665" t="s">
        <v>2810</v>
      </c>
      <c r="F132" s="668"/>
      <c r="G132" s="668"/>
      <c r="H132" s="681">
        <v>0</v>
      </c>
      <c r="I132" s="668">
        <v>7</v>
      </c>
      <c r="J132" s="668">
        <v>6466.18</v>
      </c>
      <c r="K132" s="681">
        <v>1</v>
      </c>
      <c r="L132" s="668">
        <v>7</v>
      </c>
      <c r="M132" s="669">
        <v>6466.18</v>
      </c>
    </row>
    <row r="133" spans="1:13" ht="14.4" customHeight="1" x14ac:dyDescent="0.3">
      <c r="A133" s="664" t="s">
        <v>3087</v>
      </c>
      <c r="B133" s="665" t="s">
        <v>2804</v>
      </c>
      <c r="C133" s="665" t="s">
        <v>4027</v>
      </c>
      <c r="D133" s="665" t="s">
        <v>1741</v>
      </c>
      <c r="E133" s="665" t="s">
        <v>4322</v>
      </c>
      <c r="F133" s="668"/>
      <c r="G133" s="668"/>
      <c r="H133" s="681">
        <v>0</v>
      </c>
      <c r="I133" s="668">
        <v>2</v>
      </c>
      <c r="J133" s="668">
        <v>3694.98</v>
      </c>
      <c r="K133" s="681">
        <v>1</v>
      </c>
      <c r="L133" s="668">
        <v>2</v>
      </c>
      <c r="M133" s="669">
        <v>3694.98</v>
      </c>
    </row>
    <row r="134" spans="1:13" ht="14.4" customHeight="1" x14ac:dyDescent="0.3">
      <c r="A134" s="664" t="s">
        <v>3087</v>
      </c>
      <c r="B134" s="665" t="s">
        <v>2846</v>
      </c>
      <c r="C134" s="665" t="s">
        <v>4030</v>
      </c>
      <c r="D134" s="665" t="s">
        <v>2847</v>
      </c>
      <c r="E134" s="665" t="s">
        <v>4031</v>
      </c>
      <c r="F134" s="668"/>
      <c r="G134" s="668"/>
      <c r="H134" s="681">
        <v>0</v>
      </c>
      <c r="I134" s="668">
        <v>1</v>
      </c>
      <c r="J134" s="668">
        <v>262.23</v>
      </c>
      <c r="K134" s="681">
        <v>1</v>
      </c>
      <c r="L134" s="668">
        <v>1</v>
      </c>
      <c r="M134" s="669">
        <v>262.23</v>
      </c>
    </row>
    <row r="135" spans="1:13" ht="14.4" customHeight="1" x14ac:dyDescent="0.3">
      <c r="A135" s="664" t="s">
        <v>3087</v>
      </c>
      <c r="B135" s="665" t="s">
        <v>2855</v>
      </c>
      <c r="C135" s="665" t="s">
        <v>4001</v>
      </c>
      <c r="D135" s="665" t="s">
        <v>3699</v>
      </c>
      <c r="E135" s="665" t="s">
        <v>4002</v>
      </c>
      <c r="F135" s="668"/>
      <c r="G135" s="668"/>
      <c r="H135" s="681">
        <v>0</v>
      </c>
      <c r="I135" s="668">
        <v>2</v>
      </c>
      <c r="J135" s="668">
        <v>235.46</v>
      </c>
      <c r="K135" s="681">
        <v>1</v>
      </c>
      <c r="L135" s="668">
        <v>2</v>
      </c>
      <c r="M135" s="669">
        <v>235.46</v>
      </c>
    </row>
    <row r="136" spans="1:13" ht="14.4" customHeight="1" x14ac:dyDescent="0.3">
      <c r="A136" s="664" t="s">
        <v>3087</v>
      </c>
      <c r="B136" s="665" t="s">
        <v>2855</v>
      </c>
      <c r="C136" s="665" t="s">
        <v>3998</v>
      </c>
      <c r="D136" s="665" t="s">
        <v>3999</v>
      </c>
      <c r="E136" s="665" t="s">
        <v>4000</v>
      </c>
      <c r="F136" s="668">
        <v>1</v>
      </c>
      <c r="G136" s="668">
        <v>353.18</v>
      </c>
      <c r="H136" s="681">
        <v>1</v>
      </c>
      <c r="I136" s="668"/>
      <c r="J136" s="668"/>
      <c r="K136" s="681">
        <v>0</v>
      </c>
      <c r="L136" s="668">
        <v>1</v>
      </c>
      <c r="M136" s="669">
        <v>353.18</v>
      </c>
    </row>
    <row r="137" spans="1:13" ht="14.4" customHeight="1" x14ac:dyDescent="0.3">
      <c r="A137" s="664" t="s">
        <v>3087</v>
      </c>
      <c r="B137" s="665" t="s">
        <v>2876</v>
      </c>
      <c r="C137" s="665" t="s">
        <v>1906</v>
      </c>
      <c r="D137" s="665" t="s">
        <v>1735</v>
      </c>
      <c r="E137" s="665" t="s">
        <v>2878</v>
      </c>
      <c r="F137" s="668"/>
      <c r="G137" s="668"/>
      <c r="H137" s="681">
        <v>0</v>
      </c>
      <c r="I137" s="668">
        <v>3</v>
      </c>
      <c r="J137" s="668">
        <v>463.08000000000004</v>
      </c>
      <c r="K137" s="681">
        <v>1</v>
      </c>
      <c r="L137" s="668">
        <v>3</v>
      </c>
      <c r="M137" s="669">
        <v>463.08000000000004</v>
      </c>
    </row>
    <row r="138" spans="1:13" ht="14.4" customHeight="1" x14ac:dyDescent="0.3">
      <c r="A138" s="664" t="s">
        <v>3087</v>
      </c>
      <c r="B138" s="665" t="s">
        <v>2876</v>
      </c>
      <c r="C138" s="665" t="s">
        <v>1910</v>
      </c>
      <c r="D138" s="665" t="s">
        <v>2881</v>
      </c>
      <c r="E138" s="665" t="s">
        <v>2882</v>
      </c>
      <c r="F138" s="668"/>
      <c r="G138" s="668"/>
      <c r="H138" s="681">
        <v>0</v>
      </c>
      <c r="I138" s="668">
        <v>1</v>
      </c>
      <c r="J138" s="668">
        <v>149.52000000000001</v>
      </c>
      <c r="K138" s="681">
        <v>1</v>
      </c>
      <c r="L138" s="668">
        <v>1</v>
      </c>
      <c r="M138" s="669">
        <v>149.52000000000001</v>
      </c>
    </row>
    <row r="139" spans="1:13" ht="14.4" customHeight="1" x14ac:dyDescent="0.3">
      <c r="A139" s="664" t="s">
        <v>3087</v>
      </c>
      <c r="B139" s="665" t="s">
        <v>2876</v>
      </c>
      <c r="C139" s="665" t="s">
        <v>1734</v>
      </c>
      <c r="D139" s="665" t="s">
        <v>1735</v>
      </c>
      <c r="E139" s="665" t="s">
        <v>2877</v>
      </c>
      <c r="F139" s="668"/>
      <c r="G139" s="668"/>
      <c r="H139" s="681">
        <v>0</v>
      </c>
      <c r="I139" s="668">
        <v>2</v>
      </c>
      <c r="J139" s="668">
        <v>450.12</v>
      </c>
      <c r="K139" s="681">
        <v>1</v>
      </c>
      <c r="L139" s="668">
        <v>2</v>
      </c>
      <c r="M139" s="669">
        <v>450.12</v>
      </c>
    </row>
    <row r="140" spans="1:13" ht="14.4" customHeight="1" x14ac:dyDescent="0.3">
      <c r="A140" s="664" t="s">
        <v>3087</v>
      </c>
      <c r="B140" s="665" t="s">
        <v>2897</v>
      </c>
      <c r="C140" s="665" t="s">
        <v>4004</v>
      </c>
      <c r="D140" s="665" t="s">
        <v>4005</v>
      </c>
      <c r="E140" s="665" t="s">
        <v>2899</v>
      </c>
      <c r="F140" s="668">
        <v>1</v>
      </c>
      <c r="G140" s="668">
        <v>70.540000000000006</v>
      </c>
      <c r="H140" s="681">
        <v>1</v>
      </c>
      <c r="I140" s="668"/>
      <c r="J140" s="668"/>
      <c r="K140" s="681">
        <v>0</v>
      </c>
      <c r="L140" s="668">
        <v>1</v>
      </c>
      <c r="M140" s="669">
        <v>70.540000000000006</v>
      </c>
    </row>
    <row r="141" spans="1:13" ht="14.4" customHeight="1" x14ac:dyDescent="0.3">
      <c r="A141" s="664" t="s">
        <v>3087</v>
      </c>
      <c r="B141" s="665" t="s">
        <v>2925</v>
      </c>
      <c r="C141" s="665" t="s">
        <v>1555</v>
      </c>
      <c r="D141" s="665" t="s">
        <v>600</v>
      </c>
      <c r="E141" s="665" t="s">
        <v>2927</v>
      </c>
      <c r="F141" s="668"/>
      <c r="G141" s="668"/>
      <c r="H141" s="681">
        <v>0</v>
      </c>
      <c r="I141" s="668">
        <v>4</v>
      </c>
      <c r="J141" s="668">
        <v>146.16</v>
      </c>
      <c r="K141" s="681">
        <v>1</v>
      </c>
      <c r="L141" s="668">
        <v>4</v>
      </c>
      <c r="M141" s="669">
        <v>146.16</v>
      </c>
    </row>
    <row r="142" spans="1:13" ht="14.4" customHeight="1" x14ac:dyDescent="0.3">
      <c r="A142" s="664" t="s">
        <v>3087</v>
      </c>
      <c r="B142" s="665" t="s">
        <v>2925</v>
      </c>
      <c r="C142" s="665" t="s">
        <v>3429</v>
      </c>
      <c r="D142" s="665" t="s">
        <v>600</v>
      </c>
      <c r="E142" s="665" t="s">
        <v>3430</v>
      </c>
      <c r="F142" s="668"/>
      <c r="G142" s="668"/>
      <c r="H142" s="681"/>
      <c r="I142" s="668">
        <v>2</v>
      </c>
      <c r="J142" s="668">
        <v>0</v>
      </c>
      <c r="K142" s="681"/>
      <c r="L142" s="668">
        <v>2</v>
      </c>
      <c r="M142" s="669">
        <v>0</v>
      </c>
    </row>
    <row r="143" spans="1:13" ht="14.4" customHeight="1" x14ac:dyDescent="0.3">
      <c r="A143" s="664" t="s">
        <v>3087</v>
      </c>
      <c r="B143" s="665" t="s">
        <v>2950</v>
      </c>
      <c r="C143" s="665" t="s">
        <v>3987</v>
      </c>
      <c r="D143" s="665" t="s">
        <v>3988</v>
      </c>
      <c r="E143" s="665" t="s">
        <v>2952</v>
      </c>
      <c r="F143" s="668">
        <v>2</v>
      </c>
      <c r="G143" s="668">
        <v>37.619999999999997</v>
      </c>
      <c r="H143" s="681">
        <v>1</v>
      </c>
      <c r="I143" s="668"/>
      <c r="J143" s="668"/>
      <c r="K143" s="681">
        <v>0</v>
      </c>
      <c r="L143" s="668">
        <v>2</v>
      </c>
      <c r="M143" s="669">
        <v>37.619999999999997</v>
      </c>
    </row>
    <row r="144" spans="1:13" ht="14.4" customHeight="1" x14ac:dyDescent="0.3">
      <c r="A144" s="664" t="s">
        <v>3087</v>
      </c>
      <c r="B144" s="665" t="s">
        <v>4318</v>
      </c>
      <c r="C144" s="665" t="s">
        <v>3599</v>
      </c>
      <c r="D144" s="665" t="s">
        <v>3600</v>
      </c>
      <c r="E144" s="665" t="s">
        <v>3601</v>
      </c>
      <c r="F144" s="668"/>
      <c r="G144" s="668"/>
      <c r="H144" s="681">
        <v>0</v>
      </c>
      <c r="I144" s="668">
        <v>2</v>
      </c>
      <c r="J144" s="668">
        <v>1604.96</v>
      </c>
      <c r="K144" s="681">
        <v>1</v>
      </c>
      <c r="L144" s="668">
        <v>2</v>
      </c>
      <c r="M144" s="669">
        <v>1604.96</v>
      </c>
    </row>
    <row r="145" spans="1:13" ht="14.4" customHeight="1" x14ac:dyDescent="0.3">
      <c r="A145" s="664" t="s">
        <v>3087</v>
      </c>
      <c r="B145" s="665" t="s">
        <v>4320</v>
      </c>
      <c r="C145" s="665" t="s">
        <v>3769</v>
      </c>
      <c r="D145" s="665" t="s">
        <v>3770</v>
      </c>
      <c r="E145" s="665" t="s">
        <v>3771</v>
      </c>
      <c r="F145" s="668"/>
      <c r="G145" s="668"/>
      <c r="H145" s="681">
        <v>0</v>
      </c>
      <c r="I145" s="668">
        <v>1</v>
      </c>
      <c r="J145" s="668">
        <v>207.45</v>
      </c>
      <c r="K145" s="681">
        <v>1</v>
      </c>
      <c r="L145" s="668">
        <v>1</v>
      </c>
      <c r="M145" s="669">
        <v>207.45</v>
      </c>
    </row>
    <row r="146" spans="1:13" ht="14.4" customHeight="1" x14ac:dyDescent="0.3">
      <c r="A146" s="664" t="s">
        <v>3088</v>
      </c>
      <c r="B146" s="665" t="s">
        <v>2804</v>
      </c>
      <c r="C146" s="665" t="s">
        <v>3119</v>
      </c>
      <c r="D146" s="665" t="s">
        <v>1565</v>
      </c>
      <c r="E146" s="665" t="s">
        <v>2809</v>
      </c>
      <c r="F146" s="668"/>
      <c r="G146" s="668"/>
      <c r="H146" s="681">
        <v>0</v>
      </c>
      <c r="I146" s="668">
        <v>68</v>
      </c>
      <c r="J146" s="668">
        <v>35218.019999999997</v>
      </c>
      <c r="K146" s="681">
        <v>1</v>
      </c>
      <c r="L146" s="668">
        <v>68</v>
      </c>
      <c r="M146" s="669">
        <v>35218.019999999997</v>
      </c>
    </row>
    <row r="147" spans="1:13" ht="14.4" customHeight="1" x14ac:dyDescent="0.3">
      <c r="A147" s="664" t="s">
        <v>3088</v>
      </c>
      <c r="B147" s="665" t="s">
        <v>2804</v>
      </c>
      <c r="C147" s="665" t="s">
        <v>3120</v>
      </c>
      <c r="D147" s="665" t="s">
        <v>1565</v>
      </c>
      <c r="E147" s="665" t="s">
        <v>2807</v>
      </c>
      <c r="F147" s="668"/>
      <c r="G147" s="668"/>
      <c r="H147" s="681">
        <v>0</v>
      </c>
      <c r="I147" s="668">
        <v>75</v>
      </c>
      <c r="J147" s="668">
        <v>57272.770000000004</v>
      </c>
      <c r="K147" s="681">
        <v>1</v>
      </c>
      <c r="L147" s="668">
        <v>75</v>
      </c>
      <c r="M147" s="669">
        <v>57272.770000000004</v>
      </c>
    </row>
    <row r="148" spans="1:13" ht="14.4" customHeight="1" x14ac:dyDescent="0.3">
      <c r="A148" s="664" t="s">
        <v>3088</v>
      </c>
      <c r="B148" s="665" t="s">
        <v>2804</v>
      </c>
      <c r="C148" s="665" t="s">
        <v>1564</v>
      </c>
      <c r="D148" s="665" t="s">
        <v>1565</v>
      </c>
      <c r="E148" s="665" t="s">
        <v>2810</v>
      </c>
      <c r="F148" s="668"/>
      <c r="G148" s="668"/>
      <c r="H148" s="681">
        <v>0</v>
      </c>
      <c r="I148" s="668">
        <v>15</v>
      </c>
      <c r="J148" s="668">
        <v>13856.099999999999</v>
      </c>
      <c r="K148" s="681">
        <v>1</v>
      </c>
      <c r="L148" s="668">
        <v>15</v>
      </c>
      <c r="M148" s="669">
        <v>13856.099999999999</v>
      </c>
    </row>
    <row r="149" spans="1:13" ht="14.4" customHeight="1" x14ac:dyDescent="0.3">
      <c r="A149" s="664" t="s">
        <v>3088</v>
      </c>
      <c r="B149" s="665" t="s">
        <v>2804</v>
      </c>
      <c r="C149" s="665" t="s">
        <v>3280</v>
      </c>
      <c r="D149" s="665" t="s">
        <v>1565</v>
      </c>
      <c r="E149" s="665" t="s">
        <v>2808</v>
      </c>
      <c r="F149" s="668"/>
      <c r="G149" s="668"/>
      <c r="H149" s="681">
        <v>0</v>
      </c>
      <c r="I149" s="668">
        <v>1</v>
      </c>
      <c r="J149" s="668">
        <v>1154.68</v>
      </c>
      <c r="K149" s="681">
        <v>1</v>
      </c>
      <c r="L149" s="668">
        <v>1</v>
      </c>
      <c r="M149" s="669">
        <v>1154.68</v>
      </c>
    </row>
    <row r="150" spans="1:13" ht="14.4" customHeight="1" x14ac:dyDescent="0.3">
      <c r="A150" s="664" t="s">
        <v>3088</v>
      </c>
      <c r="B150" s="665" t="s">
        <v>2804</v>
      </c>
      <c r="C150" s="665" t="s">
        <v>4027</v>
      </c>
      <c r="D150" s="665" t="s">
        <v>1741</v>
      </c>
      <c r="E150" s="665" t="s">
        <v>4322</v>
      </c>
      <c r="F150" s="668"/>
      <c r="G150" s="668"/>
      <c r="H150" s="681">
        <v>0</v>
      </c>
      <c r="I150" s="668">
        <v>1</v>
      </c>
      <c r="J150" s="668">
        <v>1847.49</v>
      </c>
      <c r="K150" s="681">
        <v>1</v>
      </c>
      <c r="L150" s="668">
        <v>1</v>
      </c>
      <c r="M150" s="669">
        <v>1847.49</v>
      </c>
    </row>
    <row r="151" spans="1:13" ht="14.4" customHeight="1" x14ac:dyDescent="0.3">
      <c r="A151" s="664" t="s">
        <v>3088</v>
      </c>
      <c r="B151" s="665" t="s">
        <v>4323</v>
      </c>
      <c r="C151" s="665" t="s">
        <v>4059</v>
      </c>
      <c r="D151" s="665" t="s">
        <v>4060</v>
      </c>
      <c r="E151" s="665" t="s">
        <v>4061</v>
      </c>
      <c r="F151" s="668">
        <v>1</v>
      </c>
      <c r="G151" s="668">
        <v>300.33</v>
      </c>
      <c r="H151" s="681">
        <v>1</v>
      </c>
      <c r="I151" s="668"/>
      <c r="J151" s="668"/>
      <c r="K151" s="681">
        <v>0</v>
      </c>
      <c r="L151" s="668">
        <v>1</v>
      </c>
      <c r="M151" s="669">
        <v>300.33</v>
      </c>
    </row>
    <row r="152" spans="1:13" ht="14.4" customHeight="1" x14ac:dyDescent="0.3">
      <c r="A152" s="664" t="s">
        <v>3088</v>
      </c>
      <c r="B152" s="665" t="s">
        <v>2841</v>
      </c>
      <c r="C152" s="665" t="s">
        <v>1547</v>
      </c>
      <c r="D152" s="665" t="s">
        <v>2842</v>
      </c>
      <c r="E152" s="665" t="s">
        <v>2845</v>
      </c>
      <c r="F152" s="668"/>
      <c r="G152" s="668"/>
      <c r="H152" s="681">
        <v>0</v>
      </c>
      <c r="I152" s="668">
        <v>1</v>
      </c>
      <c r="J152" s="668">
        <v>16.09</v>
      </c>
      <c r="K152" s="681">
        <v>1</v>
      </c>
      <c r="L152" s="668">
        <v>1</v>
      </c>
      <c r="M152" s="669">
        <v>16.09</v>
      </c>
    </row>
    <row r="153" spans="1:13" ht="14.4" customHeight="1" x14ac:dyDescent="0.3">
      <c r="A153" s="664" t="s">
        <v>3088</v>
      </c>
      <c r="B153" s="665" t="s">
        <v>2876</v>
      </c>
      <c r="C153" s="665" t="s">
        <v>3192</v>
      </c>
      <c r="D153" s="665" t="s">
        <v>1735</v>
      </c>
      <c r="E153" s="665" t="s">
        <v>3193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3088</v>
      </c>
      <c r="B154" s="665" t="s">
        <v>2876</v>
      </c>
      <c r="C154" s="665" t="s">
        <v>1906</v>
      </c>
      <c r="D154" s="665" t="s">
        <v>1735</v>
      </c>
      <c r="E154" s="665" t="s">
        <v>2878</v>
      </c>
      <c r="F154" s="668"/>
      <c r="G154" s="668"/>
      <c r="H154" s="681">
        <v>0</v>
      </c>
      <c r="I154" s="668">
        <v>7</v>
      </c>
      <c r="J154" s="668">
        <v>1080.52</v>
      </c>
      <c r="K154" s="681">
        <v>1</v>
      </c>
      <c r="L154" s="668">
        <v>7</v>
      </c>
      <c r="M154" s="669">
        <v>1080.52</v>
      </c>
    </row>
    <row r="155" spans="1:13" ht="14.4" customHeight="1" x14ac:dyDescent="0.3">
      <c r="A155" s="664" t="s">
        <v>3088</v>
      </c>
      <c r="B155" s="665" t="s">
        <v>2876</v>
      </c>
      <c r="C155" s="665" t="s">
        <v>1910</v>
      </c>
      <c r="D155" s="665" t="s">
        <v>2881</v>
      </c>
      <c r="E155" s="665" t="s">
        <v>2882</v>
      </c>
      <c r="F155" s="668"/>
      <c r="G155" s="668"/>
      <c r="H155" s="681">
        <v>0</v>
      </c>
      <c r="I155" s="668">
        <v>2</v>
      </c>
      <c r="J155" s="668">
        <v>299.04000000000002</v>
      </c>
      <c r="K155" s="681">
        <v>1</v>
      </c>
      <c r="L155" s="668">
        <v>2</v>
      </c>
      <c r="M155" s="669">
        <v>299.04000000000002</v>
      </c>
    </row>
    <row r="156" spans="1:13" ht="14.4" customHeight="1" x14ac:dyDescent="0.3">
      <c r="A156" s="664" t="s">
        <v>3088</v>
      </c>
      <c r="B156" s="665" t="s">
        <v>2925</v>
      </c>
      <c r="C156" s="665" t="s">
        <v>1555</v>
      </c>
      <c r="D156" s="665" t="s">
        <v>600</v>
      </c>
      <c r="E156" s="665" t="s">
        <v>2927</v>
      </c>
      <c r="F156" s="668"/>
      <c r="G156" s="668"/>
      <c r="H156" s="681">
        <v>0</v>
      </c>
      <c r="I156" s="668">
        <v>4</v>
      </c>
      <c r="J156" s="668">
        <v>146.16</v>
      </c>
      <c r="K156" s="681">
        <v>1</v>
      </c>
      <c r="L156" s="668">
        <v>4</v>
      </c>
      <c r="M156" s="669">
        <v>146.16</v>
      </c>
    </row>
    <row r="157" spans="1:13" ht="14.4" customHeight="1" x14ac:dyDescent="0.3">
      <c r="A157" s="664" t="s">
        <v>3088</v>
      </c>
      <c r="B157" s="665" t="s">
        <v>2925</v>
      </c>
      <c r="C157" s="665" t="s">
        <v>3429</v>
      </c>
      <c r="D157" s="665" t="s">
        <v>600</v>
      </c>
      <c r="E157" s="665" t="s">
        <v>3430</v>
      </c>
      <c r="F157" s="668"/>
      <c r="G157" s="668"/>
      <c r="H157" s="681"/>
      <c r="I157" s="668">
        <v>1</v>
      </c>
      <c r="J157" s="668">
        <v>0</v>
      </c>
      <c r="K157" s="681"/>
      <c r="L157" s="668">
        <v>1</v>
      </c>
      <c r="M157" s="669">
        <v>0</v>
      </c>
    </row>
    <row r="158" spans="1:13" ht="14.4" customHeight="1" x14ac:dyDescent="0.3">
      <c r="A158" s="664" t="s">
        <v>3088</v>
      </c>
      <c r="B158" s="665" t="s">
        <v>2925</v>
      </c>
      <c r="C158" s="665" t="s">
        <v>3781</v>
      </c>
      <c r="D158" s="665" t="s">
        <v>3309</v>
      </c>
      <c r="E158" s="665" t="s">
        <v>3782</v>
      </c>
      <c r="F158" s="668">
        <v>1</v>
      </c>
      <c r="G158" s="668">
        <v>36.54</v>
      </c>
      <c r="H158" s="681">
        <v>1</v>
      </c>
      <c r="I158" s="668"/>
      <c r="J158" s="668"/>
      <c r="K158" s="681">
        <v>0</v>
      </c>
      <c r="L158" s="668">
        <v>1</v>
      </c>
      <c r="M158" s="669">
        <v>36.54</v>
      </c>
    </row>
    <row r="159" spans="1:13" ht="14.4" customHeight="1" x14ac:dyDescent="0.3">
      <c r="A159" s="664" t="s">
        <v>3088</v>
      </c>
      <c r="B159" s="665" t="s">
        <v>4324</v>
      </c>
      <c r="C159" s="665" t="s">
        <v>4065</v>
      </c>
      <c r="D159" s="665" t="s">
        <v>4066</v>
      </c>
      <c r="E159" s="665" t="s">
        <v>4067</v>
      </c>
      <c r="F159" s="668">
        <v>1</v>
      </c>
      <c r="G159" s="668">
        <v>0</v>
      </c>
      <c r="H159" s="681"/>
      <c r="I159" s="668"/>
      <c r="J159" s="668"/>
      <c r="K159" s="681"/>
      <c r="L159" s="668">
        <v>1</v>
      </c>
      <c r="M159" s="669">
        <v>0</v>
      </c>
    </row>
    <row r="160" spans="1:13" ht="14.4" customHeight="1" x14ac:dyDescent="0.3">
      <c r="A160" s="664" t="s">
        <v>3088</v>
      </c>
      <c r="B160" s="665" t="s">
        <v>2950</v>
      </c>
      <c r="C160" s="665" t="s">
        <v>1602</v>
      </c>
      <c r="D160" s="665" t="s">
        <v>1603</v>
      </c>
      <c r="E160" s="665" t="s">
        <v>2951</v>
      </c>
      <c r="F160" s="668"/>
      <c r="G160" s="668"/>
      <c r="H160" s="681">
        <v>0</v>
      </c>
      <c r="I160" s="668">
        <v>1</v>
      </c>
      <c r="J160" s="668">
        <v>4.7</v>
      </c>
      <c r="K160" s="681">
        <v>1</v>
      </c>
      <c r="L160" s="668">
        <v>1</v>
      </c>
      <c r="M160" s="669">
        <v>4.7</v>
      </c>
    </row>
    <row r="161" spans="1:13" ht="14.4" customHeight="1" x14ac:dyDescent="0.3">
      <c r="A161" s="664" t="s">
        <v>3088</v>
      </c>
      <c r="B161" s="665" t="s">
        <v>2967</v>
      </c>
      <c r="C161" s="665" t="s">
        <v>589</v>
      </c>
      <c r="D161" s="665" t="s">
        <v>590</v>
      </c>
      <c r="E161" s="665" t="s">
        <v>2970</v>
      </c>
      <c r="F161" s="668">
        <v>1</v>
      </c>
      <c r="G161" s="668">
        <v>0</v>
      </c>
      <c r="H161" s="681"/>
      <c r="I161" s="668"/>
      <c r="J161" s="668"/>
      <c r="K161" s="681"/>
      <c r="L161" s="668">
        <v>1</v>
      </c>
      <c r="M161" s="669">
        <v>0</v>
      </c>
    </row>
    <row r="162" spans="1:13" ht="14.4" customHeight="1" x14ac:dyDescent="0.3">
      <c r="A162" s="664" t="s">
        <v>3089</v>
      </c>
      <c r="B162" s="665" t="s">
        <v>2804</v>
      </c>
      <c r="C162" s="665" t="s">
        <v>3419</v>
      </c>
      <c r="D162" s="665" t="s">
        <v>1565</v>
      </c>
      <c r="E162" s="665" t="s">
        <v>3420</v>
      </c>
      <c r="F162" s="668"/>
      <c r="G162" s="668"/>
      <c r="H162" s="681">
        <v>0</v>
      </c>
      <c r="I162" s="668">
        <v>1</v>
      </c>
      <c r="J162" s="668">
        <v>407.55</v>
      </c>
      <c r="K162" s="681">
        <v>1</v>
      </c>
      <c r="L162" s="668">
        <v>1</v>
      </c>
      <c r="M162" s="669">
        <v>407.55</v>
      </c>
    </row>
    <row r="163" spans="1:13" ht="14.4" customHeight="1" x14ac:dyDescent="0.3">
      <c r="A163" s="664" t="s">
        <v>3089</v>
      </c>
      <c r="B163" s="665" t="s">
        <v>2804</v>
      </c>
      <c r="C163" s="665" t="s">
        <v>3119</v>
      </c>
      <c r="D163" s="665" t="s">
        <v>1565</v>
      </c>
      <c r="E163" s="665" t="s">
        <v>2809</v>
      </c>
      <c r="F163" s="668"/>
      <c r="G163" s="668"/>
      <c r="H163" s="681">
        <v>0</v>
      </c>
      <c r="I163" s="668">
        <v>106</v>
      </c>
      <c r="J163" s="668">
        <v>55341.84</v>
      </c>
      <c r="K163" s="681">
        <v>1</v>
      </c>
      <c r="L163" s="668">
        <v>106</v>
      </c>
      <c r="M163" s="669">
        <v>55341.84</v>
      </c>
    </row>
    <row r="164" spans="1:13" ht="14.4" customHeight="1" x14ac:dyDescent="0.3">
      <c r="A164" s="664" t="s">
        <v>3089</v>
      </c>
      <c r="B164" s="665" t="s">
        <v>2804</v>
      </c>
      <c r="C164" s="665" t="s">
        <v>3120</v>
      </c>
      <c r="D164" s="665" t="s">
        <v>1565</v>
      </c>
      <c r="E164" s="665" t="s">
        <v>2807</v>
      </c>
      <c r="F164" s="668"/>
      <c r="G164" s="668"/>
      <c r="H164" s="681">
        <v>0</v>
      </c>
      <c r="I164" s="668">
        <v>44</v>
      </c>
      <c r="J164" s="668">
        <v>34604.080000000002</v>
      </c>
      <c r="K164" s="681">
        <v>1</v>
      </c>
      <c r="L164" s="668">
        <v>44</v>
      </c>
      <c r="M164" s="669">
        <v>34604.080000000002</v>
      </c>
    </row>
    <row r="165" spans="1:13" ht="14.4" customHeight="1" x14ac:dyDescent="0.3">
      <c r="A165" s="664" t="s">
        <v>3089</v>
      </c>
      <c r="B165" s="665" t="s">
        <v>2804</v>
      </c>
      <c r="C165" s="665" t="s">
        <v>4134</v>
      </c>
      <c r="D165" s="665" t="s">
        <v>1565</v>
      </c>
      <c r="E165" s="665" t="s">
        <v>4135</v>
      </c>
      <c r="F165" s="668"/>
      <c r="G165" s="668"/>
      <c r="H165" s="681"/>
      <c r="I165" s="668">
        <v>2</v>
      </c>
      <c r="J165" s="668">
        <v>0</v>
      </c>
      <c r="K165" s="681"/>
      <c r="L165" s="668">
        <v>2</v>
      </c>
      <c r="M165" s="669">
        <v>0</v>
      </c>
    </row>
    <row r="166" spans="1:13" ht="14.4" customHeight="1" x14ac:dyDescent="0.3">
      <c r="A166" s="664" t="s">
        <v>3089</v>
      </c>
      <c r="B166" s="665" t="s">
        <v>2804</v>
      </c>
      <c r="C166" s="665" t="s">
        <v>1564</v>
      </c>
      <c r="D166" s="665" t="s">
        <v>1565</v>
      </c>
      <c r="E166" s="665" t="s">
        <v>2810</v>
      </c>
      <c r="F166" s="668"/>
      <c r="G166" s="668"/>
      <c r="H166" s="681">
        <v>0</v>
      </c>
      <c r="I166" s="668">
        <v>6</v>
      </c>
      <c r="J166" s="668">
        <v>5542.4400000000005</v>
      </c>
      <c r="K166" s="681">
        <v>1</v>
      </c>
      <c r="L166" s="668">
        <v>6</v>
      </c>
      <c r="M166" s="669">
        <v>5542.4400000000005</v>
      </c>
    </row>
    <row r="167" spans="1:13" ht="14.4" customHeight="1" x14ac:dyDescent="0.3">
      <c r="A167" s="664" t="s">
        <v>3089</v>
      </c>
      <c r="B167" s="665" t="s">
        <v>2804</v>
      </c>
      <c r="C167" s="665" t="s">
        <v>3280</v>
      </c>
      <c r="D167" s="665" t="s">
        <v>1565</v>
      </c>
      <c r="E167" s="665" t="s">
        <v>2808</v>
      </c>
      <c r="F167" s="668"/>
      <c r="G167" s="668"/>
      <c r="H167" s="681">
        <v>0</v>
      </c>
      <c r="I167" s="668">
        <v>1</v>
      </c>
      <c r="J167" s="668">
        <v>1154.68</v>
      </c>
      <c r="K167" s="681">
        <v>1</v>
      </c>
      <c r="L167" s="668">
        <v>1</v>
      </c>
      <c r="M167" s="669">
        <v>1154.68</v>
      </c>
    </row>
    <row r="168" spans="1:13" ht="14.4" customHeight="1" x14ac:dyDescent="0.3">
      <c r="A168" s="664" t="s">
        <v>3089</v>
      </c>
      <c r="B168" s="665" t="s">
        <v>2804</v>
      </c>
      <c r="C168" s="665" t="s">
        <v>1744</v>
      </c>
      <c r="D168" s="665" t="s">
        <v>1565</v>
      </c>
      <c r="E168" s="665" t="s">
        <v>2809</v>
      </c>
      <c r="F168" s="668"/>
      <c r="G168" s="668"/>
      <c r="H168" s="681">
        <v>0</v>
      </c>
      <c r="I168" s="668">
        <v>3</v>
      </c>
      <c r="J168" s="668">
        <v>1630.17</v>
      </c>
      <c r="K168" s="681">
        <v>1</v>
      </c>
      <c r="L168" s="668">
        <v>3</v>
      </c>
      <c r="M168" s="669">
        <v>1630.17</v>
      </c>
    </row>
    <row r="169" spans="1:13" ht="14.4" customHeight="1" x14ac:dyDescent="0.3">
      <c r="A169" s="664" t="s">
        <v>3089</v>
      </c>
      <c r="B169" s="665" t="s">
        <v>2841</v>
      </c>
      <c r="C169" s="665" t="s">
        <v>4140</v>
      </c>
      <c r="D169" s="665" t="s">
        <v>2842</v>
      </c>
      <c r="E169" s="665" t="s">
        <v>4141</v>
      </c>
      <c r="F169" s="668">
        <v>1</v>
      </c>
      <c r="G169" s="668">
        <v>0</v>
      </c>
      <c r="H169" s="681"/>
      <c r="I169" s="668"/>
      <c r="J169" s="668"/>
      <c r="K169" s="681"/>
      <c r="L169" s="668">
        <v>1</v>
      </c>
      <c r="M169" s="669">
        <v>0</v>
      </c>
    </row>
    <row r="170" spans="1:13" ht="14.4" customHeight="1" x14ac:dyDescent="0.3">
      <c r="A170" s="664" t="s">
        <v>3089</v>
      </c>
      <c r="B170" s="665" t="s">
        <v>2876</v>
      </c>
      <c r="C170" s="665" t="s">
        <v>1906</v>
      </c>
      <c r="D170" s="665" t="s">
        <v>1735</v>
      </c>
      <c r="E170" s="665" t="s">
        <v>2878</v>
      </c>
      <c r="F170" s="668"/>
      <c r="G170" s="668"/>
      <c r="H170" s="681">
        <v>0</v>
      </c>
      <c r="I170" s="668">
        <v>3</v>
      </c>
      <c r="J170" s="668">
        <v>463.08000000000004</v>
      </c>
      <c r="K170" s="681">
        <v>1</v>
      </c>
      <c r="L170" s="668">
        <v>3</v>
      </c>
      <c r="M170" s="669">
        <v>463.08000000000004</v>
      </c>
    </row>
    <row r="171" spans="1:13" ht="14.4" customHeight="1" x14ac:dyDescent="0.3">
      <c r="A171" s="664" t="s">
        <v>3089</v>
      </c>
      <c r="B171" s="665" t="s">
        <v>2876</v>
      </c>
      <c r="C171" s="665" t="s">
        <v>1910</v>
      </c>
      <c r="D171" s="665" t="s">
        <v>2881</v>
      </c>
      <c r="E171" s="665" t="s">
        <v>2882</v>
      </c>
      <c r="F171" s="668"/>
      <c r="G171" s="668"/>
      <c r="H171" s="681">
        <v>0</v>
      </c>
      <c r="I171" s="668">
        <v>2</v>
      </c>
      <c r="J171" s="668">
        <v>299.04000000000002</v>
      </c>
      <c r="K171" s="681">
        <v>1</v>
      </c>
      <c r="L171" s="668">
        <v>2</v>
      </c>
      <c r="M171" s="669">
        <v>299.04000000000002</v>
      </c>
    </row>
    <row r="172" spans="1:13" ht="14.4" customHeight="1" x14ac:dyDescent="0.3">
      <c r="A172" s="664" t="s">
        <v>3089</v>
      </c>
      <c r="B172" s="665" t="s">
        <v>2876</v>
      </c>
      <c r="C172" s="665" t="s">
        <v>1734</v>
      </c>
      <c r="D172" s="665" t="s">
        <v>1735</v>
      </c>
      <c r="E172" s="665" t="s">
        <v>2877</v>
      </c>
      <c r="F172" s="668"/>
      <c r="G172" s="668"/>
      <c r="H172" s="681">
        <v>0</v>
      </c>
      <c r="I172" s="668">
        <v>1</v>
      </c>
      <c r="J172" s="668">
        <v>225.06</v>
      </c>
      <c r="K172" s="681">
        <v>1</v>
      </c>
      <c r="L172" s="668">
        <v>1</v>
      </c>
      <c r="M172" s="669">
        <v>225.06</v>
      </c>
    </row>
    <row r="173" spans="1:13" ht="14.4" customHeight="1" x14ac:dyDescent="0.3">
      <c r="A173" s="664" t="s">
        <v>3089</v>
      </c>
      <c r="B173" s="665" t="s">
        <v>2876</v>
      </c>
      <c r="C173" s="665" t="s">
        <v>3409</v>
      </c>
      <c r="D173" s="665" t="s">
        <v>3271</v>
      </c>
      <c r="E173" s="665" t="s">
        <v>3410</v>
      </c>
      <c r="F173" s="668">
        <v>1</v>
      </c>
      <c r="G173" s="668">
        <v>0</v>
      </c>
      <c r="H173" s="681"/>
      <c r="I173" s="668"/>
      <c r="J173" s="668"/>
      <c r="K173" s="681"/>
      <c r="L173" s="668">
        <v>1</v>
      </c>
      <c r="M173" s="669">
        <v>0</v>
      </c>
    </row>
    <row r="174" spans="1:13" ht="14.4" customHeight="1" x14ac:dyDescent="0.3">
      <c r="A174" s="664" t="s">
        <v>3089</v>
      </c>
      <c r="B174" s="665" t="s">
        <v>2897</v>
      </c>
      <c r="C174" s="665" t="s">
        <v>1918</v>
      </c>
      <c r="D174" s="665" t="s">
        <v>2898</v>
      </c>
      <c r="E174" s="665" t="s">
        <v>2899</v>
      </c>
      <c r="F174" s="668"/>
      <c r="G174" s="668"/>
      <c r="H174" s="681">
        <v>0</v>
      </c>
      <c r="I174" s="668">
        <v>1</v>
      </c>
      <c r="J174" s="668">
        <v>70.540000000000006</v>
      </c>
      <c r="K174" s="681">
        <v>1</v>
      </c>
      <c r="L174" s="668">
        <v>1</v>
      </c>
      <c r="M174" s="669">
        <v>70.540000000000006</v>
      </c>
    </row>
    <row r="175" spans="1:13" ht="14.4" customHeight="1" x14ac:dyDescent="0.3">
      <c r="A175" s="664" t="s">
        <v>3089</v>
      </c>
      <c r="B175" s="665" t="s">
        <v>2925</v>
      </c>
      <c r="C175" s="665" t="s">
        <v>1649</v>
      </c>
      <c r="D175" s="665" t="s">
        <v>600</v>
      </c>
      <c r="E175" s="665" t="s">
        <v>2926</v>
      </c>
      <c r="F175" s="668"/>
      <c r="G175" s="668"/>
      <c r="H175" s="681">
        <v>0</v>
      </c>
      <c r="I175" s="668">
        <v>1</v>
      </c>
      <c r="J175" s="668">
        <v>18.260000000000002</v>
      </c>
      <c r="K175" s="681">
        <v>1</v>
      </c>
      <c r="L175" s="668">
        <v>1</v>
      </c>
      <c r="M175" s="669">
        <v>18.260000000000002</v>
      </c>
    </row>
    <row r="176" spans="1:13" ht="14.4" customHeight="1" x14ac:dyDescent="0.3">
      <c r="A176" s="664" t="s">
        <v>3089</v>
      </c>
      <c r="B176" s="665" t="s">
        <v>2925</v>
      </c>
      <c r="C176" s="665" t="s">
        <v>4136</v>
      </c>
      <c r="D176" s="665" t="s">
        <v>600</v>
      </c>
      <c r="E176" s="665" t="s">
        <v>4137</v>
      </c>
      <c r="F176" s="668">
        <v>2</v>
      </c>
      <c r="G176" s="668">
        <v>0</v>
      </c>
      <c r="H176" s="681"/>
      <c r="I176" s="668"/>
      <c r="J176" s="668"/>
      <c r="K176" s="681"/>
      <c r="L176" s="668">
        <v>2</v>
      </c>
      <c r="M176" s="669">
        <v>0</v>
      </c>
    </row>
    <row r="177" spans="1:13" ht="14.4" customHeight="1" x14ac:dyDescent="0.3">
      <c r="A177" s="664" t="s">
        <v>3089</v>
      </c>
      <c r="B177" s="665" t="s">
        <v>2934</v>
      </c>
      <c r="C177" s="665" t="s">
        <v>4143</v>
      </c>
      <c r="D177" s="665" t="s">
        <v>4144</v>
      </c>
      <c r="E177" s="665" t="s">
        <v>4145</v>
      </c>
      <c r="F177" s="668">
        <v>1</v>
      </c>
      <c r="G177" s="668">
        <v>0</v>
      </c>
      <c r="H177" s="681"/>
      <c r="I177" s="668"/>
      <c r="J177" s="668"/>
      <c r="K177" s="681"/>
      <c r="L177" s="668">
        <v>1</v>
      </c>
      <c r="M177" s="669">
        <v>0</v>
      </c>
    </row>
    <row r="178" spans="1:13" ht="14.4" customHeight="1" x14ac:dyDescent="0.3">
      <c r="A178" s="664" t="s">
        <v>3089</v>
      </c>
      <c r="B178" s="665" t="s">
        <v>2950</v>
      </c>
      <c r="C178" s="665" t="s">
        <v>4090</v>
      </c>
      <c r="D178" s="665" t="s">
        <v>1603</v>
      </c>
      <c r="E178" s="665" t="s">
        <v>4091</v>
      </c>
      <c r="F178" s="668"/>
      <c r="G178" s="668"/>
      <c r="H178" s="681">
        <v>0</v>
      </c>
      <c r="I178" s="668">
        <v>1</v>
      </c>
      <c r="J178" s="668">
        <v>9.4</v>
      </c>
      <c r="K178" s="681">
        <v>1</v>
      </c>
      <c r="L178" s="668">
        <v>1</v>
      </c>
      <c r="M178" s="669">
        <v>9.4</v>
      </c>
    </row>
    <row r="179" spans="1:13" ht="14.4" customHeight="1" x14ac:dyDescent="0.3">
      <c r="A179" s="664" t="s">
        <v>3089</v>
      </c>
      <c r="B179" s="665" t="s">
        <v>2953</v>
      </c>
      <c r="C179" s="665" t="s">
        <v>1660</v>
      </c>
      <c r="D179" s="665" t="s">
        <v>1661</v>
      </c>
      <c r="E179" s="665" t="s">
        <v>2830</v>
      </c>
      <c r="F179" s="668"/>
      <c r="G179" s="668"/>
      <c r="H179" s="681">
        <v>0</v>
      </c>
      <c r="I179" s="668">
        <v>1</v>
      </c>
      <c r="J179" s="668">
        <v>42.57</v>
      </c>
      <c r="K179" s="681">
        <v>1</v>
      </c>
      <c r="L179" s="668">
        <v>1</v>
      </c>
      <c r="M179" s="669">
        <v>42.57</v>
      </c>
    </row>
    <row r="180" spans="1:13" ht="14.4" customHeight="1" x14ac:dyDescent="0.3">
      <c r="A180" s="664" t="s">
        <v>3089</v>
      </c>
      <c r="B180" s="665" t="s">
        <v>2962</v>
      </c>
      <c r="C180" s="665" t="s">
        <v>1667</v>
      </c>
      <c r="D180" s="665" t="s">
        <v>1668</v>
      </c>
      <c r="E180" s="665" t="s">
        <v>2963</v>
      </c>
      <c r="F180" s="668"/>
      <c r="G180" s="668"/>
      <c r="H180" s="681">
        <v>0</v>
      </c>
      <c r="I180" s="668">
        <v>4</v>
      </c>
      <c r="J180" s="668">
        <v>255</v>
      </c>
      <c r="K180" s="681">
        <v>1</v>
      </c>
      <c r="L180" s="668">
        <v>4</v>
      </c>
      <c r="M180" s="669">
        <v>255</v>
      </c>
    </row>
    <row r="181" spans="1:13" ht="14.4" customHeight="1" x14ac:dyDescent="0.3">
      <c r="A181" s="664" t="s">
        <v>3090</v>
      </c>
      <c r="B181" s="665" t="s">
        <v>2804</v>
      </c>
      <c r="C181" s="665" t="s">
        <v>3419</v>
      </c>
      <c r="D181" s="665" t="s">
        <v>1565</v>
      </c>
      <c r="E181" s="665" t="s">
        <v>3420</v>
      </c>
      <c r="F181" s="668"/>
      <c r="G181" s="668"/>
      <c r="H181" s="681">
        <v>0</v>
      </c>
      <c r="I181" s="668">
        <v>3</v>
      </c>
      <c r="J181" s="668">
        <v>1222.6500000000001</v>
      </c>
      <c r="K181" s="681">
        <v>1</v>
      </c>
      <c r="L181" s="668">
        <v>3</v>
      </c>
      <c r="M181" s="669">
        <v>1222.6500000000001</v>
      </c>
    </row>
    <row r="182" spans="1:13" ht="14.4" customHeight="1" x14ac:dyDescent="0.3">
      <c r="A182" s="664" t="s">
        <v>3090</v>
      </c>
      <c r="B182" s="665" t="s">
        <v>2804</v>
      </c>
      <c r="C182" s="665" t="s">
        <v>3119</v>
      </c>
      <c r="D182" s="665" t="s">
        <v>1565</v>
      </c>
      <c r="E182" s="665" t="s">
        <v>2809</v>
      </c>
      <c r="F182" s="668"/>
      <c r="G182" s="668"/>
      <c r="H182" s="681">
        <v>0</v>
      </c>
      <c r="I182" s="668">
        <v>57</v>
      </c>
      <c r="J182" s="668">
        <v>29713.23</v>
      </c>
      <c r="K182" s="681">
        <v>1</v>
      </c>
      <c r="L182" s="668">
        <v>57</v>
      </c>
      <c r="M182" s="669">
        <v>29713.23</v>
      </c>
    </row>
    <row r="183" spans="1:13" ht="14.4" customHeight="1" x14ac:dyDescent="0.3">
      <c r="A183" s="664" t="s">
        <v>3090</v>
      </c>
      <c r="B183" s="665" t="s">
        <v>2804</v>
      </c>
      <c r="C183" s="665" t="s">
        <v>3436</v>
      </c>
      <c r="D183" s="665" t="s">
        <v>1565</v>
      </c>
      <c r="E183" s="665" t="s">
        <v>3437</v>
      </c>
      <c r="F183" s="668"/>
      <c r="G183" s="668"/>
      <c r="H183" s="681">
        <v>0</v>
      </c>
      <c r="I183" s="668">
        <v>2</v>
      </c>
      <c r="J183" s="668">
        <v>326.02</v>
      </c>
      <c r="K183" s="681">
        <v>1</v>
      </c>
      <c r="L183" s="668">
        <v>2</v>
      </c>
      <c r="M183" s="669">
        <v>326.02</v>
      </c>
    </row>
    <row r="184" spans="1:13" ht="14.4" customHeight="1" x14ac:dyDescent="0.3">
      <c r="A184" s="664" t="s">
        <v>3090</v>
      </c>
      <c r="B184" s="665" t="s">
        <v>2804</v>
      </c>
      <c r="C184" s="665" t="s">
        <v>3120</v>
      </c>
      <c r="D184" s="665" t="s">
        <v>1565</v>
      </c>
      <c r="E184" s="665" t="s">
        <v>2807</v>
      </c>
      <c r="F184" s="668"/>
      <c r="G184" s="668"/>
      <c r="H184" s="681">
        <v>0</v>
      </c>
      <c r="I184" s="668">
        <v>11</v>
      </c>
      <c r="J184" s="668">
        <v>8887.3300000000017</v>
      </c>
      <c r="K184" s="681">
        <v>1</v>
      </c>
      <c r="L184" s="668">
        <v>11</v>
      </c>
      <c r="M184" s="669">
        <v>8887.3300000000017</v>
      </c>
    </row>
    <row r="185" spans="1:13" ht="14.4" customHeight="1" x14ac:dyDescent="0.3">
      <c r="A185" s="664" t="s">
        <v>3090</v>
      </c>
      <c r="B185" s="665" t="s">
        <v>2804</v>
      </c>
      <c r="C185" s="665" t="s">
        <v>4134</v>
      </c>
      <c r="D185" s="665" t="s">
        <v>1565</v>
      </c>
      <c r="E185" s="665" t="s">
        <v>4135</v>
      </c>
      <c r="F185" s="668"/>
      <c r="G185" s="668"/>
      <c r="H185" s="681"/>
      <c r="I185" s="668">
        <v>1</v>
      </c>
      <c r="J185" s="668">
        <v>0</v>
      </c>
      <c r="K185" s="681"/>
      <c r="L185" s="668">
        <v>1</v>
      </c>
      <c r="M185" s="669">
        <v>0</v>
      </c>
    </row>
    <row r="186" spans="1:13" ht="14.4" customHeight="1" x14ac:dyDescent="0.3">
      <c r="A186" s="664" t="s">
        <v>3090</v>
      </c>
      <c r="B186" s="665" t="s">
        <v>2804</v>
      </c>
      <c r="C186" s="665" t="s">
        <v>1564</v>
      </c>
      <c r="D186" s="665" t="s">
        <v>1565</v>
      </c>
      <c r="E186" s="665" t="s">
        <v>2810</v>
      </c>
      <c r="F186" s="668"/>
      <c r="G186" s="668"/>
      <c r="H186" s="681">
        <v>0</v>
      </c>
      <c r="I186" s="668">
        <v>1</v>
      </c>
      <c r="J186" s="668">
        <v>923.74</v>
      </c>
      <c r="K186" s="681">
        <v>1</v>
      </c>
      <c r="L186" s="668">
        <v>1</v>
      </c>
      <c r="M186" s="669">
        <v>923.74</v>
      </c>
    </row>
    <row r="187" spans="1:13" ht="14.4" customHeight="1" x14ac:dyDescent="0.3">
      <c r="A187" s="664" t="s">
        <v>3090</v>
      </c>
      <c r="B187" s="665" t="s">
        <v>2804</v>
      </c>
      <c r="C187" s="665" t="s">
        <v>4180</v>
      </c>
      <c r="D187" s="665" t="s">
        <v>1741</v>
      </c>
      <c r="E187" s="665" t="s">
        <v>2806</v>
      </c>
      <c r="F187" s="668"/>
      <c r="G187" s="668"/>
      <c r="H187" s="681">
        <v>0</v>
      </c>
      <c r="I187" s="668">
        <v>3</v>
      </c>
      <c r="J187" s="668">
        <v>4156.8599999999997</v>
      </c>
      <c r="K187" s="681">
        <v>1</v>
      </c>
      <c r="L187" s="668">
        <v>3</v>
      </c>
      <c r="M187" s="669">
        <v>4156.8599999999997</v>
      </c>
    </row>
    <row r="188" spans="1:13" ht="14.4" customHeight="1" x14ac:dyDescent="0.3">
      <c r="A188" s="664" t="s">
        <v>3090</v>
      </c>
      <c r="B188" s="665" t="s">
        <v>2804</v>
      </c>
      <c r="C188" s="665" t="s">
        <v>4027</v>
      </c>
      <c r="D188" s="665" t="s">
        <v>1741</v>
      </c>
      <c r="E188" s="665" t="s">
        <v>4322</v>
      </c>
      <c r="F188" s="668"/>
      <c r="G188" s="668"/>
      <c r="H188" s="681">
        <v>0</v>
      </c>
      <c r="I188" s="668">
        <v>1</v>
      </c>
      <c r="J188" s="668">
        <v>1847.49</v>
      </c>
      <c r="K188" s="681">
        <v>1</v>
      </c>
      <c r="L188" s="668">
        <v>1</v>
      </c>
      <c r="M188" s="669">
        <v>1847.49</v>
      </c>
    </row>
    <row r="189" spans="1:13" ht="14.4" customHeight="1" x14ac:dyDescent="0.3">
      <c r="A189" s="664" t="s">
        <v>3090</v>
      </c>
      <c r="B189" s="665" t="s">
        <v>2841</v>
      </c>
      <c r="C189" s="665" t="s">
        <v>1544</v>
      </c>
      <c r="D189" s="665" t="s">
        <v>2842</v>
      </c>
      <c r="E189" s="665" t="s">
        <v>2844</v>
      </c>
      <c r="F189" s="668"/>
      <c r="G189" s="668"/>
      <c r="H189" s="681">
        <v>0</v>
      </c>
      <c r="I189" s="668">
        <v>1</v>
      </c>
      <c r="J189" s="668">
        <v>10.41</v>
      </c>
      <c r="K189" s="681">
        <v>1</v>
      </c>
      <c r="L189" s="668">
        <v>1</v>
      </c>
      <c r="M189" s="669">
        <v>10.41</v>
      </c>
    </row>
    <row r="190" spans="1:13" ht="14.4" customHeight="1" x14ac:dyDescent="0.3">
      <c r="A190" s="664" t="s">
        <v>3090</v>
      </c>
      <c r="B190" s="665" t="s">
        <v>2849</v>
      </c>
      <c r="C190" s="665" t="s">
        <v>4184</v>
      </c>
      <c r="D190" s="665" t="s">
        <v>2850</v>
      </c>
      <c r="E190" s="665" t="s">
        <v>4185</v>
      </c>
      <c r="F190" s="668"/>
      <c r="G190" s="668"/>
      <c r="H190" s="681">
        <v>0</v>
      </c>
      <c r="I190" s="668">
        <v>1</v>
      </c>
      <c r="J190" s="668">
        <v>352.37</v>
      </c>
      <c r="K190" s="681">
        <v>1</v>
      </c>
      <c r="L190" s="668">
        <v>1</v>
      </c>
      <c r="M190" s="669">
        <v>352.37</v>
      </c>
    </row>
    <row r="191" spans="1:13" ht="14.4" customHeight="1" x14ac:dyDescent="0.3">
      <c r="A191" s="664" t="s">
        <v>3090</v>
      </c>
      <c r="B191" s="665" t="s">
        <v>2876</v>
      </c>
      <c r="C191" s="665" t="s">
        <v>1906</v>
      </c>
      <c r="D191" s="665" t="s">
        <v>1735</v>
      </c>
      <c r="E191" s="665" t="s">
        <v>2878</v>
      </c>
      <c r="F191" s="668"/>
      <c r="G191" s="668"/>
      <c r="H191" s="681">
        <v>0</v>
      </c>
      <c r="I191" s="668">
        <v>2</v>
      </c>
      <c r="J191" s="668">
        <v>308.72000000000003</v>
      </c>
      <c r="K191" s="681">
        <v>1</v>
      </c>
      <c r="L191" s="668">
        <v>2</v>
      </c>
      <c r="M191" s="669">
        <v>308.72000000000003</v>
      </c>
    </row>
    <row r="192" spans="1:13" ht="14.4" customHeight="1" x14ac:dyDescent="0.3">
      <c r="A192" s="664" t="s">
        <v>3090</v>
      </c>
      <c r="B192" s="665" t="s">
        <v>2925</v>
      </c>
      <c r="C192" s="665" t="s">
        <v>1555</v>
      </c>
      <c r="D192" s="665" t="s">
        <v>600</v>
      </c>
      <c r="E192" s="665" t="s">
        <v>2927</v>
      </c>
      <c r="F192" s="668"/>
      <c r="G192" s="668"/>
      <c r="H192" s="681">
        <v>0</v>
      </c>
      <c r="I192" s="668">
        <v>2</v>
      </c>
      <c r="J192" s="668">
        <v>84.960000000000008</v>
      </c>
      <c r="K192" s="681">
        <v>1</v>
      </c>
      <c r="L192" s="668">
        <v>2</v>
      </c>
      <c r="M192" s="669">
        <v>84.960000000000008</v>
      </c>
    </row>
    <row r="193" spans="1:13" ht="14.4" customHeight="1" x14ac:dyDescent="0.3">
      <c r="A193" s="664" t="s">
        <v>3090</v>
      </c>
      <c r="B193" s="665" t="s">
        <v>2934</v>
      </c>
      <c r="C193" s="665" t="s">
        <v>761</v>
      </c>
      <c r="D193" s="665" t="s">
        <v>762</v>
      </c>
      <c r="E193" s="665" t="s">
        <v>2935</v>
      </c>
      <c r="F193" s="668"/>
      <c r="G193" s="668"/>
      <c r="H193" s="681">
        <v>0</v>
      </c>
      <c r="I193" s="668">
        <v>2</v>
      </c>
      <c r="J193" s="668">
        <v>62.64</v>
      </c>
      <c r="K193" s="681">
        <v>1</v>
      </c>
      <c r="L193" s="668">
        <v>2</v>
      </c>
      <c r="M193" s="669">
        <v>62.64</v>
      </c>
    </row>
    <row r="194" spans="1:13" ht="14.4" customHeight="1" x14ac:dyDescent="0.3">
      <c r="A194" s="664" t="s">
        <v>3090</v>
      </c>
      <c r="B194" s="665" t="s">
        <v>4324</v>
      </c>
      <c r="C194" s="665" t="s">
        <v>4065</v>
      </c>
      <c r="D194" s="665" t="s">
        <v>4066</v>
      </c>
      <c r="E194" s="665" t="s">
        <v>4067</v>
      </c>
      <c r="F194" s="668">
        <v>1</v>
      </c>
      <c r="G194" s="668">
        <v>0</v>
      </c>
      <c r="H194" s="681"/>
      <c r="I194" s="668"/>
      <c r="J194" s="668"/>
      <c r="K194" s="681"/>
      <c r="L194" s="668">
        <v>1</v>
      </c>
      <c r="M194" s="669">
        <v>0</v>
      </c>
    </row>
    <row r="195" spans="1:13" ht="14.4" customHeight="1" x14ac:dyDescent="0.3">
      <c r="A195" s="664" t="s">
        <v>3090</v>
      </c>
      <c r="B195" s="665" t="s">
        <v>2811</v>
      </c>
      <c r="C195" s="665" t="s">
        <v>2601</v>
      </c>
      <c r="D195" s="665" t="s">
        <v>2812</v>
      </c>
      <c r="E195" s="665" t="s">
        <v>2988</v>
      </c>
      <c r="F195" s="668"/>
      <c r="G195" s="668"/>
      <c r="H195" s="681">
        <v>0</v>
      </c>
      <c r="I195" s="668">
        <v>1</v>
      </c>
      <c r="J195" s="668">
        <v>2376.9299999999998</v>
      </c>
      <c r="K195" s="681">
        <v>1</v>
      </c>
      <c r="L195" s="668">
        <v>1</v>
      </c>
      <c r="M195" s="669">
        <v>2376.9299999999998</v>
      </c>
    </row>
    <row r="196" spans="1:13" ht="14.4" customHeight="1" x14ac:dyDescent="0.3">
      <c r="A196" s="664" t="s">
        <v>3090</v>
      </c>
      <c r="B196" s="665" t="s">
        <v>4325</v>
      </c>
      <c r="C196" s="665" t="s">
        <v>4192</v>
      </c>
      <c r="D196" s="665" t="s">
        <v>4193</v>
      </c>
      <c r="E196" s="665" t="s">
        <v>4194</v>
      </c>
      <c r="F196" s="668">
        <v>1</v>
      </c>
      <c r="G196" s="668">
        <v>0</v>
      </c>
      <c r="H196" s="681"/>
      <c r="I196" s="668"/>
      <c r="J196" s="668"/>
      <c r="K196" s="681"/>
      <c r="L196" s="668">
        <v>1</v>
      </c>
      <c r="M196" s="669">
        <v>0</v>
      </c>
    </row>
    <row r="197" spans="1:13" ht="14.4" customHeight="1" x14ac:dyDescent="0.3">
      <c r="A197" s="664" t="s">
        <v>3091</v>
      </c>
      <c r="B197" s="665" t="s">
        <v>2804</v>
      </c>
      <c r="C197" s="665" t="s">
        <v>3119</v>
      </c>
      <c r="D197" s="665" t="s">
        <v>1565</v>
      </c>
      <c r="E197" s="665" t="s">
        <v>2809</v>
      </c>
      <c r="F197" s="668"/>
      <c r="G197" s="668"/>
      <c r="H197" s="681">
        <v>0</v>
      </c>
      <c r="I197" s="668">
        <v>57</v>
      </c>
      <c r="J197" s="668">
        <v>29608.23</v>
      </c>
      <c r="K197" s="681">
        <v>1</v>
      </c>
      <c r="L197" s="668">
        <v>57</v>
      </c>
      <c r="M197" s="669">
        <v>29608.23</v>
      </c>
    </row>
    <row r="198" spans="1:13" ht="14.4" customHeight="1" x14ac:dyDescent="0.3">
      <c r="A198" s="664" t="s">
        <v>3091</v>
      </c>
      <c r="B198" s="665" t="s">
        <v>2804</v>
      </c>
      <c r="C198" s="665" t="s">
        <v>3120</v>
      </c>
      <c r="D198" s="665" t="s">
        <v>1565</v>
      </c>
      <c r="E198" s="665" t="s">
        <v>2807</v>
      </c>
      <c r="F198" s="668"/>
      <c r="G198" s="668"/>
      <c r="H198" s="681">
        <v>0</v>
      </c>
      <c r="I198" s="668">
        <v>11</v>
      </c>
      <c r="J198" s="668">
        <v>8335.94</v>
      </c>
      <c r="K198" s="681">
        <v>1</v>
      </c>
      <c r="L198" s="668">
        <v>11</v>
      </c>
      <c r="M198" s="669">
        <v>8335.94</v>
      </c>
    </row>
    <row r="199" spans="1:13" ht="14.4" customHeight="1" x14ac:dyDescent="0.3">
      <c r="A199" s="664" t="s">
        <v>3091</v>
      </c>
      <c r="B199" s="665" t="s">
        <v>2804</v>
      </c>
      <c r="C199" s="665" t="s">
        <v>1564</v>
      </c>
      <c r="D199" s="665" t="s">
        <v>1565</v>
      </c>
      <c r="E199" s="665" t="s">
        <v>2810</v>
      </c>
      <c r="F199" s="668"/>
      <c r="G199" s="668"/>
      <c r="H199" s="681">
        <v>0</v>
      </c>
      <c r="I199" s="668">
        <v>14</v>
      </c>
      <c r="J199" s="668">
        <v>12932.359999999999</v>
      </c>
      <c r="K199" s="681">
        <v>1</v>
      </c>
      <c r="L199" s="668">
        <v>14</v>
      </c>
      <c r="M199" s="669">
        <v>12932.359999999999</v>
      </c>
    </row>
    <row r="200" spans="1:13" ht="14.4" customHeight="1" x14ac:dyDescent="0.3">
      <c r="A200" s="664" t="s">
        <v>3091</v>
      </c>
      <c r="B200" s="665" t="s">
        <v>2804</v>
      </c>
      <c r="C200" s="665" t="s">
        <v>3280</v>
      </c>
      <c r="D200" s="665" t="s">
        <v>1565</v>
      </c>
      <c r="E200" s="665" t="s">
        <v>2808</v>
      </c>
      <c r="F200" s="668"/>
      <c r="G200" s="668"/>
      <c r="H200" s="681">
        <v>0</v>
      </c>
      <c r="I200" s="668">
        <v>3</v>
      </c>
      <c r="J200" s="668">
        <v>3464.04</v>
      </c>
      <c r="K200" s="681">
        <v>1</v>
      </c>
      <c r="L200" s="668">
        <v>3</v>
      </c>
      <c r="M200" s="669">
        <v>3464.04</v>
      </c>
    </row>
    <row r="201" spans="1:13" ht="14.4" customHeight="1" x14ac:dyDescent="0.3">
      <c r="A201" s="664" t="s">
        <v>3091</v>
      </c>
      <c r="B201" s="665" t="s">
        <v>2819</v>
      </c>
      <c r="C201" s="665" t="s">
        <v>4211</v>
      </c>
      <c r="D201" s="665" t="s">
        <v>2820</v>
      </c>
      <c r="E201" s="665" t="s">
        <v>4212</v>
      </c>
      <c r="F201" s="668"/>
      <c r="G201" s="668"/>
      <c r="H201" s="681">
        <v>0</v>
      </c>
      <c r="I201" s="668">
        <v>2</v>
      </c>
      <c r="J201" s="668">
        <v>703.02</v>
      </c>
      <c r="K201" s="681">
        <v>1</v>
      </c>
      <c r="L201" s="668">
        <v>2</v>
      </c>
      <c r="M201" s="669">
        <v>703.02</v>
      </c>
    </row>
    <row r="202" spans="1:13" ht="14.4" customHeight="1" x14ac:dyDescent="0.3">
      <c r="A202" s="664" t="s">
        <v>3091</v>
      </c>
      <c r="B202" s="665" t="s">
        <v>2828</v>
      </c>
      <c r="C202" s="665" t="s">
        <v>3889</v>
      </c>
      <c r="D202" s="665" t="s">
        <v>1573</v>
      </c>
      <c r="E202" s="665" t="s">
        <v>3890</v>
      </c>
      <c r="F202" s="668"/>
      <c r="G202" s="668"/>
      <c r="H202" s="681">
        <v>0</v>
      </c>
      <c r="I202" s="668">
        <v>2</v>
      </c>
      <c r="J202" s="668">
        <v>210.64</v>
      </c>
      <c r="K202" s="681">
        <v>1</v>
      </c>
      <c r="L202" s="668">
        <v>2</v>
      </c>
      <c r="M202" s="669">
        <v>210.64</v>
      </c>
    </row>
    <row r="203" spans="1:13" ht="14.4" customHeight="1" x14ac:dyDescent="0.3">
      <c r="A203" s="664" t="s">
        <v>3091</v>
      </c>
      <c r="B203" s="665" t="s">
        <v>2841</v>
      </c>
      <c r="C203" s="665" t="s">
        <v>3794</v>
      </c>
      <c r="D203" s="665" t="s">
        <v>2842</v>
      </c>
      <c r="E203" s="665" t="s">
        <v>3054</v>
      </c>
      <c r="F203" s="668"/>
      <c r="G203" s="668"/>
      <c r="H203" s="681"/>
      <c r="I203" s="668">
        <v>4</v>
      </c>
      <c r="J203" s="668">
        <v>0</v>
      </c>
      <c r="K203" s="681"/>
      <c r="L203" s="668">
        <v>4</v>
      </c>
      <c r="M203" s="669">
        <v>0</v>
      </c>
    </row>
    <row r="204" spans="1:13" ht="14.4" customHeight="1" x14ac:dyDescent="0.3">
      <c r="A204" s="664" t="s">
        <v>3091</v>
      </c>
      <c r="B204" s="665" t="s">
        <v>2849</v>
      </c>
      <c r="C204" s="665" t="s">
        <v>4219</v>
      </c>
      <c r="D204" s="665" t="s">
        <v>2850</v>
      </c>
      <c r="E204" s="665" t="s">
        <v>4220</v>
      </c>
      <c r="F204" s="668"/>
      <c r="G204" s="668"/>
      <c r="H204" s="681">
        <v>0</v>
      </c>
      <c r="I204" s="668">
        <v>1</v>
      </c>
      <c r="J204" s="668">
        <v>742.17</v>
      </c>
      <c r="K204" s="681">
        <v>1</v>
      </c>
      <c r="L204" s="668">
        <v>1</v>
      </c>
      <c r="M204" s="669">
        <v>742.17</v>
      </c>
    </row>
    <row r="205" spans="1:13" ht="14.4" customHeight="1" x14ac:dyDescent="0.3">
      <c r="A205" s="664" t="s">
        <v>3091</v>
      </c>
      <c r="B205" s="665" t="s">
        <v>3005</v>
      </c>
      <c r="C205" s="665" t="s">
        <v>4229</v>
      </c>
      <c r="D205" s="665" t="s">
        <v>3905</v>
      </c>
      <c r="E205" s="665" t="s">
        <v>4230</v>
      </c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3091</v>
      </c>
      <c r="B206" s="665" t="s">
        <v>2876</v>
      </c>
      <c r="C206" s="665" t="s">
        <v>1906</v>
      </c>
      <c r="D206" s="665" t="s">
        <v>1735</v>
      </c>
      <c r="E206" s="665" t="s">
        <v>2878</v>
      </c>
      <c r="F206" s="668"/>
      <c r="G206" s="668"/>
      <c r="H206" s="681">
        <v>0</v>
      </c>
      <c r="I206" s="668">
        <v>7</v>
      </c>
      <c r="J206" s="668">
        <v>1080.52</v>
      </c>
      <c r="K206" s="681">
        <v>1</v>
      </c>
      <c r="L206" s="668">
        <v>7</v>
      </c>
      <c r="M206" s="669">
        <v>1080.52</v>
      </c>
    </row>
    <row r="207" spans="1:13" ht="14.4" customHeight="1" x14ac:dyDescent="0.3">
      <c r="A207" s="664" t="s">
        <v>3091</v>
      </c>
      <c r="B207" s="665" t="s">
        <v>2876</v>
      </c>
      <c r="C207" s="665" t="s">
        <v>1910</v>
      </c>
      <c r="D207" s="665" t="s">
        <v>2881</v>
      </c>
      <c r="E207" s="665" t="s">
        <v>2882</v>
      </c>
      <c r="F207" s="668"/>
      <c r="G207" s="668"/>
      <c r="H207" s="681">
        <v>0</v>
      </c>
      <c r="I207" s="668">
        <v>4</v>
      </c>
      <c r="J207" s="668">
        <v>598.08000000000004</v>
      </c>
      <c r="K207" s="681">
        <v>1</v>
      </c>
      <c r="L207" s="668">
        <v>4</v>
      </c>
      <c r="M207" s="669">
        <v>598.08000000000004</v>
      </c>
    </row>
    <row r="208" spans="1:13" ht="14.4" customHeight="1" x14ac:dyDescent="0.3">
      <c r="A208" s="664" t="s">
        <v>3091</v>
      </c>
      <c r="B208" s="665" t="s">
        <v>2876</v>
      </c>
      <c r="C208" s="665" t="s">
        <v>1734</v>
      </c>
      <c r="D208" s="665" t="s">
        <v>1735</v>
      </c>
      <c r="E208" s="665" t="s">
        <v>2877</v>
      </c>
      <c r="F208" s="668"/>
      <c r="G208" s="668"/>
      <c r="H208" s="681">
        <v>0</v>
      </c>
      <c r="I208" s="668">
        <v>1</v>
      </c>
      <c r="J208" s="668">
        <v>225.06</v>
      </c>
      <c r="K208" s="681">
        <v>1</v>
      </c>
      <c r="L208" s="668">
        <v>1</v>
      </c>
      <c r="M208" s="669">
        <v>225.06</v>
      </c>
    </row>
    <row r="209" spans="1:13" ht="14.4" customHeight="1" x14ac:dyDescent="0.3">
      <c r="A209" s="664" t="s">
        <v>3091</v>
      </c>
      <c r="B209" s="665" t="s">
        <v>2897</v>
      </c>
      <c r="C209" s="665" t="s">
        <v>1918</v>
      </c>
      <c r="D209" s="665" t="s">
        <v>2898</v>
      </c>
      <c r="E209" s="665" t="s">
        <v>2899</v>
      </c>
      <c r="F209" s="668"/>
      <c r="G209" s="668"/>
      <c r="H209" s="681">
        <v>0</v>
      </c>
      <c r="I209" s="668">
        <v>6</v>
      </c>
      <c r="J209" s="668">
        <v>423.24</v>
      </c>
      <c r="K209" s="681">
        <v>1</v>
      </c>
      <c r="L209" s="668">
        <v>6</v>
      </c>
      <c r="M209" s="669">
        <v>423.24</v>
      </c>
    </row>
    <row r="210" spans="1:13" ht="14.4" customHeight="1" x14ac:dyDescent="0.3">
      <c r="A210" s="664" t="s">
        <v>3091</v>
      </c>
      <c r="B210" s="665" t="s">
        <v>2921</v>
      </c>
      <c r="C210" s="665" t="s">
        <v>1719</v>
      </c>
      <c r="D210" s="665" t="s">
        <v>1653</v>
      </c>
      <c r="E210" s="665" t="s">
        <v>2923</v>
      </c>
      <c r="F210" s="668"/>
      <c r="G210" s="668"/>
      <c r="H210" s="681">
        <v>0</v>
      </c>
      <c r="I210" s="668">
        <v>3</v>
      </c>
      <c r="J210" s="668">
        <v>438.45000000000005</v>
      </c>
      <c r="K210" s="681">
        <v>1</v>
      </c>
      <c r="L210" s="668">
        <v>3</v>
      </c>
      <c r="M210" s="669">
        <v>438.45000000000005</v>
      </c>
    </row>
    <row r="211" spans="1:13" ht="14.4" customHeight="1" x14ac:dyDescent="0.3">
      <c r="A211" s="664" t="s">
        <v>3091</v>
      </c>
      <c r="B211" s="665" t="s">
        <v>2925</v>
      </c>
      <c r="C211" s="665" t="s">
        <v>1555</v>
      </c>
      <c r="D211" s="665" t="s">
        <v>600</v>
      </c>
      <c r="E211" s="665" t="s">
        <v>2927</v>
      </c>
      <c r="F211" s="668"/>
      <c r="G211" s="668"/>
      <c r="H211" s="681">
        <v>0</v>
      </c>
      <c r="I211" s="668">
        <v>28</v>
      </c>
      <c r="J211" s="668">
        <v>1082.5200000000002</v>
      </c>
      <c r="K211" s="681">
        <v>1</v>
      </c>
      <c r="L211" s="668">
        <v>28</v>
      </c>
      <c r="M211" s="669">
        <v>1082.5200000000002</v>
      </c>
    </row>
    <row r="212" spans="1:13" ht="14.4" customHeight="1" x14ac:dyDescent="0.3">
      <c r="A212" s="664" t="s">
        <v>3091</v>
      </c>
      <c r="B212" s="665" t="s">
        <v>2925</v>
      </c>
      <c r="C212" s="665" t="s">
        <v>3429</v>
      </c>
      <c r="D212" s="665" t="s">
        <v>600</v>
      </c>
      <c r="E212" s="665" t="s">
        <v>3430</v>
      </c>
      <c r="F212" s="668"/>
      <c r="G212" s="668"/>
      <c r="H212" s="681"/>
      <c r="I212" s="668">
        <v>1</v>
      </c>
      <c r="J212" s="668">
        <v>0</v>
      </c>
      <c r="K212" s="681"/>
      <c r="L212" s="668">
        <v>1</v>
      </c>
      <c r="M212" s="669">
        <v>0</v>
      </c>
    </row>
    <row r="213" spans="1:13" ht="14.4" customHeight="1" x14ac:dyDescent="0.3">
      <c r="A213" s="664" t="s">
        <v>3091</v>
      </c>
      <c r="B213" s="665" t="s">
        <v>2925</v>
      </c>
      <c r="C213" s="665" t="s">
        <v>3781</v>
      </c>
      <c r="D213" s="665" t="s">
        <v>3309</v>
      </c>
      <c r="E213" s="665" t="s">
        <v>3782</v>
      </c>
      <c r="F213" s="668">
        <v>2</v>
      </c>
      <c r="G213" s="668">
        <v>84.960000000000008</v>
      </c>
      <c r="H213" s="681">
        <v>1</v>
      </c>
      <c r="I213" s="668"/>
      <c r="J213" s="668"/>
      <c r="K213" s="681">
        <v>0</v>
      </c>
      <c r="L213" s="668">
        <v>2</v>
      </c>
      <c r="M213" s="669">
        <v>84.960000000000008</v>
      </c>
    </row>
    <row r="214" spans="1:13" ht="14.4" customHeight="1" x14ac:dyDescent="0.3">
      <c r="A214" s="664" t="s">
        <v>3091</v>
      </c>
      <c r="B214" s="665" t="s">
        <v>4324</v>
      </c>
      <c r="C214" s="665" t="s">
        <v>4065</v>
      </c>
      <c r="D214" s="665" t="s">
        <v>4066</v>
      </c>
      <c r="E214" s="665" t="s">
        <v>4067</v>
      </c>
      <c r="F214" s="668">
        <v>3</v>
      </c>
      <c r="G214" s="668">
        <v>0</v>
      </c>
      <c r="H214" s="681"/>
      <c r="I214" s="668"/>
      <c r="J214" s="668"/>
      <c r="K214" s="681"/>
      <c r="L214" s="668">
        <v>3</v>
      </c>
      <c r="M214" s="669">
        <v>0</v>
      </c>
    </row>
    <row r="215" spans="1:13" ht="14.4" customHeight="1" x14ac:dyDescent="0.3">
      <c r="A215" s="664" t="s">
        <v>3091</v>
      </c>
      <c r="B215" s="665" t="s">
        <v>4320</v>
      </c>
      <c r="C215" s="665" t="s">
        <v>3769</v>
      </c>
      <c r="D215" s="665" t="s">
        <v>3770</v>
      </c>
      <c r="E215" s="665" t="s">
        <v>3771</v>
      </c>
      <c r="F215" s="668"/>
      <c r="G215" s="668"/>
      <c r="H215" s="681">
        <v>0</v>
      </c>
      <c r="I215" s="668">
        <v>4</v>
      </c>
      <c r="J215" s="668">
        <v>829.8</v>
      </c>
      <c r="K215" s="681">
        <v>1</v>
      </c>
      <c r="L215" s="668">
        <v>4</v>
      </c>
      <c r="M215" s="669">
        <v>829.8</v>
      </c>
    </row>
    <row r="216" spans="1:13" ht="14.4" customHeight="1" x14ac:dyDescent="0.3">
      <c r="A216" s="664" t="s">
        <v>3092</v>
      </c>
      <c r="B216" s="665" t="s">
        <v>2804</v>
      </c>
      <c r="C216" s="665" t="s">
        <v>3419</v>
      </c>
      <c r="D216" s="665" t="s">
        <v>1565</v>
      </c>
      <c r="E216" s="665" t="s">
        <v>3420</v>
      </c>
      <c r="F216" s="668"/>
      <c r="G216" s="668"/>
      <c r="H216" s="681">
        <v>0</v>
      </c>
      <c r="I216" s="668">
        <v>5</v>
      </c>
      <c r="J216" s="668">
        <v>1880.19</v>
      </c>
      <c r="K216" s="681">
        <v>1</v>
      </c>
      <c r="L216" s="668">
        <v>5</v>
      </c>
      <c r="M216" s="669">
        <v>1880.19</v>
      </c>
    </row>
    <row r="217" spans="1:13" ht="14.4" customHeight="1" x14ac:dyDescent="0.3">
      <c r="A217" s="664" t="s">
        <v>3092</v>
      </c>
      <c r="B217" s="665" t="s">
        <v>2804</v>
      </c>
      <c r="C217" s="665" t="s">
        <v>3119</v>
      </c>
      <c r="D217" s="665" t="s">
        <v>1565</v>
      </c>
      <c r="E217" s="665" t="s">
        <v>2809</v>
      </c>
      <c r="F217" s="668"/>
      <c r="G217" s="668"/>
      <c r="H217" s="681">
        <v>0</v>
      </c>
      <c r="I217" s="668">
        <v>51</v>
      </c>
      <c r="J217" s="668">
        <v>25770.389999999996</v>
      </c>
      <c r="K217" s="681">
        <v>1</v>
      </c>
      <c r="L217" s="668">
        <v>51</v>
      </c>
      <c r="M217" s="669">
        <v>25770.389999999996</v>
      </c>
    </row>
    <row r="218" spans="1:13" ht="14.4" customHeight="1" x14ac:dyDescent="0.3">
      <c r="A218" s="664" t="s">
        <v>3092</v>
      </c>
      <c r="B218" s="665" t="s">
        <v>2804</v>
      </c>
      <c r="C218" s="665" t="s">
        <v>3120</v>
      </c>
      <c r="D218" s="665" t="s">
        <v>1565</v>
      </c>
      <c r="E218" s="665" t="s">
        <v>2807</v>
      </c>
      <c r="F218" s="668"/>
      <c r="G218" s="668"/>
      <c r="H218" s="681">
        <v>0</v>
      </c>
      <c r="I218" s="668">
        <v>14</v>
      </c>
      <c r="J218" s="668">
        <v>10466.160000000002</v>
      </c>
      <c r="K218" s="681">
        <v>1</v>
      </c>
      <c r="L218" s="668">
        <v>14</v>
      </c>
      <c r="M218" s="669">
        <v>10466.160000000002</v>
      </c>
    </row>
    <row r="219" spans="1:13" ht="14.4" customHeight="1" x14ac:dyDescent="0.3">
      <c r="A219" s="664" t="s">
        <v>3092</v>
      </c>
      <c r="B219" s="665" t="s">
        <v>2804</v>
      </c>
      <c r="C219" s="665" t="s">
        <v>3280</v>
      </c>
      <c r="D219" s="665" t="s">
        <v>1565</v>
      </c>
      <c r="E219" s="665" t="s">
        <v>2808</v>
      </c>
      <c r="F219" s="668"/>
      <c r="G219" s="668"/>
      <c r="H219" s="681">
        <v>0</v>
      </c>
      <c r="I219" s="668">
        <v>2</v>
      </c>
      <c r="J219" s="668">
        <v>2309.36</v>
      </c>
      <c r="K219" s="681">
        <v>1</v>
      </c>
      <c r="L219" s="668">
        <v>2</v>
      </c>
      <c r="M219" s="669">
        <v>2309.36</v>
      </c>
    </row>
    <row r="220" spans="1:13" ht="14.4" customHeight="1" x14ac:dyDescent="0.3">
      <c r="A220" s="664" t="s">
        <v>3092</v>
      </c>
      <c r="B220" s="665" t="s">
        <v>2804</v>
      </c>
      <c r="C220" s="665" t="s">
        <v>4180</v>
      </c>
      <c r="D220" s="665" t="s">
        <v>1741</v>
      </c>
      <c r="E220" s="665" t="s">
        <v>2806</v>
      </c>
      <c r="F220" s="668"/>
      <c r="G220" s="668"/>
      <c r="H220" s="681">
        <v>0</v>
      </c>
      <c r="I220" s="668">
        <v>3</v>
      </c>
      <c r="J220" s="668">
        <v>4156.8599999999997</v>
      </c>
      <c r="K220" s="681">
        <v>1</v>
      </c>
      <c r="L220" s="668">
        <v>3</v>
      </c>
      <c r="M220" s="669">
        <v>4156.8599999999997</v>
      </c>
    </row>
    <row r="221" spans="1:13" ht="14.4" customHeight="1" x14ac:dyDescent="0.3">
      <c r="A221" s="664" t="s">
        <v>3092</v>
      </c>
      <c r="B221" s="665" t="s">
        <v>2876</v>
      </c>
      <c r="C221" s="665" t="s">
        <v>2657</v>
      </c>
      <c r="D221" s="665" t="s">
        <v>3023</v>
      </c>
      <c r="E221" s="665" t="s">
        <v>3024</v>
      </c>
      <c r="F221" s="668"/>
      <c r="G221" s="668"/>
      <c r="H221" s="681">
        <v>0</v>
      </c>
      <c r="I221" s="668">
        <v>2</v>
      </c>
      <c r="J221" s="668">
        <v>222.44</v>
      </c>
      <c r="K221" s="681">
        <v>1</v>
      </c>
      <c r="L221" s="668">
        <v>2</v>
      </c>
      <c r="M221" s="669">
        <v>222.44</v>
      </c>
    </row>
    <row r="222" spans="1:13" ht="14.4" customHeight="1" x14ac:dyDescent="0.3">
      <c r="A222" s="664" t="s">
        <v>3092</v>
      </c>
      <c r="B222" s="665" t="s">
        <v>2876</v>
      </c>
      <c r="C222" s="665" t="s">
        <v>1734</v>
      </c>
      <c r="D222" s="665" t="s">
        <v>1735</v>
      </c>
      <c r="E222" s="665" t="s">
        <v>2877</v>
      </c>
      <c r="F222" s="668"/>
      <c r="G222" s="668"/>
      <c r="H222" s="681">
        <v>0</v>
      </c>
      <c r="I222" s="668">
        <v>1</v>
      </c>
      <c r="J222" s="668">
        <v>225.06</v>
      </c>
      <c r="K222" s="681">
        <v>1</v>
      </c>
      <c r="L222" s="668">
        <v>1</v>
      </c>
      <c r="M222" s="669">
        <v>225.06</v>
      </c>
    </row>
    <row r="223" spans="1:13" ht="14.4" customHeight="1" x14ac:dyDescent="0.3">
      <c r="A223" s="664" t="s">
        <v>3092</v>
      </c>
      <c r="B223" s="665" t="s">
        <v>2925</v>
      </c>
      <c r="C223" s="665" t="s">
        <v>1649</v>
      </c>
      <c r="D223" s="665" t="s">
        <v>600</v>
      </c>
      <c r="E223" s="665" t="s">
        <v>2926</v>
      </c>
      <c r="F223" s="668"/>
      <c r="G223" s="668"/>
      <c r="H223" s="681">
        <v>0</v>
      </c>
      <c r="I223" s="668">
        <v>3</v>
      </c>
      <c r="J223" s="668">
        <v>60.740000000000009</v>
      </c>
      <c r="K223" s="681">
        <v>1</v>
      </c>
      <c r="L223" s="668">
        <v>3</v>
      </c>
      <c r="M223" s="669">
        <v>60.740000000000009</v>
      </c>
    </row>
    <row r="224" spans="1:13" ht="14.4" customHeight="1" x14ac:dyDescent="0.3">
      <c r="A224" s="664" t="s">
        <v>3092</v>
      </c>
      <c r="B224" s="665" t="s">
        <v>2925</v>
      </c>
      <c r="C224" s="665" t="s">
        <v>1555</v>
      </c>
      <c r="D224" s="665" t="s">
        <v>600</v>
      </c>
      <c r="E224" s="665" t="s">
        <v>2927</v>
      </c>
      <c r="F224" s="668"/>
      <c r="G224" s="668"/>
      <c r="H224" s="681">
        <v>0</v>
      </c>
      <c r="I224" s="668">
        <v>1</v>
      </c>
      <c r="J224" s="668">
        <v>36.54</v>
      </c>
      <c r="K224" s="681">
        <v>1</v>
      </c>
      <c r="L224" s="668">
        <v>1</v>
      </c>
      <c r="M224" s="669">
        <v>36.54</v>
      </c>
    </row>
    <row r="225" spans="1:13" ht="14.4" customHeight="1" x14ac:dyDescent="0.3">
      <c r="A225" s="664" t="s">
        <v>3092</v>
      </c>
      <c r="B225" s="665" t="s">
        <v>2942</v>
      </c>
      <c r="C225" s="665" t="s">
        <v>3543</v>
      </c>
      <c r="D225" s="665" t="s">
        <v>2943</v>
      </c>
      <c r="E225" s="665" t="s">
        <v>3394</v>
      </c>
      <c r="F225" s="668"/>
      <c r="G225" s="668"/>
      <c r="H225" s="681">
        <v>0</v>
      </c>
      <c r="I225" s="668">
        <v>1</v>
      </c>
      <c r="J225" s="668">
        <v>848.49</v>
      </c>
      <c r="K225" s="681">
        <v>1</v>
      </c>
      <c r="L225" s="668">
        <v>1</v>
      </c>
      <c r="M225" s="669">
        <v>848.49</v>
      </c>
    </row>
    <row r="226" spans="1:13" ht="14.4" customHeight="1" x14ac:dyDescent="0.3">
      <c r="A226" s="664" t="s">
        <v>3092</v>
      </c>
      <c r="B226" s="665" t="s">
        <v>2950</v>
      </c>
      <c r="C226" s="665" t="s">
        <v>1602</v>
      </c>
      <c r="D226" s="665" t="s">
        <v>1603</v>
      </c>
      <c r="E226" s="665" t="s">
        <v>2951</v>
      </c>
      <c r="F226" s="668"/>
      <c r="G226" s="668"/>
      <c r="H226" s="681">
        <v>0</v>
      </c>
      <c r="I226" s="668">
        <v>1</v>
      </c>
      <c r="J226" s="668">
        <v>4.7</v>
      </c>
      <c r="K226" s="681">
        <v>1</v>
      </c>
      <c r="L226" s="668">
        <v>1</v>
      </c>
      <c r="M226" s="669">
        <v>4.7</v>
      </c>
    </row>
    <row r="227" spans="1:13" ht="14.4" customHeight="1" x14ac:dyDescent="0.3">
      <c r="A227" s="664" t="s">
        <v>3094</v>
      </c>
      <c r="B227" s="665" t="s">
        <v>2804</v>
      </c>
      <c r="C227" s="665" t="s">
        <v>3119</v>
      </c>
      <c r="D227" s="665" t="s">
        <v>1565</v>
      </c>
      <c r="E227" s="665" t="s">
        <v>2809</v>
      </c>
      <c r="F227" s="668"/>
      <c r="G227" s="668"/>
      <c r="H227" s="681">
        <v>0</v>
      </c>
      <c r="I227" s="668">
        <v>2</v>
      </c>
      <c r="J227" s="668">
        <v>1086.78</v>
      </c>
      <c r="K227" s="681">
        <v>1</v>
      </c>
      <c r="L227" s="668">
        <v>2</v>
      </c>
      <c r="M227" s="669">
        <v>1086.78</v>
      </c>
    </row>
    <row r="228" spans="1:13" ht="14.4" customHeight="1" x14ac:dyDescent="0.3">
      <c r="A228" s="664" t="s">
        <v>3094</v>
      </c>
      <c r="B228" s="665" t="s">
        <v>2804</v>
      </c>
      <c r="C228" s="665" t="s">
        <v>1564</v>
      </c>
      <c r="D228" s="665" t="s">
        <v>1565</v>
      </c>
      <c r="E228" s="665" t="s">
        <v>2810</v>
      </c>
      <c r="F228" s="668"/>
      <c r="G228" s="668"/>
      <c r="H228" s="681">
        <v>0</v>
      </c>
      <c r="I228" s="668">
        <v>1</v>
      </c>
      <c r="J228" s="668">
        <v>923.74</v>
      </c>
      <c r="K228" s="681">
        <v>1</v>
      </c>
      <c r="L228" s="668">
        <v>1</v>
      </c>
      <c r="M228" s="669">
        <v>923.74</v>
      </c>
    </row>
    <row r="229" spans="1:13" ht="14.4" customHeight="1" x14ac:dyDescent="0.3">
      <c r="A229" s="664" t="s">
        <v>3095</v>
      </c>
      <c r="B229" s="665" t="s">
        <v>2804</v>
      </c>
      <c r="C229" s="665" t="s">
        <v>3419</v>
      </c>
      <c r="D229" s="665" t="s">
        <v>1565</v>
      </c>
      <c r="E229" s="665" t="s">
        <v>3420</v>
      </c>
      <c r="F229" s="668"/>
      <c r="G229" s="668"/>
      <c r="H229" s="681">
        <v>0</v>
      </c>
      <c r="I229" s="668">
        <v>4</v>
      </c>
      <c r="J229" s="668">
        <v>1472.64</v>
      </c>
      <c r="K229" s="681">
        <v>1</v>
      </c>
      <c r="L229" s="668">
        <v>4</v>
      </c>
      <c r="M229" s="669">
        <v>1472.64</v>
      </c>
    </row>
    <row r="230" spans="1:13" ht="14.4" customHeight="1" x14ac:dyDescent="0.3">
      <c r="A230" s="664" t="s">
        <v>3095</v>
      </c>
      <c r="B230" s="665" t="s">
        <v>2804</v>
      </c>
      <c r="C230" s="665" t="s">
        <v>3119</v>
      </c>
      <c r="D230" s="665" t="s">
        <v>1565</v>
      </c>
      <c r="E230" s="665" t="s">
        <v>2809</v>
      </c>
      <c r="F230" s="668"/>
      <c r="G230" s="668"/>
      <c r="H230" s="681">
        <v>0</v>
      </c>
      <c r="I230" s="668">
        <v>161</v>
      </c>
      <c r="J230" s="668">
        <v>85490.789999999979</v>
      </c>
      <c r="K230" s="681">
        <v>1</v>
      </c>
      <c r="L230" s="668">
        <v>161</v>
      </c>
      <c r="M230" s="669">
        <v>85490.789999999979</v>
      </c>
    </row>
    <row r="231" spans="1:13" ht="14.4" customHeight="1" x14ac:dyDescent="0.3">
      <c r="A231" s="664" t="s">
        <v>3095</v>
      </c>
      <c r="B231" s="665" t="s">
        <v>2804</v>
      </c>
      <c r="C231" s="665" t="s">
        <v>3436</v>
      </c>
      <c r="D231" s="665" t="s">
        <v>1565</v>
      </c>
      <c r="E231" s="665" t="s">
        <v>3437</v>
      </c>
      <c r="F231" s="668"/>
      <c r="G231" s="668"/>
      <c r="H231" s="681">
        <v>0</v>
      </c>
      <c r="I231" s="668">
        <v>7</v>
      </c>
      <c r="J231" s="668">
        <v>1030.82</v>
      </c>
      <c r="K231" s="681">
        <v>1</v>
      </c>
      <c r="L231" s="668">
        <v>7</v>
      </c>
      <c r="M231" s="669">
        <v>1030.82</v>
      </c>
    </row>
    <row r="232" spans="1:13" ht="14.4" customHeight="1" x14ac:dyDescent="0.3">
      <c r="A232" s="664" t="s">
        <v>3095</v>
      </c>
      <c r="B232" s="665" t="s">
        <v>2804</v>
      </c>
      <c r="C232" s="665" t="s">
        <v>3120</v>
      </c>
      <c r="D232" s="665" t="s">
        <v>1565</v>
      </c>
      <c r="E232" s="665" t="s">
        <v>2807</v>
      </c>
      <c r="F232" s="668"/>
      <c r="G232" s="668"/>
      <c r="H232" s="681">
        <v>0</v>
      </c>
      <c r="I232" s="668">
        <v>59</v>
      </c>
      <c r="J232" s="668">
        <v>45806.570000000007</v>
      </c>
      <c r="K232" s="681">
        <v>1</v>
      </c>
      <c r="L232" s="668">
        <v>59</v>
      </c>
      <c r="M232" s="669">
        <v>45806.570000000007</v>
      </c>
    </row>
    <row r="233" spans="1:13" ht="14.4" customHeight="1" x14ac:dyDescent="0.3">
      <c r="A233" s="664" t="s">
        <v>3095</v>
      </c>
      <c r="B233" s="665" t="s">
        <v>2804</v>
      </c>
      <c r="C233" s="665" t="s">
        <v>1564</v>
      </c>
      <c r="D233" s="665" t="s">
        <v>1565</v>
      </c>
      <c r="E233" s="665" t="s">
        <v>2810</v>
      </c>
      <c r="F233" s="668"/>
      <c r="G233" s="668"/>
      <c r="H233" s="681">
        <v>0</v>
      </c>
      <c r="I233" s="668">
        <v>9</v>
      </c>
      <c r="J233" s="668">
        <v>8313.66</v>
      </c>
      <c r="K233" s="681">
        <v>1</v>
      </c>
      <c r="L233" s="668">
        <v>9</v>
      </c>
      <c r="M233" s="669">
        <v>8313.66</v>
      </c>
    </row>
    <row r="234" spans="1:13" ht="14.4" customHeight="1" x14ac:dyDescent="0.3">
      <c r="A234" s="664" t="s">
        <v>3095</v>
      </c>
      <c r="B234" s="665" t="s">
        <v>2804</v>
      </c>
      <c r="C234" s="665" t="s">
        <v>3280</v>
      </c>
      <c r="D234" s="665" t="s">
        <v>1565</v>
      </c>
      <c r="E234" s="665" t="s">
        <v>2808</v>
      </c>
      <c r="F234" s="668"/>
      <c r="G234" s="668"/>
      <c r="H234" s="681">
        <v>0</v>
      </c>
      <c r="I234" s="668">
        <v>2</v>
      </c>
      <c r="J234" s="668">
        <v>2309.36</v>
      </c>
      <c r="K234" s="681">
        <v>1</v>
      </c>
      <c r="L234" s="668">
        <v>2</v>
      </c>
      <c r="M234" s="669">
        <v>2309.36</v>
      </c>
    </row>
    <row r="235" spans="1:13" ht="14.4" customHeight="1" x14ac:dyDescent="0.3">
      <c r="A235" s="664" t="s">
        <v>3095</v>
      </c>
      <c r="B235" s="665" t="s">
        <v>2804</v>
      </c>
      <c r="C235" s="665" t="s">
        <v>1755</v>
      </c>
      <c r="D235" s="665" t="s">
        <v>1565</v>
      </c>
      <c r="E235" s="665" t="s">
        <v>2807</v>
      </c>
      <c r="F235" s="668"/>
      <c r="G235" s="668"/>
      <c r="H235" s="681">
        <v>0</v>
      </c>
      <c r="I235" s="668">
        <v>1</v>
      </c>
      <c r="J235" s="668">
        <v>736.33</v>
      </c>
      <c r="K235" s="681">
        <v>1</v>
      </c>
      <c r="L235" s="668">
        <v>1</v>
      </c>
      <c r="M235" s="669">
        <v>736.33</v>
      </c>
    </row>
    <row r="236" spans="1:13" ht="14.4" customHeight="1" x14ac:dyDescent="0.3">
      <c r="A236" s="664" t="s">
        <v>3095</v>
      </c>
      <c r="B236" s="665" t="s">
        <v>2876</v>
      </c>
      <c r="C236" s="665" t="s">
        <v>1906</v>
      </c>
      <c r="D236" s="665" t="s">
        <v>1735</v>
      </c>
      <c r="E236" s="665" t="s">
        <v>2878</v>
      </c>
      <c r="F236" s="668"/>
      <c r="G236" s="668"/>
      <c r="H236" s="681">
        <v>0</v>
      </c>
      <c r="I236" s="668">
        <v>2</v>
      </c>
      <c r="J236" s="668">
        <v>308.72000000000003</v>
      </c>
      <c r="K236" s="681">
        <v>1</v>
      </c>
      <c r="L236" s="668">
        <v>2</v>
      </c>
      <c r="M236" s="669">
        <v>308.72000000000003</v>
      </c>
    </row>
    <row r="237" spans="1:13" ht="14.4" customHeight="1" x14ac:dyDescent="0.3">
      <c r="A237" s="664" t="s">
        <v>3095</v>
      </c>
      <c r="B237" s="665" t="s">
        <v>2876</v>
      </c>
      <c r="C237" s="665" t="s">
        <v>1910</v>
      </c>
      <c r="D237" s="665" t="s">
        <v>2881</v>
      </c>
      <c r="E237" s="665" t="s">
        <v>2882</v>
      </c>
      <c r="F237" s="668"/>
      <c r="G237" s="668"/>
      <c r="H237" s="681">
        <v>0</v>
      </c>
      <c r="I237" s="668">
        <v>5</v>
      </c>
      <c r="J237" s="668">
        <v>747.6</v>
      </c>
      <c r="K237" s="681">
        <v>1</v>
      </c>
      <c r="L237" s="668">
        <v>5</v>
      </c>
      <c r="M237" s="669">
        <v>747.6</v>
      </c>
    </row>
    <row r="238" spans="1:13" ht="14.4" customHeight="1" x14ac:dyDescent="0.3">
      <c r="A238" s="664" t="s">
        <v>3095</v>
      </c>
      <c r="B238" s="665" t="s">
        <v>2876</v>
      </c>
      <c r="C238" s="665" t="s">
        <v>1734</v>
      </c>
      <c r="D238" s="665" t="s">
        <v>1735</v>
      </c>
      <c r="E238" s="665" t="s">
        <v>2877</v>
      </c>
      <c r="F238" s="668"/>
      <c r="G238" s="668"/>
      <c r="H238" s="681">
        <v>0</v>
      </c>
      <c r="I238" s="668">
        <v>2</v>
      </c>
      <c r="J238" s="668">
        <v>450.12</v>
      </c>
      <c r="K238" s="681">
        <v>1</v>
      </c>
      <c r="L238" s="668">
        <v>2</v>
      </c>
      <c r="M238" s="669">
        <v>450.12</v>
      </c>
    </row>
    <row r="239" spans="1:13" ht="14.4" customHeight="1" x14ac:dyDescent="0.3">
      <c r="A239" s="664" t="s">
        <v>3095</v>
      </c>
      <c r="B239" s="665" t="s">
        <v>2925</v>
      </c>
      <c r="C239" s="665" t="s">
        <v>1649</v>
      </c>
      <c r="D239" s="665" t="s">
        <v>600</v>
      </c>
      <c r="E239" s="665" t="s">
        <v>2926</v>
      </c>
      <c r="F239" s="668"/>
      <c r="G239" s="668"/>
      <c r="H239" s="681">
        <v>0</v>
      </c>
      <c r="I239" s="668">
        <v>4</v>
      </c>
      <c r="J239" s="668">
        <v>73.040000000000006</v>
      </c>
      <c r="K239" s="681">
        <v>1</v>
      </c>
      <c r="L239" s="668">
        <v>4</v>
      </c>
      <c r="M239" s="669">
        <v>73.040000000000006</v>
      </c>
    </row>
    <row r="240" spans="1:13" ht="14.4" customHeight="1" x14ac:dyDescent="0.3">
      <c r="A240" s="664" t="s">
        <v>3095</v>
      </c>
      <c r="B240" s="665" t="s">
        <v>2925</v>
      </c>
      <c r="C240" s="665" t="s">
        <v>1555</v>
      </c>
      <c r="D240" s="665" t="s">
        <v>600</v>
      </c>
      <c r="E240" s="665" t="s">
        <v>2927</v>
      </c>
      <c r="F240" s="668"/>
      <c r="G240" s="668"/>
      <c r="H240" s="681">
        <v>0</v>
      </c>
      <c r="I240" s="668">
        <v>10</v>
      </c>
      <c r="J240" s="668">
        <v>365.40000000000003</v>
      </c>
      <c r="K240" s="681">
        <v>1</v>
      </c>
      <c r="L240" s="668">
        <v>10</v>
      </c>
      <c r="M240" s="669">
        <v>365.40000000000003</v>
      </c>
    </row>
    <row r="241" spans="1:13" ht="14.4" customHeight="1" x14ac:dyDescent="0.3">
      <c r="A241" s="664" t="s">
        <v>3095</v>
      </c>
      <c r="B241" s="665" t="s">
        <v>2925</v>
      </c>
      <c r="C241" s="665" t="s">
        <v>3429</v>
      </c>
      <c r="D241" s="665" t="s">
        <v>600</v>
      </c>
      <c r="E241" s="665" t="s">
        <v>3430</v>
      </c>
      <c r="F241" s="668"/>
      <c r="G241" s="668"/>
      <c r="H241" s="681">
        <v>0</v>
      </c>
      <c r="I241" s="668">
        <v>2</v>
      </c>
      <c r="J241" s="668">
        <v>193.26</v>
      </c>
      <c r="K241" s="681">
        <v>1</v>
      </c>
      <c r="L241" s="668">
        <v>2</v>
      </c>
      <c r="M241" s="669">
        <v>193.26</v>
      </c>
    </row>
    <row r="242" spans="1:13" ht="14.4" customHeight="1" x14ac:dyDescent="0.3">
      <c r="A242" s="664" t="s">
        <v>3095</v>
      </c>
      <c r="B242" s="665" t="s">
        <v>2942</v>
      </c>
      <c r="C242" s="665" t="s">
        <v>1598</v>
      </c>
      <c r="D242" s="665" t="s">
        <v>2943</v>
      </c>
      <c r="E242" s="665" t="s">
        <v>2946</v>
      </c>
      <c r="F242" s="668"/>
      <c r="G242" s="668"/>
      <c r="H242" s="681">
        <v>0</v>
      </c>
      <c r="I242" s="668">
        <v>1</v>
      </c>
      <c r="J242" s="668">
        <v>424.24</v>
      </c>
      <c r="K242" s="681">
        <v>1</v>
      </c>
      <c r="L242" s="668">
        <v>1</v>
      </c>
      <c r="M242" s="669">
        <v>424.24</v>
      </c>
    </row>
    <row r="243" spans="1:13" ht="14.4" customHeight="1" x14ac:dyDescent="0.3">
      <c r="A243" s="664" t="s">
        <v>3095</v>
      </c>
      <c r="B243" s="665" t="s">
        <v>2953</v>
      </c>
      <c r="C243" s="665" t="s">
        <v>1660</v>
      </c>
      <c r="D243" s="665" t="s">
        <v>1661</v>
      </c>
      <c r="E243" s="665" t="s">
        <v>2830</v>
      </c>
      <c r="F243" s="668"/>
      <c r="G243" s="668"/>
      <c r="H243" s="681">
        <v>0</v>
      </c>
      <c r="I243" s="668">
        <v>1</v>
      </c>
      <c r="J243" s="668">
        <v>65.989999999999995</v>
      </c>
      <c r="K243" s="681">
        <v>1</v>
      </c>
      <c r="L243" s="668">
        <v>1</v>
      </c>
      <c r="M243" s="669">
        <v>65.989999999999995</v>
      </c>
    </row>
    <row r="244" spans="1:13" ht="14.4" customHeight="1" x14ac:dyDescent="0.3">
      <c r="A244" s="664" t="s">
        <v>3095</v>
      </c>
      <c r="B244" s="665" t="s">
        <v>4326</v>
      </c>
      <c r="C244" s="665" t="s">
        <v>4287</v>
      </c>
      <c r="D244" s="665" t="s">
        <v>4288</v>
      </c>
      <c r="E244" s="665" t="s">
        <v>4289</v>
      </c>
      <c r="F244" s="668">
        <v>1</v>
      </c>
      <c r="G244" s="668">
        <v>141.04</v>
      </c>
      <c r="H244" s="681">
        <v>1</v>
      </c>
      <c r="I244" s="668"/>
      <c r="J244" s="668"/>
      <c r="K244" s="681">
        <v>0</v>
      </c>
      <c r="L244" s="668">
        <v>1</v>
      </c>
      <c r="M244" s="669">
        <v>141.04</v>
      </c>
    </row>
    <row r="245" spans="1:13" ht="14.4" customHeight="1" x14ac:dyDescent="0.3">
      <c r="A245" s="664" t="s">
        <v>3095</v>
      </c>
      <c r="B245" s="665" t="s">
        <v>4320</v>
      </c>
      <c r="C245" s="665" t="s">
        <v>4281</v>
      </c>
      <c r="D245" s="665" t="s">
        <v>4282</v>
      </c>
      <c r="E245" s="665" t="s">
        <v>3890</v>
      </c>
      <c r="F245" s="668">
        <v>1</v>
      </c>
      <c r="G245" s="668">
        <v>207.45</v>
      </c>
      <c r="H245" s="681">
        <v>1</v>
      </c>
      <c r="I245" s="668"/>
      <c r="J245" s="668"/>
      <c r="K245" s="681">
        <v>0</v>
      </c>
      <c r="L245" s="668">
        <v>1</v>
      </c>
      <c r="M245" s="669">
        <v>207.45</v>
      </c>
    </row>
    <row r="246" spans="1:13" ht="14.4" customHeight="1" thickBot="1" x14ac:dyDescent="0.35">
      <c r="A246" s="670" t="s">
        <v>3095</v>
      </c>
      <c r="B246" s="671" t="s">
        <v>4327</v>
      </c>
      <c r="C246" s="671" t="s">
        <v>4284</v>
      </c>
      <c r="D246" s="671" t="s">
        <v>4285</v>
      </c>
      <c r="E246" s="671" t="s">
        <v>4286</v>
      </c>
      <c r="F246" s="674">
        <v>1</v>
      </c>
      <c r="G246" s="674">
        <v>138.31</v>
      </c>
      <c r="H246" s="682">
        <v>1</v>
      </c>
      <c r="I246" s="674"/>
      <c r="J246" s="674"/>
      <c r="K246" s="682">
        <v>0</v>
      </c>
      <c r="L246" s="674">
        <v>1</v>
      </c>
      <c r="M246" s="675">
        <v>138.31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555</v>
      </c>
      <c r="B5" s="649" t="s">
        <v>556</v>
      </c>
      <c r="C5" s="650" t="s">
        <v>557</v>
      </c>
      <c r="D5" s="650" t="s">
        <v>557</v>
      </c>
      <c r="E5" s="650"/>
      <c r="F5" s="650" t="s">
        <v>557</v>
      </c>
      <c r="G5" s="650" t="s">
        <v>557</v>
      </c>
      <c r="H5" s="650" t="s">
        <v>557</v>
      </c>
      <c r="I5" s="651" t="s">
        <v>557</v>
      </c>
      <c r="J5" s="652" t="s">
        <v>74</v>
      </c>
    </row>
    <row r="6" spans="1:10" ht="14.4" customHeight="1" x14ac:dyDescent="0.3">
      <c r="A6" s="648" t="s">
        <v>555</v>
      </c>
      <c r="B6" s="649" t="s">
        <v>336</v>
      </c>
      <c r="C6" s="650" t="s">
        <v>557</v>
      </c>
      <c r="D6" s="650">
        <v>0</v>
      </c>
      <c r="E6" s="650"/>
      <c r="F6" s="650">
        <v>139.71391</v>
      </c>
      <c r="G6" s="650">
        <v>199.999962924773</v>
      </c>
      <c r="H6" s="650">
        <v>-60.286052924773003</v>
      </c>
      <c r="I6" s="651">
        <v>0.69856967949814719</v>
      </c>
      <c r="J6" s="652" t="s">
        <v>1</v>
      </c>
    </row>
    <row r="7" spans="1:10" ht="14.4" customHeight="1" x14ac:dyDescent="0.3">
      <c r="A7" s="648" t="s">
        <v>555</v>
      </c>
      <c r="B7" s="649" t="s">
        <v>337</v>
      </c>
      <c r="C7" s="650">
        <v>10778.050190000004</v>
      </c>
      <c r="D7" s="650">
        <v>11378.45527</v>
      </c>
      <c r="E7" s="650"/>
      <c r="F7" s="650">
        <v>12478.510200000002</v>
      </c>
      <c r="G7" s="650">
        <v>12674.921843018401</v>
      </c>
      <c r="H7" s="650">
        <v>-196.41164301839854</v>
      </c>
      <c r="I7" s="651">
        <v>0.98450391683270333</v>
      </c>
      <c r="J7" s="652" t="s">
        <v>1</v>
      </c>
    </row>
    <row r="8" spans="1:10" ht="14.4" customHeight="1" x14ac:dyDescent="0.3">
      <c r="A8" s="648" t="s">
        <v>555</v>
      </c>
      <c r="B8" s="649" t="s">
        <v>338</v>
      </c>
      <c r="C8" s="650">
        <v>254.75768000000002</v>
      </c>
      <c r="D8" s="650">
        <v>274.88097999999997</v>
      </c>
      <c r="E8" s="650"/>
      <c r="F8" s="650">
        <v>287.78633999999903</v>
      </c>
      <c r="G8" s="650">
        <v>294.781742677963</v>
      </c>
      <c r="H8" s="650">
        <v>-6.9954026779639662</v>
      </c>
      <c r="I8" s="651">
        <v>0.9762692132341243</v>
      </c>
      <c r="J8" s="652" t="s">
        <v>1</v>
      </c>
    </row>
    <row r="9" spans="1:10" ht="14.4" customHeight="1" x14ac:dyDescent="0.3">
      <c r="A9" s="648" t="s">
        <v>555</v>
      </c>
      <c r="B9" s="649" t="s">
        <v>339</v>
      </c>
      <c r="C9" s="650">
        <v>5.9904200000000003</v>
      </c>
      <c r="D9" s="650">
        <v>9.9903699999999986</v>
      </c>
      <c r="E9" s="650"/>
      <c r="F9" s="650">
        <v>9.3382100000000001</v>
      </c>
      <c r="G9" s="650">
        <v>10.000000902794</v>
      </c>
      <c r="H9" s="650">
        <v>-0.66179090279399944</v>
      </c>
      <c r="I9" s="651">
        <v>0.93382091569520809</v>
      </c>
      <c r="J9" s="652" t="s">
        <v>1</v>
      </c>
    </row>
    <row r="10" spans="1:10" ht="14.4" customHeight="1" x14ac:dyDescent="0.3">
      <c r="A10" s="648" t="s">
        <v>555</v>
      </c>
      <c r="B10" s="649" t="s">
        <v>340</v>
      </c>
      <c r="C10" s="650">
        <v>0.94200000000000006</v>
      </c>
      <c r="D10" s="650">
        <v>0.6552</v>
      </c>
      <c r="E10" s="650"/>
      <c r="F10" s="650">
        <v>1.97702</v>
      </c>
      <c r="G10" s="650">
        <v>0.65520005915099999</v>
      </c>
      <c r="H10" s="650">
        <v>1.3218199408490001</v>
      </c>
      <c r="I10" s="651">
        <v>3.0174295200183554</v>
      </c>
      <c r="J10" s="652" t="s">
        <v>1</v>
      </c>
    </row>
    <row r="11" spans="1:10" ht="14.4" customHeight="1" x14ac:dyDescent="0.3">
      <c r="A11" s="648" t="s">
        <v>555</v>
      </c>
      <c r="B11" s="649" t="s">
        <v>341</v>
      </c>
      <c r="C11" s="650">
        <v>899.32891000000006</v>
      </c>
      <c r="D11" s="650">
        <v>864.91466999999989</v>
      </c>
      <c r="E11" s="650"/>
      <c r="F11" s="650">
        <v>768.28966000000003</v>
      </c>
      <c r="G11" s="650">
        <v>900.00008125153693</v>
      </c>
      <c r="H11" s="650">
        <v>-131.7104212515369</v>
      </c>
      <c r="I11" s="651">
        <v>0.85365510071023454</v>
      </c>
      <c r="J11" s="652" t="s">
        <v>1</v>
      </c>
    </row>
    <row r="12" spans="1:10" ht="14.4" customHeight="1" x14ac:dyDescent="0.3">
      <c r="A12" s="648" t="s">
        <v>555</v>
      </c>
      <c r="B12" s="649" t="s">
        <v>342</v>
      </c>
      <c r="C12" s="650">
        <v>1226.7629200000001</v>
      </c>
      <c r="D12" s="650">
        <v>1226.7028400000002</v>
      </c>
      <c r="E12" s="650"/>
      <c r="F12" s="650">
        <v>1320.2440999999981</v>
      </c>
      <c r="G12" s="650">
        <v>1330.5697167759911</v>
      </c>
      <c r="H12" s="650">
        <v>-10.325616775993012</v>
      </c>
      <c r="I12" s="651">
        <v>0.99223970255311966</v>
      </c>
      <c r="J12" s="652" t="s">
        <v>1</v>
      </c>
    </row>
    <row r="13" spans="1:10" ht="14.4" customHeight="1" x14ac:dyDescent="0.3">
      <c r="A13" s="648" t="s">
        <v>555</v>
      </c>
      <c r="B13" s="649" t="s">
        <v>343</v>
      </c>
      <c r="C13" s="650">
        <v>85.332300000000004</v>
      </c>
      <c r="D13" s="650">
        <v>93.879099999999994</v>
      </c>
      <c r="E13" s="650"/>
      <c r="F13" s="650">
        <v>84.259249999999014</v>
      </c>
      <c r="G13" s="650">
        <v>90.000008125151993</v>
      </c>
      <c r="H13" s="650">
        <v>-5.7407581251529791</v>
      </c>
      <c r="I13" s="651">
        <v>0.93621380436799506</v>
      </c>
      <c r="J13" s="652" t="s">
        <v>1</v>
      </c>
    </row>
    <row r="14" spans="1:10" ht="14.4" customHeight="1" x14ac:dyDescent="0.3">
      <c r="A14" s="648" t="s">
        <v>555</v>
      </c>
      <c r="B14" s="649" t="s">
        <v>344</v>
      </c>
      <c r="C14" s="650">
        <v>127.66388000000001</v>
      </c>
      <c r="D14" s="650">
        <v>117.11009999999901</v>
      </c>
      <c r="E14" s="650"/>
      <c r="F14" s="650">
        <v>82.568939999999003</v>
      </c>
      <c r="G14" s="650">
        <v>130.00001173633098</v>
      </c>
      <c r="H14" s="650">
        <v>-47.431071736331972</v>
      </c>
      <c r="I14" s="651">
        <v>0.63514563496707399</v>
      </c>
      <c r="J14" s="652" t="s">
        <v>1</v>
      </c>
    </row>
    <row r="15" spans="1:10" ht="14.4" customHeight="1" x14ac:dyDescent="0.3">
      <c r="A15" s="648" t="s">
        <v>555</v>
      </c>
      <c r="B15" s="649" t="s">
        <v>345</v>
      </c>
      <c r="C15" s="650">
        <v>25.039069999999999</v>
      </c>
      <c r="D15" s="650">
        <v>12.572799999998001</v>
      </c>
      <c r="E15" s="650"/>
      <c r="F15" s="650">
        <v>15.567529999999</v>
      </c>
      <c r="G15" s="650">
        <v>25.000002256985002</v>
      </c>
      <c r="H15" s="650">
        <v>-9.4324722569860029</v>
      </c>
      <c r="I15" s="651">
        <v>0.62270114378287433</v>
      </c>
      <c r="J15" s="652" t="s">
        <v>1</v>
      </c>
    </row>
    <row r="16" spans="1:10" ht="14.4" customHeight="1" x14ac:dyDescent="0.3">
      <c r="A16" s="648" t="s">
        <v>555</v>
      </c>
      <c r="B16" s="649" t="s">
        <v>346</v>
      </c>
      <c r="C16" s="650">
        <v>81.492100000000008</v>
      </c>
      <c r="D16" s="650">
        <v>91.176299999999998</v>
      </c>
      <c r="E16" s="650"/>
      <c r="F16" s="650">
        <v>94.950159999998988</v>
      </c>
      <c r="G16" s="650">
        <v>90.000008125151993</v>
      </c>
      <c r="H16" s="650">
        <v>4.9501518748469948</v>
      </c>
      <c r="I16" s="651">
        <v>1.0550016825327775</v>
      </c>
      <c r="J16" s="652" t="s">
        <v>1</v>
      </c>
    </row>
    <row r="17" spans="1:10" ht="14.4" customHeight="1" x14ac:dyDescent="0.3">
      <c r="A17" s="648" t="s">
        <v>555</v>
      </c>
      <c r="B17" s="649" t="s">
        <v>347</v>
      </c>
      <c r="C17" s="650">
        <v>25.84675</v>
      </c>
      <c r="D17" s="650">
        <v>41.389000000000003</v>
      </c>
      <c r="E17" s="650"/>
      <c r="F17" s="650">
        <v>44.474139999999998</v>
      </c>
      <c r="G17" s="650">
        <v>40.000001957244997</v>
      </c>
      <c r="H17" s="650">
        <v>4.4741380427550013</v>
      </c>
      <c r="I17" s="651">
        <v>1.11185344559576</v>
      </c>
      <c r="J17" s="652" t="s">
        <v>1</v>
      </c>
    </row>
    <row r="18" spans="1:10" ht="14.4" customHeight="1" x14ac:dyDescent="0.3">
      <c r="A18" s="648" t="s">
        <v>555</v>
      </c>
      <c r="B18" s="649" t="s">
        <v>348</v>
      </c>
      <c r="C18" s="650" t="s">
        <v>557</v>
      </c>
      <c r="D18" s="650">
        <v>18.187640000000002</v>
      </c>
      <c r="E18" s="650"/>
      <c r="F18" s="650">
        <v>9.4311500000000006</v>
      </c>
      <c r="G18" s="650">
        <v>15.000001354191999</v>
      </c>
      <c r="H18" s="650">
        <v>-5.5688513541919988</v>
      </c>
      <c r="I18" s="651">
        <v>0.62874327657072571</v>
      </c>
      <c r="J18" s="652" t="s">
        <v>1</v>
      </c>
    </row>
    <row r="19" spans="1:10" ht="14.4" customHeight="1" x14ac:dyDescent="0.3">
      <c r="A19" s="648" t="s">
        <v>555</v>
      </c>
      <c r="B19" s="649" t="s">
        <v>349</v>
      </c>
      <c r="C19" s="650">
        <v>180.15065999999999</v>
      </c>
      <c r="D19" s="650">
        <v>348.02508</v>
      </c>
      <c r="E19" s="650"/>
      <c r="F19" s="650">
        <v>174.31292999999997</v>
      </c>
      <c r="G19" s="650">
        <v>290.00002618104998</v>
      </c>
      <c r="H19" s="650">
        <v>-115.68709618105001</v>
      </c>
      <c r="I19" s="651">
        <v>0.60107901470041458</v>
      </c>
      <c r="J19" s="652" t="s">
        <v>1</v>
      </c>
    </row>
    <row r="20" spans="1:10" ht="14.4" customHeight="1" x14ac:dyDescent="0.3">
      <c r="A20" s="648" t="s">
        <v>555</v>
      </c>
      <c r="B20" s="649" t="s">
        <v>558</v>
      </c>
      <c r="C20" s="650">
        <v>13691.356880000003</v>
      </c>
      <c r="D20" s="650">
        <v>14477.939349999995</v>
      </c>
      <c r="E20" s="650"/>
      <c r="F20" s="650">
        <v>15511.423539999996</v>
      </c>
      <c r="G20" s="650">
        <v>16090.928607346719</v>
      </c>
      <c r="H20" s="650">
        <v>-579.50506734672308</v>
      </c>
      <c r="I20" s="651">
        <v>0.96398560446771631</v>
      </c>
      <c r="J20" s="652" t="s">
        <v>559</v>
      </c>
    </row>
    <row r="22" spans="1:10" ht="14.4" customHeight="1" x14ac:dyDescent="0.3">
      <c r="A22" s="648" t="s">
        <v>555</v>
      </c>
      <c r="B22" s="649" t="s">
        <v>556</v>
      </c>
      <c r="C22" s="650" t="s">
        <v>557</v>
      </c>
      <c r="D22" s="650" t="s">
        <v>557</v>
      </c>
      <c r="E22" s="650"/>
      <c r="F22" s="650" t="s">
        <v>557</v>
      </c>
      <c r="G22" s="650" t="s">
        <v>557</v>
      </c>
      <c r="H22" s="650" t="s">
        <v>557</v>
      </c>
      <c r="I22" s="651" t="s">
        <v>557</v>
      </c>
      <c r="J22" s="652" t="s">
        <v>74</v>
      </c>
    </row>
    <row r="23" spans="1:10" ht="14.4" customHeight="1" x14ac:dyDescent="0.3">
      <c r="A23" s="648" t="s">
        <v>560</v>
      </c>
      <c r="B23" s="649" t="s">
        <v>561</v>
      </c>
      <c r="C23" s="650" t="s">
        <v>557</v>
      </c>
      <c r="D23" s="650" t="s">
        <v>557</v>
      </c>
      <c r="E23" s="650"/>
      <c r="F23" s="650" t="s">
        <v>557</v>
      </c>
      <c r="G23" s="650" t="s">
        <v>557</v>
      </c>
      <c r="H23" s="650" t="s">
        <v>557</v>
      </c>
      <c r="I23" s="651" t="s">
        <v>557</v>
      </c>
      <c r="J23" s="652" t="s">
        <v>0</v>
      </c>
    </row>
    <row r="24" spans="1:10" ht="14.4" customHeight="1" x14ac:dyDescent="0.3">
      <c r="A24" s="648" t="s">
        <v>560</v>
      </c>
      <c r="B24" s="649" t="s">
        <v>339</v>
      </c>
      <c r="C24" s="650">
        <v>1.2940100000000001</v>
      </c>
      <c r="D24" s="650">
        <v>2.5221099999999996</v>
      </c>
      <c r="E24" s="650"/>
      <c r="F24" s="650">
        <v>3.6387499999999999</v>
      </c>
      <c r="G24" s="650">
        <v>2.5910018968770001</v>
      </c>
      <c r="H24" s="650">
        <v>1.0477481031229998</v>
      </c>
      <c r="I24" s="651">
        <v>1.404379519901501</v>
      </c>
      <c r="J24" s="652" t="s">
        <v>1</v>
      </c>
    </row>
    <row r="25" spans="1:10" ht="14.4" customHeight="1" x14ac:dyDescent="0.3">
      <c r="A25" s="648" t="s">
        <v>560</v>
      </c>
      <c r="B25" s="649" t="s">
        <v>340</v>
      </c>
      <c r="C25" s="650">
        <v>0</v>
      </c>
      <c r="D25" s="650" t="s">
        <v>557</v>
      </c>
      <c r="E25" s="650"/>
      <c r="F25" s="650" t="s">
        <v>557</v>
      </c>
      <c r="G25" s="650" t="s">
        <v>557</v>
      </c>
      <c r="H25" s="650" t="s">
        <v>557</v>
      </c>
      <c r="I25" s="651" t="s">
        <v>557</v>
      </c>
      <c r="J25" s="652" t="s">
        <v>1</v>
      </c>
    </row>
    <row r="26" spans="1:10" ht="14.4" customHeight="1" x14ac:dyDescent="0.3">
      <c r="A26" s="648" t="s">
        <v>560</v>
      </c>
      <c r="B26" s="649" t="s">
        <v>341</v>
      </c>
      <c r="C26" s="650">
        <v>505.10057999999992</v>
      </c>
      <c r="D26" s="650">
        <v>446.69333999999992</v>
      </c>
      <c r="E26" s="650"/>
      <c r="F26" s="650">
        <v>438.89546000000001</v>
      </c>
      <c r="G26" s="650">
        <v>475.66386278280197</v>
      </c>
      <c r="H26" s="650">
        <v>-36.768402782801957</v>
      </c>
      <c r="I26" s="651">
        <v>0.92270086996373069</v>
      </c>
      <c r="J26" s="652" t="s">
        <v>1</v>
      </c>
    </row>
    <row r="27" spans="1:10" ht="14.4" customHeight="1" x14ac:dyDescent="0.3">
      <c r="A27" s="648" t="s">
        <v>560</v>
      </c>
      <c r="B27" s="649" t="s">
        <v>342</v>
      </c>
      <c r="C27" s="650">
        <v>140.51010000000002</v>
      </c>
      <c r="D27" s="650">
        <v>148.95416</v>
      </c>
      <c r="E27" s="650"/>
      <c r="F27" s="650">
        <v>137.55090999999999</v>
      </c>
      <c r="G27" s="650">
        <v>165.99543174662199</v>
      </c>
      <c r="H27" s="650">
        <v>-28.444521746622002</v>
      </c>
      <c r="I27" s="651">
        <v>0.82864274367477675</v>
      </c>
      <c r="J27" s="652" t="s">
        <v>1</v>
      </c>
    </row>
    <row r="28" spans="1:10" ht="14.4" customHeight="1" x14ac:dyDescent="0.3">
      <c r="A28" s="648" t="s">
        <v>560</v>
      </c>
      <c r="B28" s="649" t="s">
        <v>343</v>
      </c>
      <c r="C28" s="650">
        <v>48.029800000000002</v>
      </c>
      <c r="D28" s="650">
        <v>51.0685</v>
      </c>
      <c r="E28" s="650"/>
      <c r="F28" s="650">
        <v>51.348999999999002</v>
      </c>
      <c r="G28" s="650">
        <v>47.084983165057999</v>
      </c>
      <c r="H28" s="650">
        <v>4.2640168349410033</v>
      </c>
      <c r="I28" s="651">
        <v>1.0905600161306919</v>
      </c>
      <c r="J28" s="652" t="s">
        <v>1</v>
      </c>
    </row>
    <row r="29" spans="1:10" ht="14.4" customHeight="1" x14ac:dyDescent="0.3">
      <c r="A29" s="648" t="s">
        <v>560</v>
      </c>
      <c r="B29" s="649" t="s">
        <v>345</v>
      </c>
      <c r="C29" s="650">
        <v>7.0964399999999994</v>
      </c>
      <c r="D29" s="650">
        <v>7.0469999999989996</v>
      </c>
      <c r="E29" s="650"/>
      <c r="F29" s="650">
        <v>8.7149999999989998</v>
      </c>
      <c r="G29" s="650">
        <v>14.756851127408002</v>
      </c>
      <c r="H29" s="650">
        <v>-6.0418511274090019</v>
      </c>
      <c r="I29" s="651">
        <v>0.59057314631388869</v>
      </c>
      <c r="J29" s="652" t="s">
        <v>1</v>
      </c>
    </row>
    <row r="30" spans="1:10" ht="14.4" customHeight="1" x14ac:dyDescent="0.3">
      <c r="A30" s="648" t="s">
        <v>560</v>
      </c>
      <c r="B30" s="649" t="s">
        <v>346</v>
      </c>
      <c r="C30" s="650">
        <v>32.729999999999997</v>
      </c>
      <c r="D30" s="650">
        <v>33.693999999999996</v>
      </c>
      <c r="E30" s="650"/>
      <c r="F30" s="650">
        <v>35.415099999999995</v>
      </c>
      <c r="G30" s="650">
        <v>33.215944386676</v>
      </c>
      <c r="H30" s="650">
        <v>2.1991556133239953</v>
      </c>
      <c r="I30" s="651">
        <v>1.066207830423938</v>
      </c>
      <c r="J30" s="652" t="s">
        <v>1</v>
      </c>
    </row>
    <row r="31" spans="1:10" ht="14.4" customHeight="1" x14ac:dyDescent="0.3">
      <c r="A31" s="648" t="s">
        <v>560</v>
      </c>
      <c r="B31" s="649" t="s">
        <v>347</v>
      </c>
      <c r="C31" s="650">
        <v>0</v>
      </c>
      <c r="D31" s="650">
        <v>2.6778</v>
      </c>
      <c r="E31" s="650"/>
      <c r="F31" s="650">
        <v>5.3556799999999996</v>
      </c>
      <c r="G31" s="650">
        <v>5.6553494820339996</v>
      </c>
      <c r="H31" s="650">
        <v>-0.29966948203400001</v>
      </c>
      <c r="I31" s="651">
        <v>0.94701132388263631</v>
      </c>
      <c r="J31" s="652" t="s">
        <v>1</v>
      </c>
    </row>
    <row r="32" spans="1:10" ht="14.4" customHeight="1" x14ac:dyDescent="0.3">
      <c r="A32" s="648" t="s">
        <v>560</v>
      </c>
      <c r="B32" s="649" t="s">
        <v>348</v>
      </c>
      <c r="C32" s="650" t="s">
        <v>557</v>
      </c>
      <c r="D32" s="650">
        <v>5.2414000000000005</v>
      </c>
      <c r="E32" s="650"/>
      <c r="F32" s="650">
        <v>4.6154500000000001</v>
      </c>
      <c r="G32" s="650">
        <v>5.0901786470000001</v>
      </c>
      <c r="H32" s="650">
        <v>-0.47472864700000006</v>
      </c>
      <c r="I32" s="651">
        <v>0.9067363485798694</v>
      </c>
      <c r="J32" s="652" t="s">
        <v>1</v>
      </c>
    </row>
    <row r="33" spans="1:10" ht="14.4" customHeight="1" x14ac:dyDescent="0.3">
      <c r="A33" s="648" t="s">
        <v>560</v>
      </c>
      <c r="B33" s="649" t="s">
        <v>562</v>
      </c>
      <c r="C33" s="650">
        <v>734.76093000000003</v>
      </c>
      <c r="D33" s="650">
        <v>697.8983099999989</v>
      </c>
      <c r="E33" s="650"/>
      <c r="F33" s="650">
        <v>685.53534999999795</v>
      </c>
      <c r="G33" s="650">
        <v>750.05360323447712</v>
      </c>
      <c r="H33" s="650">
        <v>-64.518253234479175</v>
      </c>
      <c r="I33" s="651">
        <v>0.91398181015829361</v>
      </c>
      <c r="J33" s="652" t="s">
        <v>563</v>
      </c>
    </row>
    <row r="34" spans="1:10" ht="14.4" customHeight="1" x14ac:dyDescent="0.3">
      <c r="A34" s="648" t="s">
        <v>557</v>
      </c>
      <c r="B34" s="649" t="s">
        <v>557</v>
      </c>
      <c r="C34" s="650" t="s">
        <v>557</v>
      </c>
      <c r="D34" s="650" t="s">
        <v>557</v>
      </c>
      <c r="E34" s="650"/>
      <c r="F34" s="650" t="s">
        <v>557</v>
      </c>
      <c r="G34" s="650" t="s">
        <v>557</v>
      </c>
      <c r="H34" s="650" t="s">
        <v>557</v>
      </c>
      <c r="I34" s="651" t="s">
        <v>557</v>
      </c>
      <c r="J34" s="652" t="s">
        <v>564</v>
      </c>
    </row>
    <row r="35" spans="1:10" ht="14.4" customHeight="1" x14ac:dyDescent="0.3">
      <c r="A35" s="648" t="s">
        <v>565</v>
      </c>
      <c r="B35" s="649" t="s">
        <v>566</v>
      </c>
      <c r="C35" s="650" t="s">
        <v>557</v>
      </c>
      <c r="D35" s="650" t="s">
        <v>557</v>
      </c>
      <c r="E35" s="650"/>
      <c r="F35" s="650" t="s">
        <v>557</v>
      </c>
      <c r="G35" s="650" t="s">
        <v>557</v>
      </c>
      <c r="H35" s="650" t="s">
        <v>557</v>
      </c>
      <c r="I35" s="651" t="s">
        <v>557</v>
      </c>
      <c r="J35" s="652" t="s">
        <v>0</v>
      </c>
    </row>
    <row r="36" spans="1:10" ht="14.4" customHeight="1" x14ac:dyDescent="0.3">
      <c r="A36" s="648" t="s">
        <v>565</v>
      </c>
      <c r="B36" s="649" t="s">
        <v>337</v>
      </c>
      <c r="C36" s="650">
        <v>0</v>
      </c>
      <c r="D36" s="650" t="s">
        <v>557</v>
      </c>
      <c r="E36" s="650"/>
      <c r="F36" s="650" t="s">
        <v>557</v>
      </c>
      <c r="G36" s="650" t="s">
        <v>557</v>
      </c>
      <c r="H36" s="650" t="s">
        <v>557</v>
      </c>
      <c r="I36" s="651" t="s">
        <v>557</v>
      </c>
      <c r="J36" s="652" t="s">
        <v>1</v>
      </c>
    </row>
    <row r="37" spans="1:10" ht="14.4" customHeight="1" x14ac:dyDescent="0.3">
      <c r="A37" s="648" t="s">
        <v>565</v>
      </c>
      <c r="B37" s="649" t="s">
        <v>341</v>
      </c>
      <c r="C37" s="650">
        <v>221.20455000000001</v>
      </c>
      <c r="D37" s="650">
        <v>235.29750999999999</v>
      </c>
      <c r="E37" s="650"/>
      <c r="F37" s="650">
        <v>217.44230999999999</v>
      </c>
      <c r="G37" s="650">
        <v>238.24477291487199</v>
      </c>
      <c r="H37" s="650">
        <v>-20.802462914871995</v>
      </c>
      <c r="I37" s="651">
        <v>0.91268449393303164</v>
      </c>
      <c r="J37" s="652" t="s">
        <v>1</v>
      </c>
    </row>
    <row r="38" spans="1:10" ht="14.4" customHeight="1" x14ac:dyDescent="0.3">
      <c r="A38" s="648" t="s">
        <v>565</v>
      </c>
      <c r="B38" s="649" t="s">
        <v>342</v>
      </c>
      <c r="C38" s="650">
        <v>30.68375</v>
      </c>
      <c r="D38" s="650">
        <v>44.91921</v>
      </c>
      <c r="E38" s="650"/>
      <c r="F38" s="650">
        <v>34.220519999998999</v>
      </c>
      <c r="G38" s="650">
        <v>52.569471587382999</v>
      </c>
      <c r="H38" s="650">
        <v>-18.348951587384001</v>
      </c>
      <c r="I38" s="651">
        <v>0.65095803641694083</v>
      </c>
      <c r="J38" s="652" t="s">
        <v>1</v>
      </c>
    </row>
    <row r="39" spans="1:10" ht="14.4" customHeight="1" x14ac:dyDescent="0.3">
      <c r="A39" s="648" t="s">
        <v>565</v>
      </c>
      <c r="B39" s="649" t="s">
        <v>344</v>
      </c>
      <c r="C39" s="650">
        <v>14.34267</v>
      </c>
      <c r="D39" s="650">
        <v>21.341759999998999</v>
      </c>
      <c r="E39" s="650"/>
      <c r="F39" s="650">
        <v>22.037820000000004</v>
      </c>
      <c r="G39" s="650">
        <v>26.416567069190002</v>
      </c>
      <c r="H39" s="650">
        <v>-4.3787470691899983</v>
      </c>
      <c r="I39" s="651">
        <v>0.83424238820580932</v>
      </c>
      <c r="J39" s="652" t="s">
        <v>1</v>
      </c>
    </row>
    <row r="40" spans="1:10" ht="14.4" customHeight="1" x14ac:dyDescent="0.3">
      <c r="A40" s="648" t="s">
        <v>565</v>
      </c>
      <c r="B40" s="649" t="s">
        <v>345</v>
      </c>
      <c r="C40" s="650">
        <v>0.6329999999999999</v>
      </c>
      <c r="D40" s="650">
        <v>1.3979999999989998</v>
      </c>
      <c r="E40" s="650"/>
      <c r="F40" s="650">
        <v>2.5435300000000005</v>
      </c>
      <c r="G40" s="650">
        <v>2.1398310316689999</v>
      </c>
      <c r="H40" s="650">
        <v>0.40369896833100061</v>
      </c>
      <c r="I40" s="651">
        <v>1.1886592737259858</v>
      </c>
      <c r="J40" s="652" t="s">
        <v>1</v>
      </c>
    </row>
    <row r="41" spans="1:10" ht="14.4" customHeight="1" x14ac:dyDescent="0.3">
      <c r="A41" s="648" t="s">
        <v>565</v>
      </c>
      <c r="B41" s="649" t="s">
        <v>346</v>
      </c>
      <c r="C41" s="650">
        <v>19.918099999999999</v>
      </c>
      <c r="D41" s="650">
        <v>28.514299999999999</v>
      </c>
      <c r="E41" s="650"/>
      <c r="F41" s="650">
        <v>30.638899999999001</v>
      </c>
      <c r="G41" s="650">
        <v>27.595023676406001</v>
      </c>
      <c r="H41" s="650">
        <v>3.0438763235930004</v>
      </c>
      <c r="I41" s="651">
        <v>1.1103052622562357</v>
      </c>
      <c r="J41" s="652" t="s">
        <v>1</v>
      </c>
    </row>
    <row r="42" spans="1:10" ht="14.4" customHeight="1" x14ac:dyDescent="0.3">
      <c r="A42" s="648" t="s">
        <v>565</v>
      </c>
      <c r="B42" s="649" t="s">
        <v>567</v>
      </c>
      <c r="C42" s="650">
        <v>286.78206999999998</v>
      </c>
      <c r="D42" s="650">
        <v>331.470779999998</v>
      </c>
      <c r="E42" s="650"/>
      <c r="F42" s="650">
        <v>306.88307999999796</v>
      </c>
      <c r="G42" s="650">
        <v>346.96566627952006</v>
      </c>
      <c r="H42" s="650">
        <v>-40.082586279522104</v>
      </c>
      <c r="I42" s="651">
        <v>0.88447679359942477</v>
      </c>
      <c r="J42" s="652" t="s">
        <v>563</v>
      </c>
    </row>
    <row r="43" spans="1:10" ht="14.4" customHeight="1" x14ac:dyDescent="0.3">
      <c r="A43" s="648" t="s">
        <v>557</v>
      </c>
      <c r="B43" s="649" t="s">
        <v>557</v>
      </c>
      <c r="C43" s="650" t="s">
        <v>557</v>
      </c>
      <c r="D43" s="650" t="s">
        <v>557</v>
      </c>
      <c r="E43" s="650"/>
      <c r="F43" s="650" t="s">
        <v>557</v>
      </c>
      <c r="G43" s="650" t="s">
        <v>557</v>
      </c>
      <c r="H43" s="650" t="s">
        <v>557</v>
      </c>
      <c r="I43" s="651" t="s">
        <v>557</v>
      </c>
      <c r="J43" s="652" t="s">
        <v>564</v>
      </c>
    </row>
    <row r="44" spans="1:10" ht="14.4" customHeight="1" x14ac:dyDescent="0.3">
      <c r="A44" s="648" t="s">
        <v>568</v>
      </c>
      <c r="B44" s="649" t="s">
        <v>569</v>
      </c>
      <c r="C44" s="650" t="s">
        <v>557</v>
      </c>
      <c r="D44" s="650" t="s">
        <v>557</v>
      </c>
      <c r="E44" s="650"/>
      <c r="F44" s="650" t="s">
        <v>557</v>
      </c>
      <c r="G44" s="650" t="s">
        <v>557</v>
      </c>
      <c r="H44" s="650" t="s">
        <v>557</v>
      </c>
      <c r="I44" s="651" t="s">
        <v>557</v>
      </c>
      <c r="J44" s="652" t="s">
        <v>0</v>
      </c>
    </row>
    <row r="45" spans="1:10" ht="14.4" customHeight="1" x14ac:dyDescent="0.3">
      <c r="A45" s="648" t="s">
        <v>568</v>
      </c>
      <c r="B45" s="649" t="s">
        <v>339</v>
      </c>
      <c r="C45" s="650">
        <v>4.6964100000000002</v>
      </c>
      <c r="D45" s="650">
        <v>7.4682599999999999</v>
      </c>
      <c r="E45" s="650"/>
      <c r="F45" s="650">
        <v>5.6994600000000002</v>
      </c>
      <c r="G45" s="650">
        <v>7.4089990059169999</v>
      </c>
      <c r="H45" s="650">
        <v>-1.7095390059169997</v>
      </c>
      <c r="I45" s="651">
        <v>0.76926181194629373</v>
      </c>
      <c r="J45" s="652" t="s">
        <v>1</v>
      </c>
    </row>
    <row r="46" spans="1:10" ht="14.4" customHeight="1" x14ac:dyDescent="0.3">
      <c r="A46" s="648" t="s">
        <v>568</v>
      </c>
      <c r="B46" s="649" t="s">
        <v>340</v>
      </c>
      <c r="C46" s="650">
        <v>0.94200000000000006</v>
      </c>
      <c r="D46" s="650">
        <v>0.6552</v>
      </c>
      <c r="E46" s="650"/>
      <c r="F46" s="650">
        <v>1.97702</v>
      </c>
      <c r="G46" s="650">
        <v>0.65520005915099999</v>
      </c>
      <c r="H46" s="650">
        <v>1.3218199408490001</v>
      </c>
      <c r="I46" s="651">
        <v>3.0174295200183554</v>
      </c>
      <c r="J46" s="652" t="s">
        <v>1</v>
      </c>
    </row>
    <row r="47" spans="1:10" ht="14.4" customHeight="1" x14ac:dyDescent="0.3">
      <c r="A47" s="648" t="s">
        <v>568</v>
      </c>
      <c r="B47" s="649" t="s">
        <v>341</v>
      </c>
      <c r="C47" s="650">
        <v>166.04978</v>
      </c>
      <c r="D47" s="650">
        <v>182.92381999999998</v>
      </c>
      <c r="E47" s="650"/>
      <c r="F47" s="650">
        <v>111.95189000000001</v>
      </c>
      <c r="G47" s="650">
        <v>186.091445553863</v>
      </c>
      <c r="H47" s="650">
        <v>-74.139555553862991</v>
      </c>
      <c r="I47" s="651">
        <v>0.60159611134621571</v>
      </c>
      <c r="J47" s="652" t="s">
        <v>1</v>
      </c>
    </row>
    <row r="48" spans="1:10" ht="14.4" customHeight="1" x14ac:dyDescent="0.3">
      <c r="A48" s="648" t="s">
        <v>568</v>
      </c>
      <c r="B48" s="649" t="s">
        <v>342</v>
      </c>
      <c r="C48" s="650">
        <v>169.36616999999998</v>
      </c>
      <c r="D48" s="650">
        <v>178.09883000000002</v>
      </c>
      <c r="E48" s="650"/>
      <c r="F48" s="650">
        <v>135.56378999999998</v>
      </c>
      <c r="G48" s="650">
        <v>172.830678542789</v>
      </c>
      <c r="H48" s="650">
        <v>-37.266888542789019</v>
      </c>
      <c r="I48" s="651">
        <v>0.78437341763046675</v>
      </c>
      <c r="J48" s="652" t="s">
        <v>1</v>
      </c>
    </row>
    <row r="49" spans="1:10" ht="14.4" customHeight="1" x14ac:dyDescent="0.3">
      <c r="A49" s="648" t="s">
        <v>568</v>
      </c>
      <c r="B49" s="649" t="s">
        <v>343</v>
      </c>
      <c r="C49" s="650">
        <v>30.441800000000004</v>
      </c>
      <c r="D49" s="650">
        <v>42.810600000000001</v>
      </c>
      <c r="E49" s="650"/>
      <c r="F49" s="650">
        <v>32.910250000000005</v>
      </c>
      <c r="G49" s="650">
        <v>42.915024960094001</v>
      </c>
      <c r="H49" s="650">
        <v>-10.004774960093997</v>
      </c>
      <c r="I49" s="651">
        <v>0.7668701120552236</v>
      </c>
      <c r="J49" s="652" t="s">
        <v>1</v>
      </c>
    </row>
    <row r="50" spans="1:10" ht="14.4" customHeight="1" x14ac:dyDescent="0.3">
      <c r="A50" s="648" t="s">
        <v>568</v>
      </c>
      <c r="B50" s="649" t="s">
        <v>344</v>
      </c>
      <c r="C50" s="650">
        <v>2.6888399999999999</v>
      </c>
      <c r="D50" s="650">
        <v>2.5986799999999999</v>
      </c>
      <c r="E50" s="650"/>
      <c r="F50" s="650">
        <v>0</v>
      </c>
      <c r="G50" s="650">
        <v>1.7455246805779998</v>
      </c>
      <c r="H50" s="650">
        <v>-1.7455246805779998</v>
      </c>
      <c r="I50" s="651">
        <v>0</v>
      </c>
      <c r="J50" s="652" t="s">
        <v>1</v>
      </c>
    </row>
    <row r="51" spans="1:10" ht="14.4" customHeight="1" x14ac:dyDescent="0.3">
      <c r="A51" s="648" t="s">
        <v>568</v>
      </c>
      <c r="B51" s="649" t="s">
        <v>345</v>
      </c>
      <c r="C51" s="650">
        <v>5.8146299999999993</v>
      </c>
      <c r="D51" s="650">
        <v>4.1277999999999997</v>
      </c>
      <c r="E51" s="650"/>
      <c r="F51" s="650">
        <v>4.3089999999999993</v>
      </c>
      <c r="G51" s="650">
        <v>8.103320097908</v>
      </c>
      <c r="H51" s="650">
        <v>-3.7943200979080007</v>
      </c>
      <c r="I51" s="651">
        <v>0.53175734735104885</v>
      </c>
      <c r="J51" s="652" t="s">
        <v>1</v>
      </c>
    </row>
    <row r="52" spans="1:10" ht="14.4" customHeight="1" x14ac:dyDescent="0.3">
      <c r="A52" s="648" t="s">
        <v>568</v>
      </c>
      <c r="B52" s="649" t="s">
        <v>346</v>
      </c>
      <c r="C52" s="650">
        <v>28.844000000000005</v>
      </c>
      <c r="D52" s="650">
        <v>28.968</v>
      </c>
      <c r="E52" s="650"/>
      <c r="F52" s="650">
        <v>28.896160000000002</v>
      </c>
      <c r="G52" s="650">
        <v>29.189040062069999</v>
      </c>
      <c r="H52" s="650">
        <v>-0.29288006206999739</v>
      </c>
      <c r="I52" s="651">
        <v>0.98996609475860831</v>
      </c>
      <c r="J52" s="652" t="s">
        <v>1</v>
      </c>
    </row>
    <row r="53" spans="1:10" ht="14.4" customHeight="1" x14ac:dyDescent="0.3">
      <c r="A53" s="648" t="s">
        <v>568</v>
      </c>
      <c r="B53" s="649" t="s">
        <v>347</v>
      </c>
      <c r="C53" s="650">
        <v>25.84675</v>
      </c>
      <c r="D53" s="650">
        <v>38.711200000000005</v>
      </c>
      <c r="E53" s="650"/>
      <c r="F53" s="650">
        <v>39.118459999999999</v>
      </c>
      <c r="G53" s="650">
        <v>34.344652475210999</v>
      </c>
      <c r="H53" s="650">
        <v>4.7738075247889995</v>
      </c>
      <c r="I53" s="651">
        <v>1.1389971125267493</v>
      </c>
      <c r="J53" s="652" t="s">
        <v>1</v>
      </c>
    </row>
    <row r="54" spans="1:10" ht="14.4" customHeight="1" x14ac:dyDescent="0.3">
      <c r="A54" s="648" t="s">
        <v>568</v>
      </c>
      <c r="B54" s="649" t="s">
        <v>348</v>
      </c>
      <c r="C54" s="650" t="s">
        <v>557</v>
      </c>
      <c r="D54" s="650">
        <v>8.8334499999999991</v>
      </c>
      <c r="E54" s="650"/>
      <c r="F54" s="650">
        <v>4.8157000000000005</v>
      </c>
      <c r="G54" s="650">
        <v>9.9098227071919993</v>
      </c>
      <c r="H54" s="650">
        <v>-5.0941227071919988</v>
      </c>
      <c r="I54" s="651">
        <v>0.48595218524999773</v>
      </c>
      <c r="J54" s="652" t="s">
        <v>1</v>
      </c>
    </row>
    <row r="55" spans="1:10" ht="14.4" customHeight="1" x14ac:dyDescent="0.3">
      <c r="A55" s="648" t="s">
        <v>568</v>
      </c>
      <c r="B55" s="649" t="s">
        <v>570</v>
      </c>
      <c r="C55" s="650">
        <v>434.69038</v>
      </c>
      <c r="D55" s="650">
        <v>495.19584000000009</v>
      </c>
      <c r="E55" s="650"/>
      <c r="F55" s="650">
        <v>365.24173000000008</v>
      </c>
      <c r="G55" s="650">
        <v>493.19370814477298</v>
      </c>
      <c r="H55" s="650">
        <v>-127.95197814477291</v>
      </c>
      <c r="I55" s="651">
        <v>0.74056445564546081</v>
      </c>
      <c r="J55" s="652" t="s">
        <v>563</v>
      </c>
    </row>
    <row r="56" spans="1:10" ht="14.4" customHeight="1" x14ac:dyDescent="0.3">
      <c r="A56" s="648" t="s">
        <v>557</v>
      </c>
      <c r="B56" s="649" t="s">
        <v>557</v>
      </c>
      <c r="C56" s="650" t="s">
        <v>557</v>
      </c>
      <c r="D56" s="650" t="s">
        <v>557</v>
      </c>
      <c r="E56" s="650"/>
      <c r="F56" s="650" t="s">
        <v>557</v>
      </c>
      <c r="G56" s="650" t="s">
        <v>557</v>
      </c>
      <c r="H56" s="650" t="s">
        <v>557</v>
      </c>
      <c r="I56" s="651" t="s">
        <v>557</v>
      </c>
      <c r="J56" s="652" t="s">
        <v>564</v>
      </c>
    </row>
    <row r="57" spans="1:10" ht="14.4" customHeight="1" x14ac:dyDescent="0.3">
      <c r="A57" s="648" t="s">
        <v>4329</v>
      </c>
      <c r="B57" s="649" t="s">
        <v>4330</v>
      </c>
      <c r="C57" s="650" t="s">
        <v>557</v>
      </c>
      <c r="D57" s="650" t="s">
        <v>557</v>
      </c>
      <c r="E57" s="650"/>
      <c r="F57" s="650" t="s">
        <v>557</v>
      </c>
      <c r="G57" s="650" t="s">
        <v>557</v>
      </c>
      <c r="H57" s="650" t="s">
        <v>557</v>
      </c>
      <c r="I57" s="651" t="s">
        <v>557</v>
      </c>
      <c r="J57" s="652" t="s">
        <v>0</v>
      </c>
    </row>
    <row r="58" spans="1:10" ht="14.4" customHeight="1" x14ac:dyDescent="0.3">
      <c r="A58" s="648" t="s">
        <v>4329</v>
      </c>
      <c r="B58" s="649" t="s">
        <v>336</v>
      </c>
      <c r="C58" s="650" t="s">
        <v>557</v>
      </c>
      <c r="D58" s="650">
        <v>0</v>
      </c>
      <c r="E58" s="650"/>
      <c r="F58" s="650">
        <v>139.71391</v>
      </c>
      <c r="G58" s="650">
        <v>199.999962924773</v>
      </c>
      <c r="H58" s="650">
        <v>-60.286052924773003</v>
      </c>
      <c r="I58" s="651">
        <v>0.69856967949814719</v>
      </c>
      <c r="J58" s="652" t="s">
        <v>1</v>
      </c>
    </row>
    <row r="59" spans="1:10" ht="14.4" customHeight="1" x14ac:dyDescent="0.3">
      <c r="A59" s="648" t="s">
        <v>4329</v>
      </c>
      <c r="B59" s="649" t="s">
        <v>337</v>
      </c>
      <c r="C59" s="650">
        <v>10778.050190000004</v>
      </c>
      <c r="D59" s="650">
        <v>11378.45527</v>
      </c>
      <c r="E59" s="650"/>
      <c r="F59" s="650">
        <v>12478.510200000002</v>
      </c>
      <c r="G59" s="650">
        <v>12674.921843018401</v>
      </c>
      <c r="H59" s="650">
        <v>-196.41164301839854</v>
      </c>
      <c r="I59" s="651">
        <v>0.98450391683270333</v>
      </c>
      <c r="J59" s="652" t="s">
        <v>1</v>
      </c>
    </row>
    <row r="60" spans="1:10" ht="14.4" customHeight="1" x14ac:dyDescent="0.3">
      <c r="A60" s="648" t="s">
        <v>4329</v>
      </c>
      <c r="B60" s="649" t="s">
        <v>338</v>
      </c>
      <c r="C60" s="650">
        <v>254.75768000000002</v>
      </c>
      <c r="D60" s="650">
        <v>274.88097999999997</v>
      </c>
      <c r="E60" s="650"/>
      <c r="F60" s="650">
        <v>287.78633999999903</v>
      </c>
      <c r="G60" s="650">
        <v>294.781742677963</v>
      </c>
      <c r="H60" s="650">
        <v>-6.9954026779639662</v>
      </c>
      <c r="I60" s="651">
        <v>0.9762692132341243</v>
      </c>
      <c r="J60" s="652" t="s">
        <v>1</v>
      </c>
    </row>
    <row r="61" spans="1:10" ht="14.4" customHeight="1" x14ac:dyDescent="0.3">
      <c r="A61" s="648" t="s">
        <v>4329</v>
      </c>
      <c r="B61" s="649" t="s">
        <v>341</v>
      </c>
      <c r="C61" s="650">
        <v>6.9740000000000002</v>
      </c>
      <c r="D61" s="650">
        <v>0</v>
      </c>
      <c r="E61" s="650"/>
      <c r="F61" s="650" t="s">
        <v>557</v>
      </c>
      <c r="G61" s="650" t="s">
        <v>557</v>
      </c>
      <c r="H61" s="650" t="s">
        <v>557</v>
      </c>
      <c r="I61" s="651" t="s">
        <v>557</v>
      </c>
      <c r="J61" s="652" t="s">
        <v>1</v>
      </c>
    </row>
    <row r="62" spans="1:10" ht="14.4" customHeight="1" x14ac:dyDescent="0.3">
      <c r="A62" s="648" t="s">
        <v>4329</v>
      </c>
      <c r="B62" s="649" t="s">
        <v>342</v>
      </c>
      <c r="C62" s="650">
        <v>886.2029</v>
      </c>
      <c r="D62" s="650">
        <v>854.73064000000011</v>
      </c>
      <c r="E62" s="650"/>
      <c r="F62" s="650">
        <v>1012.908879999999</v>
      </c>
      <c r="G62" s="650">
        <v>939.17413489919704</v>
      </c>
      <c r="H62" s="650">
        <v>73.734745100802002</v>
      </c>
      <c r="I62" s="651">
        <v>1.0785101956717709</v>
      </c>
      <c r="J62" s="652" t="s">
        <v>1</v>
      </c>
    </row>
    <row r="63" spans="1:10" ht="14.4" customHeight="1" x14ac:dyDescent="0.3">
      <c r="A63" s="648" t="s">
        <v>4329</v>
      </c>
      <c r="B63" s="649" t="s">
        <v>343</v>
      </c>
      <c r="C63" s="650">
        <v>6.8607000000000005</v>
      </c>
      <c r="D63" s="650">
        <v>0</v>
      </c>
      <c r="E63" s="650"/>
      <c r="F63" s="650">
        <v>0</v>
      </c>
      <c r="G63" s="650">
        <v>0</v>
      </c>
      <c r="H63" s="650">
        <v>0</v>
      </c>
      <c r="I63" s="651" t="s">
        <v>557</v>
      </c>
      <c r="J63" s="652" t="s">
        <v>1</v>
      </c>
    </row>
    <row r="64" spans="1:10" ht="14.4" customHeight="1" x14ac:dyDescent="0.3">
      <c r="A64" s="648" t="s">
        <v>4329</v>
      </c>
      <c r="B64" s="649" t="s">
        <v>344</v>
      </c>
      <c r="C64" s="650">
        <v>110.63237000000001</v>
      </c>
      <c r="D64" s="650">
        <v>93.169660000000007</v>
      </c>
      <c r="E64" s="650"/>
      <c r="F64" s="650">
        <v>60.531119999999007</v>
      </c>
      <c r="G64" s="650">
        <v>101.83791998656298</v>
      </c>
      <c r="H64" s="650">
        <v>-41.306799986563973</v>
      </c>
      <c r="I64" s="651">
        <v>0.59438684537140773</v>
      </c>
      <c r="J64" s="652" t="s">
        <v>1</v>
      </c>
    </row>
    <row r="65" spans="1:10" ht="14.4" customHeight="1" x14ac:dyDescent="0.3">
      <c r="A65" s="648" t="s">
        <v>4329</v>
      </c>
      <c r="B65" s="649" t="s">
        <v>345</v>
      </c>
      <c r="C65" s="650">
        <v>11.495000000000001</v>
      </c>
      <c r="D65" s="650">
        <v>0</v>
      </c>
      <c r="E65" s="650"/>
      <c r="F65" s="650" t="s">
        <v>557</v>
      </c>
      <c r="G65" s="650" t="s">
        <v>557</v>
      </c>
      <c r="H65" s="650" t="s">
        <v>557</v>
      </c>
      <c r="I65" s="651" t="s">
        <v>557</v>
      </c>
      <c r="J65" s="652" t="s">
        <v>1</v>
      </c>
    </row>
    <row r="66" spans="1:10" ht="14.4" customHeight="1" x14ac:dyDescent="0.3">
      <c r="A66" s="648" t="s">
        <v>4329</v>
      </c>
      <c r="B66" s="649" t="s">
        <v>347</v>
      </c>
      <c r="C66" s="650">
        <v>0</v>
      </c>
      <c r="D66" s="650" t="s">
        <v>557</v>
      </c>
      <c r="E66" s="650"/>
      <c r="F66" s="650" t="s">
        <v>557</v>
      </c>
      <c r="G66" s="650" t="s">
        <v>557</v>
      </c>
      <c r="H66" s="650" t="s">
        <v>557</v>
      </c>
      <c r="I66" s="651" t="s">
        <v>557</v>
      </c>
      <c r="J66" s="652" t="s">
        <v>1</v>
      </c>
    </row>
    <row r="67" spans="1:10" ht="14.4" customHeight="1" x14ac:dyDescent="0.3">
      <c r="A67" s="648" t="s">
        <v>4329</v>
      </c>
      <c r="B67" s="649" t="s">
        <v>348</v>
      </c>
      <c r="C67" s="650" t="s">
        <v>557</v>
      </c>
      <c r="D67" s="650">
        <v>4.1127900000000004</v>
      </c>
      <c r="E67" s="650"/>
      <c r="F67" s="650" t="s">
        <v>557</v>
      </c>
      <c r="G67" s="650" t="s">
        <v>557</v>
      </c>
      <c r="H67" s="650" t="s">
        <v>557</v>
      </c>
      <c r="I67" s="651" t="s">
        <v>557</v>
      </c>
      <c r="J67" s="652" t="s">
        <v>1</v>
      </c>
    </row>
    <row r="68" spans="1:10" ht="14.4" customHeight="1" x14ac:dyDescent="0.3">
      <c r="A68" s="648" t="s">
        <v>4329</v>
      </c>
      <c r="B68" s="649" t="s">
        <v>349</v>
      </c>
      <c r="C68" s="650">
        <v>180.15065999999999</v>
      </c>
      <c r="D68" s="650">
        <v>348.02508</v>
      </c>
      <c r="E68" s="650"/>
      <c r="F68" s="650">
        <v>174.31292999999997</v>
      </c>
      <c r="G68" s="650">
        <v>290.00002618104998</v>
      </c>
      <c r="H68" s="650">
        <v>-115.68709618105001</v>
      </c>
      <c r="I68" s="651">
        <v>0.60107901470041458</v>
      </c>
      <c r="J68" s="652" t="s">
        <v>1</v>
      </c>
    </row>
    <row r="69" spans="1:10" ht="14.4" customHeight="1" x14ac:dyDescent="0.3">
      <c r="A69" s="648" t="s">
        <v>4329</v>
      </c>
      <c r="B69" s="649" t="s">
        <v>4331</v>
      </c>
      <c r="C69" s="650">
        <v>12235.123500000003</v>
      </c>
      <c r="D69" s="650">
        <v>12953.374419999998</v>
      </c>
      <c r="E69" s="650"/>
      <c r="F69" s="650">
        <v>14153.76338</v>
      </c>
      <c r="G69" s="650">
        <v>14500.715629687946</v>
      </c>
      <c r="H69" s="650">
        <v>-346.95224968794537</v>
      </c>
      <c r="I69" s="651">
        <v>0.9760734395082119</v>
      </c>
      <c r="J69" s="652" t="s">
        <v>563</v>
      </c>
    </row>
    <row r="70" spans="1:10" ht="14.4" customHeight="1" x14ac:dyDescent="0.3">
      <c r="A70" s="648" t="s">
        <v>557</v>
      </c>
      <c r="B70" s="649" t="s">
        <v>557</v>
      </c>
      <c r="C70" s="650" t="s">
        <v>557</v>
      </c>
      <c r="D70" s="650" t="s">
        <v>557</v>
      </c>
      <c r="E70" s="650"/>
      <c r="F70" s="650" t="s">
        <v>557</v>
      </c>
      <c r="G70" s="650" t="s">
        <v>557</v>
      </c>
      <c r="H70" s="650" t="s">
        <v>557</v>
      </c>
      <c r="I70" s="651" t="s">
        <v>557</v>
      </c>
      <c r="J70" s="652" t="s">
        <v>564</v>
      </c>
    </row>
    <row r="71" spans="1:10" ht="14.4" customHeight="1" x14ac:dyDescent="0.3">
      <c r="A71" s="648" t="s">
        <v>555</v>
      </c>
      <c r="B71" s="649" t="s">
        <v>558</v>
      </c>
      <c r="C71" s="650">
        <v>13691.356880000003</v>
      </c>
      <c r="D71" s="650">
        <v>14477.939349999995</v>
      </c>
      <c r="E71" s="650"/>
      <c r="F71" s="650">
        <v>15511.423539999996</v>
      </c>
      <c r="G71" s="650">
        <v>16090.928607346717</v>
      </c>
      <c r="H71" s="650">
        <v>-579.50506734672126</v>
      </c>
      <c r="I71" s="651">
        <v>0.96398560446771642</v>
      </c>
      <c r="J71" s="652" t="s">
        <v>559</v>
      </c>
    </row>
  </sheetData>
  <mergeCells count="3">
    <mergeCell ref="A1:I1"/>
    <mergeCell ref="F3:I3"/>
    <mergeCell ref="C4:D4"/>
  </mergeCells>
  <conditionalFormatting sqref="F21 F72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71">
    <cfRule type="expression" dxfId="33" priority="5">
      <formula>$H22&gt;0</formula>
    </cfRule>
  </conditionalFormatting>
  <conditionalFormatting sqref="A22:A71">
    <cfRule type="expression" dxfId="32" priority="2">
      <formula>AND($J22&lt;&gt;"mezeraKL",$J22&lt;&gt;"")</formula>
    </cfRule>
  </conditionalFormatting>
  <conditionalFormatting sqref="I22:I71">
    <cfRule type="expression" dxfId="31" priority="6">
      <formula>$I22&gt;1</formula>
    </cfRule>
  </conditionalFormatting>
  <conditionalFormatting sqref="B22:B71">
    <cfRule type="expression" dxfId="30" priority="1">
      <formula>OR($J22="NS",$J22="SumaNS",$J22="Účet")</formula>
    </cfRule>
  </conditionalFormatting>
  <conditionalFormatting sqref="A22:D71 F22:I71">
    <cfRule type="expression" dxfId="29" priority="8">
      <formula>AND($J22&lt;&gt;"",$J22&lt;&gt;"mezeraKL")</formula>
    </cfRule>
  </conditionalFormatting>
  <conditionalFormatting sqref="B22:D71 F22:I71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1 F22:I71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7578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44.216801878447498</v>
      </c>
      <c r="J3" s="207">
        <f>SUBTOTAL(9,J5:J1048576)</f>
        <v>354974</v>
      </c>
      <c r="K3" s="208">
        <f>SUBTOTAL(9,K5:K1048576)</f>
        <v>15695815.030000022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555</v>
      </c>
      <c r="B5" s="740" t="s">
        <v>556</v>
      </c>
      <c r="C5" s="743" t="s">
        <v>560</v>
      </c>
      <c r="D5" s="758" t="s">
        <v>2691</v>
      </c>
      <c r="E5" s="743" t="s">
        <v>7549</v>
      </c>
      <c r="F5" s="758" t="s">
        <v>7550</v>
      </c>
      <c r="G5" s="743" t="s">
        <v>4332</v>
      </c>
      <c r="H5" s="743" t="s">
        <v>4333</v>
      </c>
      <c r="I5" s="229">
        <v>2.5049999999999999</v>
      </c>
      <c r="J5" s="229">
        <v>380</v>
      </c>
      <c r="K5" s="753">
        <v>952.2</v>
      </c>
    </row>
    <row r="6" spans="1:11" ht="14.4" customHeight="1" x14ac:dyDescent="0.3">
      <c r="A6" s="664" t="s">
        <v>555</v>
      </c>
      <c r="B6" s="665" t="s">
        <v>556</v>
      </c>
      <c r="C6" s="666" t="s">
        <v>560</v>
      </c>
      <c r="D6" s="667" t="s">
        <v>2691</v>
      </c>
      <c r="E6" s="666" t="s">
        <v>7549</v>
      </c>
      <c r="F6" s="667" t="s">
        <v>7550</v>
      </c>
      <c r="G6" s="666" t="s">
        <v>4334</v>
      </c>
      <c r="H6" s="666" t="s">
        <v>4335</v>
      </c>
      <c r="I6" s="668">
        <v>3.2666666666666671</v>
      </c>
      <c r="J6" s="668">
        <v>520</v>
      </c>
      <c r="K6" s="669">
        <v>1699</v>
      </c>
    </row>
    <row r="7" spans="1:11" ht="14.4" customHeight="1" x14ac:dyDescent="0.3">
      <c r="A7" s="664" t="s">
        <v>555</v>
      </c>
      <c r="B7" s="665" t="s">
        <v>556</v>
      </c>
      <c r="C7" s="666" t="s">
        <v>560</v>
      </c>
      <c r="D7" s="667" t="s">
        <v>2691</v>
      </c>
      <c r="E7" s="666" t="s">
        <v>7549</v>
      </c>
      <c r="F7" s="667" t="s">
        <v>7550</v>
      </c>
      <c r="G7" s="666" t="s">
        <v>4336</v>
      </c>
      <c r="H7" s="666" t="s">
        <v>4337</v>
      </c>
      <c r="I7" s="668">
        <v>3.9699999999999998</v>
      </c>
      <c r="J7" s="668">
        <v>1400</v>
      </c>
      <c r="K7" s="669">
        <v>5558</v>
      </c>
    </row>
    <row r="8" spans="1:11" ht="14.4" customHeight="1" x14ac:dyDescent="0.3">
      <c r="A8" s="664" t="s">
        <v>555</v>
      </c>
      <c r="B8" s="665" t="s">
        <v>556</v>
      </c>
      <c r="C8" s="666" t="s">
        <v>560</v>
      </c>
      <c r="D8" s="667" t="s">
        <v>2691</v>
      </c>
      <c r="E8" s="666" t="s">
        <v>7549</v>
      </c>
      <c r="F8" s="667" t="s">
        <v>7550</v>
      </c>
      <c r="G8" s="666" t="s">
        <v>4338</v>
      </c>
      <c r="H8" s="666" t="s">
        <v>4339</v>
      </c>
      <c r="I8" s="668">
        <v>10.119999999999999</v>
      </c>
      <c r="J8" s="668">
        <v>210</v>
      </c>
      <c r="K8" s="669">
        <v>2125.1999999999998</v>
      </c>
    </row>
    <row r="9" spans="1:11" ht="14.4" customHeight="1" x14ac:dyDescent="0.3">
      <c r="A9" s="664" t="s">
        <v>555</v>
      </c>
      <c r="B9" s="665" t="s">
        <v>556</v>
      </c>
      <c r="C9" s="666" t="s">
        <v>560</v>
      </c>
      <c r="D9" s="667" t="s">
        <v>2691</v>
      </c>
      <c r="E9" s="666" t="s">
        <v>7549</v>
      </c>
      <c r="F9" s="667" t="s">
        <v>7550</v>
      </c>
      <c r="G9" s="666" t="s">
        <v>4338</v>
      </c>
      <c r="H9" s="666" t="s">
        <v>4340</v>
      </c>
      <c r="I9" s="668">
        <v>10.119999999999999</v>
      </c>
      <c r="J9" s="668">
        <v>225</v>
      </c>
      <c r="K9" s="669">
        <v>2277</v>
      </c>
    </row>
    <row r="10" spans="1:11" ht="14.4" customHeight="1" x14ac:dyDescent="0.3">
      <c r="A10" s="664" t="s">
        <v>555</v>
      </c>
      <c r="B10" s="665" t="s">
        <v>556</v>
      </c>
      <c r="C10" s="666" t="s">
        <v>560</v>
      </c>
      <c r="D10" s="667" t="s">
        <v>2691</v>
      </c>
      <c r="E10" s="666" t="s">
        <v>7549</v>
      </c>
      <c r="F10" s="667" t="s">
        <v>7550</v>
      </c>
      <c r="G10" s="666" t="s">
        <v>4341</v>
      </c>
      <c r="H10" s="666" t="s">
        <v>4342</v>
      </c>
      <c r="I10" s="668">
        <v>28.733333333333338</v>
      </c>
      <c r="J10" s="668">
        <v>439</v>
      </c>
      <c r="K10" s="669">
        <v>12613.56</v>
      </c>
    </row>
    <row r="11" spans="1:11" ht="14.4" customHeight="1" x14ac:dyDescent="0.3">
      <c r="A11" s="664" t="s">
        <v>555</v>
      </c>
      <c r="B11" s="665" t="s">
        <v>556</v>
      </c>
      <c r="C11" s="666" t="s">
        <v>560</v>
      </c>
      <c r="D11" s="667" t="s">
        <v>2691</v>
      </c>
      <c r="E11" s="666" t="s">
        <v>7549</v>
      </c>
      <c r="F11" s="667" t="s">
        <v>7550</v>
      </c>
      <c r="G11" s="666" t="s">
        <v>4343</v>
      </c>
      <c r="H11" s="666" t="s">
        <v>4344</v>
      </c>
      <c r="I11" s="668">
        <v>6.2442857142857155</v>
      </c>
      <c r="J11" s="668">
        <v>700</v>
      </c>
      <c r="K11" s="669">
        <v>4371</v>
      </c>
    </row>
    <row r="12" spans="1:11" ht="14.4" customHeight="1" x14ac:dyDescent="0.3">
      <c r="A12" s="664" t="s">
        <v>555</v>
      </c>
      <c r="B12" s="665" t="s">
        <v>556</v>
      </c>
      <c r="C12" s="666" t="s">
        <v>560</v>
      </c>
      <c r="D12" s="667" t="s">
        <v>2691</v>
      </c>
      <c r="E12" s="666" t="s">
        <v>7549</v>
      </c>
      <c r="F12" s="667" t="s">
        <v>7550</v>
      </c>
      <c r="G12" s="666" t="s">
        <v>4345</v>
      </c>
      <c r="H12" s="666" t="s">
        <v>4346</v>
      </c>
      <c r="I12" s="668">
        <v>3.0116666666666667</v>
      </c>
      <c r="J12" s="668">
        <v>9360</v>
      </c>
      <c r="K12" s="669">
        <v>28193.599999999999</v>
      </c>
    </row>
    <row r="13" spans="1:11" ht="14.4" customHeight="1" x14ac:dyDescent="0.3">
      <c r="A13" s="664" t="s">
        <v>555</v>
      </c>
      <c r="B13" s="665" t="s">
        <v>556</v>
      </c>
      <c r="C13" s="666" t="s">
        <v>560</v>
      </c>
      <c r="D13" s="667" t="s">
        <v>2691</v>
      </c>
      <c r="E13" s="666" t="s">
        <v>7549</v>
      </c>
      <c r="F13" s="667" t="s">
        <v>7550</v>
      </c>
      <c r="G13" s="666" t="s">
        <v>4347</v>
      </c>
      <c r="H13" s="666" t="s">
        <v>4348</v>
      </c>
      <c r="I13" s="668">
        <v>0.88000000000000012</v>
      </c>
      <c r="J13" s="668">
        <v>7600</v>
      </c>
      <c r="K13" s="669">
        <v>6688</v>
      </c>
    </row>
    <row r="14" spans="1:11" ht="14.4" customHeight="1" x14ac:dyDescent="0.3">
      <c r="A14" s="664" t="s">
        <v>555</v>
      </c>
      <c r="B14" s="665" t="s">
        <v>556</v>
      </c>
      <c r="C14" s="666" t="s">
        <v>560</v>
      </c>
      <c r="D14" s="667" t="s">
        <v>2691</v>
      </c>
      <c r="E14" s="666" t="s">
        <v>7549</v>
      </c>
      <c r="F14" s="667" t="s">
        <v>7550</v>
      </c>
      <c r="G14" s="666" t="s">
        <v>4349</v>
      </c>
      <c r="H14" s="666" t="s">
        <v>4350</v>
      </c>
      <c r="I14" s="668">
        <v>233.79500000000002</v>
      </c>
      <c r="J14" s="668">
        <v>25</v>
      </c>
      <c r="K14" s="669">
        <v>5844.86</v>
      </c>
    </row>
    <row r="15" spans="1:11" ht="14.4" customHeight="1" x14ac:dyDescent="0.3">
      <c r="A15" s="664" t="s">
        <v>555</v>
      </c>
      <c r="B15" s="665" t="s">
        <v>556</v>
      </c>
      <c r="C15" s="666" t="s">
        <v>560</v>
      </c>
      <c r="D15" s="667" t="s">
        <v>2691</v>
      </c>
      <c r="E15" s="666" t="s">
        <v>7549</v>
      </c>
      <c r="F15" s="667" t="s">
        <v>7550</v>
      </c>
      <c r="G15" s="666" t="s">
        <v>4351</v>
      </c>
      <c r="H15" s="666" t="s">
        <v>4352</v>
      </c>
      <c r="I15" s="668">
        <v>22.150000000000002</v>
      </c>
      <c r="J15" s="668">
        <v>525</v>
      </c>
      <c r="K15" s="669">
        <v>11628.75</v>
      </c>
    </row>
    <row r="16" spans="1:11" ht="14.4" customHeight="1" x14ac:dyDescent="0.3">
      <c r="A16" s="664" t="s">
        <v>555</v>
      </c>
      <c r="B16" s="665" t="s">
        <v>556</v>
      </c>
      <c r="C16" s="666" t="s">
        <v>560</v>
      </c>
      <c r="D16" s="667" t="s">
        <v>2691</v>
      </c>
      <c r="E16" s="666" t="s">
        <v>7549</v>
      </c>
      <c r="F16" s="667" t="s">
        <v>7550</v>
      </c>
      <c r="G16" s="666" t="s">
        <v>4353</v>
      </c>
      <c r="H16" s="666" t="s">
        <v>4354</v>
      </c>
      <c r="I16" s="668">
        <v>30.176000000000005</v>
      </c>
      <c r="J16" s="668">
        <v>475</v>
      </c>
      <c r="K16" s="669">
        <v>14334</v>
      </c>
    </row>
    <row r="17" spans="1:11" ht="14.4" customHeight="1" x14ac:dyDescent="0.3">
      <c r="A17" s="664" t="s">
        <v>555</v>
      </c>
      <c r="B17" s="665" t="s">
        <v>556</v>
      </c>
      <c r="C17" s="666" t="s">
        <v>560</v>
      </c>
      <c r="D17" s="667" t="s">
        <v>2691</v>
      </c>
      <c r="E17" s="666" t="s">
        <v>7549</v>
      </c>
      <c r="F17" s="667" t="s">
        <v>7550</v>
      </c>
      <c r="G17" s="666" t="s">
        <v>4355</v>
      </c>
      <c r="H17" s="666" t="s">
        <v>4356</v>
      </c>
      <c r="I17" s="668">
        <v>1.3800000000000001</v>
      </c>
      <c r="J17" s="668">
        <v>1300</v>
      </c>
      <c r="K17" s="669">
        <v>1794</v>
      </c>
    </row>
    <row r="18" spans="1:11" ht="14.4" customHeight="1" x14ac:dyDescent="0.3">
      <c r="A18" s="664" t="s">
        <v>555</v>
      </c>
      <c r="B18" s="665" t="s">
        <v>556</v>
      </c>
      <c r="C18" s="666" t="s">
        <v>560</v>
      </c>
      <c r="D18" s="667" t="s">
        <v>2691</v>
      </c>
      <c r="E18" s="666" t="s">
        <v>7549</v>
      </c>
      <c r="F18" s="667" t="s">
        <v>7550</v>
      </c>
      <c r="G18" s="666" t="s">
        <v>4357</v>
      </c>
      <c r="H18" s="666" t="s">
        <v>4358</v>
      </c>
      <c r="I18" s="668">
        <v>39.104285714285716</v>
      </c>
      <c r="J18" s="668">
        <v>140</v>
      </c>
      <c r="K18" s="669">
        <v>5474.59</v>
      </c>
    </row>
    <row r="19" spans="1:11" ht="14.4" customHeight="1" x14ac:dyDescent="0.3">
      <c r="A19" s="664" t="s">
        <v>555</v>
      </c>
      <c r="B19" s="665" t="s">
        <v>556</v>
      </c>
      <c r="C19" s="666" t="s">
        <v>560</v>
      </c>
      <c r="D19" s="667" t="s">
        <v>2691</v>
      </c>
      <c r="E19" s="666" t="s">
        <v>7549</v>
      </c>
      <c r="F19" s="667" t="s">
        <v>7550</v>
      </c>
      <c r="G19" s="666" t="s">
        <v>4359</v>
      </c>
      <c r="H19" s="666" t="s">
        <v>4360</v>
      </c>
      <c r="I19" s="668">
        <v>0.66875000000000007</v>
      </c>
      <c r="J19" s="668">
        <v>6000</v>
      </c>
      <c r="K19" s="669">
        <v>4010</v>
      </c>
    </row>
    <row r="20" spans="1:11" ht="14.4" customHeight="1" x14ac:dyDescent="0.3">
      <c r="A20" s="664" t="s">
        <v>555</v>
      </c>
      <c r="B20" s="665" t="s">
        <v>556</v>
      </c>
      <c r="C20" s="666" t="s">
        <v>560</v>
      </c>
      <c r="D20" s="667" t="s">
        <v>2691</v>
      </c>
      <c r="E20" s="666" t="s">
        <v>7549</v>
      </c>
      <c r="F20" s="667" t="s">
        <v>7550</v>
      </c>
      <c r="G20" s="666" t="s">
        <v>4361</v>
      </c>
      <c r="H20" s="666" t="s">
        <v>4362</v>
      </c>
      <c r="I20" s="668">
        <v>4.4816666666666665</v>
      </c>
      <c r="J20" s="668">
        <v>1180</v>
      </c>
      <c r="K20" s="669">
        <v>5291.2</v>
      </c>
    </row>
    <row r="21" spans="1:11" ht="14.4" customHeight="1" x14ac:dyDescent="0.3">
      <c r="A21" s="664" t="s">
        <v>555</v>
      </c>
      <c r="B21" s="665" t="s">
        <v>556</v>
      </c>
      <c r="C21" s="666" t="s">
        <v>560</v>
      </c>
      <c r="D21" s="667" t="s">
        <v>2691</v>
      </c>
      <c r="E21" s="666" t="s">
        <v>7549</v>
      </c>
      <c r="F21" s="667" t="s">
        <v>7550</v>
      </c>
      <c r="G21" s="666" t="s">
        <v>4363</v>
      </c>
      <c r="H21" s="666" t="s">
        <v>4364</v>
      </c>
      <c r="I21" s="668">
        <v>8.5791666666666657</v>
      </c>
      <c r="J21" s="668">
        <v>638</v>
      </c>
      <c r="K21" s="669">
        <v>5473.4400000000005</v>
      </c>
    </row>
    <row r="22" spans="1:11" ht="14.4" customHeight="1" x14ac:dyDescent="0.3">
      <c r="A22" s="664" t="s">
        <v>555</v>
      </c>
      <c r="B22" s="665" t="s">
        <v>556</v>
      </c>
      <c r="C22" s="666" t="s">
        <v>560</v>
      </c>
      <c r="D22" s="667" t="s">
        <v>2691</v>
      </c>
      <c r="E22" s="666" t="s">
        <v>7549</v>
      </c>
      <c r="F22" s="667" t="s">
        <v>7550</v>
      </c>
      <c r="G22" s="666" t="s">
        <v>4365</v>
      </c>
      <c r="H22" s="666" t="s">
        <v>4366</v>
      </c>
      <c r="I22" s="668">
        <v>27.876153846153844</v>
      </c>
      <c r="J22" s="668">
        <v>54</v>
      </c>
      <c r="K22" s="669">
        <v>1505.33</v>
      </c>
    </row>
    <row r="23" spans="1:11" ht="14.4" customHeight="1" x14ac:dyDescent="0.3">
      <c r="A23" s="664" t="s">
        <v>555</v>
      </c>
      <c r="B23" s="665" t="s">
        <v>556</v>
      </c>
      <c r="C23" s="666" t="s">
        <v>560</v>
      </c>
      <c r="D23" s="667" t="s">
        <v>2691</v>
      </c>
      <c r="E23" s="666" t="s">
        <v>7549</v>
      </c>
      <c r="F23" s="667" t="s">
        <v>7550</v>
      </c>
      <c r="G23" s="666" t="s">
        <v>4367</v>
      </c>
      <c r="H23" s="666" t="s">
        <v>4368</v>
      </c>
      <c r="I23" s="668">
        <v>159.55000000000001</v>
      </c>
      <c r="J23" s="668">
        <v>10</v>
      </c>
      <c r="K23" s="669">
        <v>1595.5</v>
      </c>
    </row>
    <row r="24" spans="1:11" ht="14.4" customHeight="1" x14ac:dyDescent="0.3">
      <c r="A24" s="664" t="s">
        <v>555</v>
      </c>
      <c r="B24" s="665" t="s">
        <v>556</v>
      </c>
      <c r="C24" s="666" t="s">
        <v>560</v>
      </c>
      <c r="D24" s="667" t="s">
        <v>2691</v>
      </c>
      <c r="E24" s="666" t="s">
        <v>7549</v>
      </c>
      <c r="F24" s="667" t="s">
        <v>7550</v>
      </c>
      <c r="G24" s="666" t="s">
        <v>4369</v>
      </c>
      <c r="H24" s="666" t="s">
        <v>4370</v>
      </c>
      <c r="I24" s="668">
        <v>9.0179999999999971</v>
      </c>
      <c r="J24" s="668">
        <v>660</v>
      </c>
      <c r="K24" s="669">
        <v>5951.8</v>
      </c>
    </row>
    <row r="25" spans="1:11" ht="14.4" customHeight="1" x14ac:dyDescent="0.3">
      <c r="A25" s="664" t="s">
        <v>555</v>
      </c>
      <c r="B25" s="665" t="s">
        <v>556</v>
      </c>
      <c r="C25" s="666" t="s">
        <v>560</v>
      </c>
      <c r="D25" s="667" t="s">
        <v>2691</v>
      </c>
      <c r="E25" s="666" t="s">
        <v>7549</v>
      </c>
      <c r="F25" s="667" t="s">
        <v>7550</v>
      </c>
      <c r="G25" s="666" t="s">
        <v>4371</v>
      </c>
      <c r="H25" s="666" t="s">
        <v>4372</v>
      </c>
      <c r="I25" s="668">
        <v>1.1729999999999998</v>
      </c>
      <c r="J25" s="668">
        <v>4000</v>
      </c>
      <c r="K25" s="669">
        <v>4690</v>
      </c>
    </row>
    <row r="26" spans="1:11" ht="14.4" customHeight="1" x14ac:dyDescent="0.3">
      <c r="A26" s="664" t="s">
        <v>555</v>
      </c>
      <c r="B26" s="665" t="s">
        <v>556</v>
      </c>
      <c r="C26" s="666" t="s">
        <v>560</v>
      </c>
      <c r="D26" s="667" t="s">
        <v>2691</v>
      </c>
      <c r="E26" s="666" t="s">
        <v>7549</v>
      </c>
      <c r="F26" s="667" t="s">
        <v>7550</v>
      </c>
      <c r="G26" s="666" t="s">
        <v>4373</v>
      </c>
      <c r="H26" s="666" t="s">
        <v>4374</v>
      </c>
      <c r="I26" s="668">
        <v>49.54</v>
      </c>
      <c r="J26" s="668">
        <v>3</v>
      </c>
      <c r="K26" s="669">
        <v>148.62</v>
      </c>
    </row>
    <row r="27" spans="1:11" ht="14.4" customHeight="1" x14ac:dyDescent="0.3">
      <c r="A27" s="664" t="s">
        <v>555</v>
      </c>
      <c r="B27" s="665" t="s">
        <v>556</v>
      </c>
      <c r="C27" s="666" t="s">
        <v>560</v>
      </c>
      <c r="D27" s="667" t="s">
        <v>2691</v>
      </c>
      <c r="E27" s="666" t="s">
        <v>7549</v>
      </c>
      <c r="F27" s="667" t="s">
        <v>7550</v>
      </c>
      <c r="G27" s="666" t="s">
        <v>4375</v>
      </c>
      <c r="H27" s="666" t="s">
        <v>4376</v>
      </c>
      <c r="I27" s="668">
        <v>98.38</v>
      </c>
      <c r="J27" s="668">
        <v>5</v>
      </c>
      <c r="K27" s="669">
        <v>491.9</v>
      </c>
    </row>
    <row r="28" spans="1:11" ht="14.4" customHeight="1" x14ac:dyDescent="0.3">
      <c r="A28" s="664" t="s">
        <v>555</v>
      </c>
      <c r="B28" s="665" t="s">
        <v>556</v>
      </c>
      <c r="C28" s="666" t="s">
        <v>560</v>
      </c>
      <c r="D28" s="667" t="s">
        <v>2691</v>
      </c>
      <c r="E28" s="666" t="s">
        <v>7549</v>
      </c>
      <c r="F28" s="667" t="s">
        <v>7550</v>
      </c>
      <c r="G28" s="666" t="s">
        <v>4377</v>
      </c>
      <c r="H28" s="666" t="s">
        <v>4378</v>
      </c>
      <c r="I28" s="668">
        <v>123.19</v>
      </c>
      <c r="J28" s="668">
        <v>20</v>
      </c>
      <c r="K28" s="669">
        <v>2463.7600000000002</v>
      </c>
    </row>
    <row r="29" spans="1:11" ht="14.4" customHeight="1" x14ac:dyDescent="0.3">
      <c r="A29" s="664" t="s">
        <v>555</v>
      </c>
      <c r="B29" s="665" t="s">
        <v>556</v>
      </c>
      <c r="C29" s="666" t="s">
        <v>560</v>
      </c>
      <c r="D29" s="667" t="s">
        <v>2691</v>
      </c>
      <c r="E29" s="666" t="s">
        <v>7549</v>
      </c>
      <c r="F29" s="667" t="s">
        <v>7550</v>
      </c>
      <c r="G29" s="666" t="s">
        <v>4379</v>
      </c>
      <c r="H29" s="666" t="s">
        <v>4380</v>
      </c>
      <c r="I29" s="668">
        <v>0.85833333333333339</v>
      </c>
      <c r="J29" s="668">
        <v>800</v>
      </c>
      <c r="K29" s="669">
        <v>687</v>
      </c>
    </row>
    <row r="30" spans="1:11" ht="14.4" customHeight="1" x14ac:dyDescent="0.3">
      <c r="A30" s="664" t="s">
        <v>555</v>
      </c>
      <c r="B30" s="665" t="s">
        <v>556</v>
      </c>
      <c r="C30" s="666" t="s">
        <v>560</v>
      </c>
      <c r="D30" s="667" t="s">
        <v>2691</v>
      </c>
      <c r="E30" s="666" t="s">
        <v>7549</v>
      </c>
      <c r="F30" s="667" t="s">
        <v>7550</v>
      </c>
      <c r="G30" s="666" t="s">
        <v>4379</v>
      </c>
      <c r="H30" s="666" t="s">
        <v>4381</v>
      </c>
      <c r="I30" s="668">
        <v>0.85333333333333339</v>
      </c>
      <c r="J30" s="668">
        <v>1300</v>
      </c>
      <c r="K30" s="669">
        <v>1110</v>
      </c>
    </row>
    <row r="31" spans="1:11" ht="14.4" customHeight="1" x14ac:dyDescent="0.3">
      <c r="A31" s="664" t="s">
        <v>555</v>
      </c>
      <c r="B31" s="665" t="s">
        <v>556</v>
      </c>
      <c r="C31" s="666" t="s">
        <v>560</v>
      </c>
      <c r="D31" s="667" t="s">
        <v>2691</v>
      </c>
      <c r="E31" s="666" t="s">
        <v>7549</v>
      </c>
      <c r="F31" s="667" t="s">
        <v>7550</v>
      </c>
      <c r="G31" s="666" t="s">
        <v>4382</v>
      </c>
      <c r="H31" s="666" t="s">
        <v>4383</v>
      </c>
      <c r="I31" s="668">
        <v>1.5183333333333333</v>
      </c>
      <c r="J31" s="668">
        <v>650</v>
      </c>
      <c r="K31" s="669">
        <v>986.5</v>
      </c>
    </row>
    <row r="32" spans="1:11" ht="14.4" customHeight="1" x14ac:dyDescent="0.3">
      <c r="A32" s="664" t="s">
        <v>555</v>
      </c>
      <c r="B32" s="665" t="s">
        <v>556</v>
      </c>
      <c r="C32" s="666" t="s">
        <v>560</v>
      </c>
      <c r="D32" s="667" t="s">
        <v>2691</v>
      </c>
      <c r="E32" s="666" t="s">
        <v>7549</v>
      </c>
      <c r="F32" s="667" t="s">
        <v>7550</v>
      </c>
      <c r="G32" s="666" t="s">
        <v>4382</v>
      </c>
      <c r="H32" s="666" t="s">
        <v>4384</v>
      </c>
      <c r="I32" s="668">
        <v>1.5149999999999999</v>
      </c>
      <c r="J32" s="668">
        <v>950</v>
      </c>
      <c r="K32" s="669">
        <v>1439.5</v>
      </c>
    </row>
    <row r="33" spans="1:11" ht="14.4" customHeight="1" x14ac:dyDescent="0.3">
      <c r="A33" s="664" t="s">
        <v>555</v>
      </c>
      <c r="B33" s="665" t="s">
        <v>556</v>
      </c>
      <c r="C33" s="666" t="s">
        <v>560</v>
      </c>
      <c r="D33" s="667" t="s">
        <v>2691</v>
      </c>
      <c r="E33" s="666" t="s">
        <v>7549</v>
      </c>
      <c r="F33" s="667" t="s">
        <v>7550</v>
      </c>
      <c r="G33" s="666" t="s">
        <v>4385</v>
      </c>
      <c r="H33" s="666" t="s">
        <v>4386</v>
      </c>
      <c r="I33" s="668">
        <v>3.3672727272727276</v>
      </c>
      <c r="J33" s="668">
        <v>1100</v>
      </c>
      <c r="K33" s="669">
        <v>3703</v>
      </c>
    </row>
    <row r="34" spans="1:11" ht="14.4" customHeight="1" x14ac:dyDescent="0.3">
      <c r="A34" s="664" t="s">
        <v>555</v>
      </c>
      <c r="B34" s="665" t="s">
        <v>556</v>
      </c>
      <c r="C34" s="666" t="s">
        <v>560</v>
      </c>
      <c r="D34" s="667" t="s">
        <v>2691</v>
      </c>
      <c r="E34" s="666" t="s">
        <v>7549</v>
      </c>
      <c r="F34" s="667" t="s">
        <v>7550</v>
      </c>
      <c r="G34" s="666" t="s">
        <v>4387</v>
      </c>
      <c r="H34" s="666" t="s">
        <v>4388</v>
      </c>
      <c r="I34" s="668">
        <v>191.13</v>
      </c>
      <c r="J34" s="668">
        <v>35</v>
      </c>
      <c r="K34" s="669">
        <v>6689.5499999999993</v>
      </c>
    </row>
    <row r="35" spans="1:11" ht="14.4" customHeight="1" x14ac:dyDescent="0.3">
      <c r="A35" s="664" t="s">
        <v>555</v>
      </c>
      <c r="B35" s="665" t="s">
        <v>556</v>
      </c>
      <c r="C35" s="666" t="s">
        <v>560</v>
      </c>
      <c r="D35" s="667" t="s">
        <v>2691</v>
      </c>
      <c r="E35" s="666" t="s">
        <v>7549</v>
      </c>
      <c r="F35" s="667" t="s">
        <v>7550</v>
      </c>
      <c r="G35" s="666" t="s">
        <v>4389</v>
      </c>
      <c r="H35" s="666" t="s">
        <v>4390</v>
      </c>
      <c r="I35" s="668">
        <v>44.29</v>
      </c>
      <c r="J35" s="668">
        <v>30</v>
      </c>
      <c r="K35" s="669">
        <v>1328.67</v>
      </c>
    </row>
    <row r="36" spans="1:11" ht="14.4" customHeight="1" x14ac:dyDescent="0.3">
      <c r="A36" s="664" t="s">
        <v>555</v>
      </c>
      <c r="B36" s="665" t="s">
        <v>556</v>
      </c>
      <c r="C36" s="666" t="s">
        <v>560</v>
      </c>
      <c r="D36" s="667" t="s">
        <v>2691</v>
      </c>
      <c r="E36" s="666" t="s">
        <v>7549</v>
      </c>
      <c r="F36" s="667" t="s">
        <v>7550</v>
      </c>
      <c r="G36" s="666" t="s">
        <v>4391</v>
      </c>
      <c r="H36" s="666" t="s">
        <v>4392</v>
      </c>
      <c r="I36" s="668">
        <v>686.41142857142825</v>
      </c>
      <c r="J36" s="668">
        <v>147</v>
      </c>
      <c r="K36" s="669">
        <v>100959.56999999999</v>
      </c>
    </row>
    <row r="37" spans="1:11" ht="14.4" customHeight="1" x14ac:dyDescent="0.3">
      <c r="A37" s="664" t="s">
        <v>555</v>
      </c>
      <c r="B37" s="665" t="s">
        <v>556</v>
      </c>
      <c r="C37" s="666" t="s">
        <v>560</v>
      </c>
      <c r="D37" s="667" t="s">
        <v>2691</v>
      </c>
      <c r="E37" s="666" t="s">
        <v>7549</v>
      </c>
      <c r="F37" s="667" t="s">
        <v>7550</v>
      </c>
      <c r="G37" s="666" t="s">
        <v>4393</v>
      </c>
      <c r="H37" s="666" t="s">
        <v>4394</v>
      </c>
      <c r="I37" s="668">
        <v>902.16</v>
      </c>
      <c r="J37" s="668">
        <v>63</v>
      </c>
      <c r="K37" s="669">
        <v>56884.76</v>
      </c>
    </row>
    <row r="38" spans="1:11" ht="14.4" customHeight="1" x14ac:dyDescent="0.3">
      <c r="A38" s="664" t="s">
        <v>555</v>
      </c>
      <c r="B38" s="665" t="s">
        <v>556</v>
      </c>
      <c r="C38" s="666" t="s">
        <v>560</v>
      </c>
      <c r="D38" s="667" t="s">
        <v>2691</v>
      </c>
      <c r="E38" s="666" t="s">
        <v>7549</v>
      </c>
      <c r="F38" s="667" t="s">
        <v>7550</v>
      </c>
      <c r="G38" s="666" t="s">
        <v>4395</v>
      </c>
      <c r="H38" s="666" t="s">
        <v>4396</v>
      </c>
      <c r="I38" s="668">
        <v>1087.6600000000001</v>
      </c>
      <c r="J38" s="668">
        <v>48</v>
      </c>
      <c r="K38" s="669">
        <v>52189.04</v>
      </c>
    </row>
    <row r="39" spans="1:11" ht="14.4" customHeight="1" x14ac:dyDescent="0.3">
      <c r="A39" s="664" t="s">
        <v>555</v>
      </c>
      <c r="B39" s="665" t="s">
        <v>556</v>
      </c>
      <c r="C39" s="666" t="s">
        <v>560</v>
      </c>
      <c r="D39" s="667" t="s">
        <v>2691</v>
      </c>
      <c r="E39" s="666" t="s">
        <v>7549</v>
      </c>
      <c r="F39" s="667" t="s">
        <v>7550</v>
      </c>
      <c r="G39" s="666" t="s">
        <v>4397</v>
      </c>
      <c r="H39" s="666" t="s">
        <v>4398</v>
      </c>
      <c r="I39" s="668">
        <v>2.67</v>
      </c>
      <c r="J39" s="668">
        <v>15</v>
      </c>
      <c r="K39" s="669">
        <v>40.049999999999997</v>
      </c>
    </row>
    <row r="40" spans="1:11" ht="14.4" customHeight="1" x14ac:dyDescent="0.3">
      <c r="A40" s="664" t="s">
        <v>555</v>
      </c>
      <c r="B40" s="665" t="s">
        <v>556</v>
      </c>
      <c r="C40" s="666" t="s">
        <v>560</v>
      </c>
      <c r="D40" s="667" t="s">
        <v>2691</v>
      </c>
      <c r="E40" s="666" t="s">
        <v>7549</v>
      </c>
      <c r="F40" s="667" t="s">
        <v>7550</v>
      </c>
      <c r="G40" s="666" t="s">
        <v>4399</v>
      </c>
      <c r="H40" s="666" t="s">
        <v>4400</v>
      </c>
      <c r="I40" s="668">
        <v>5.2750000000000004</v>
      </c>
      <c r="J40" s="668">
        <v>70</v>
      </c>
      <c r="K40" s="669">
        <v>369.1</v>
      </c>
    </row>
    <row r="41" spans="1:11" ht="14.4" customHeight="1" x14ac:dyDescent="0.3">
      <c r="A41" s="664" t="s">
        <v>555</v>
      </c>
      <c r="B41" s="665" t="s">
        <v>556</v>
      </c>
      <c r="C41" s="666" t="s">
        <v>560</v>
      </c>
      <c r="D41" s="667" t="s">
        <v>2691</v>
      </c>
      <c r="E41" s="666" t="s">
        <v>7549</v>
      </c>
      <c r="F41" s="667" t="s">
        <v>7550</v>
      </c>
      <c r="G41" s="666" t="s">
        <v>4401</v>
      </c>
      <c r="H41" s="666" t="s">
        <v>4402</v>
      </c>
      <c r="I41" s="668">
        <v>140.46</v>
      </c>
      <c r="J41" s="668">
        <v>1</v>
      </c>
      <c r="K41" s="669">
        <v>140.46</v>
      </c>
    </row>
    <row r="42" spans="1:11" ht="14.4" customHeight="1" x14ac:dyDescent="0.3">
      <c r="A42" s="664" t="s">
        <v>555</v>
      </c>
      <c r="B42" s="665" t="s">
        <v>556</v>
      </c>
      <c r="C42" s="666" t="s">
        <v>560</v>
      </c>
      <c r="D42" s="667" t="s">
        <v>2691</v>
      </c>
      <c r="E42" s="666" t="s">
        <v>7549</v>
      </c>
      <c r="F42" s="667" t="s">
        <v>7550</v>
      </c>
      <c r="G42" s="666" t="s">
        <v>4403</v>
      </c>
      <c r="H42" s="666" t="s">
        <v>4404</v>
      </c>
      <c r="I42" s="668">
        <v>314.8</v>
      </c>
      <c r="J42" s="668">
        <v>1</v>
      </c>
      <c r="K42" s="669">
        <v>314.8</v>
      </c>
    </row>
    <row r="43" spans="1:11" ht="14.4" customHeight="1" x14ac:dyDescent="0.3">
      <c r="A43" s="664" t="s">
        <v>555</v>
      </c>
      <c r="B43" s="665" t="s">
        <v>556</v>
      </c>
      <c r="C43" s="666" t="s">
        <v>560</v>
      </c>
      <c r="D43" s="667" t="s">
        <v>2691</v>
      </c>
      <c r="E43" s="666" t="s">
        <v>7549</v>
      </c>
      <c r="F43" s="667" t="s">
        <v>7550</v>
      </c>
      <c r="G43" s="666" t="s">
        <v>4405</v>
      </c>
      <c r="H43" s="666" t="s">
        <v>4406</v>
      </c>
      <c r="I43" s="668">
        <v>16.329999999999998</v>
      </c>
      <c r="J43" s="668">
        <v>20</v>
      </c>
      <c r="K43" s="669">
        <v>326.60000000000002</v>
      </c>
    </row>
    <row r="44" spans="1:11" ht="14.4" customHeight="1" x14ac:dyDescent="0.3">
      <c r="A44" s="664" t="s">
        <v>555</v>
      </c>
      <c r="B44" s="665" t="s">
        <v>556</v>
      </c>
      <c r="C44" s="666" t="s">
        <v>560</v>
      </c>
      <c r="D44" s="667" t="s">
        <v>2691</v>
      </c>
      <c r="E44" s="666" t="s">
        <v>7549</v>
      </c>
      <c r="F44" s="667" t="s">
        <v>7550</v>
      </c>
      <c r="G44" s="666" t="s">
        <v>4407</v>
      </c>
      <c r="H44" s="666" t="s">
        <v>4408</v>
      </c>
      <c r="I44" s="668">
        <v>593.48923076923086</v>
      </c>
      <c r="J44" s="668">
        <v>52</v>
      </c>
      <c r="K44" s="669">
        <v>30875.819999999996</v>
      </c>
    </row>
    <row r="45" spans="1:11" ht="14.4" customHeight="1" x14ac:dyDescent="0.3">
      <c r="A45" s="664" t="s">
        <v>555</v>
      </c>
      <c r="B45" s="665" t="s">
        <v>556</v>
      </c>
      <c r="C45" s="666" t="s">
        <v>560</v>
      </c>
      <c r="D45" s="667" t="s">
        <v>2691</v>
      </c>
      <c r="E45" s="666" t="s">
        <v>7549</v>
      </c>
      <c r="F45" s="667" t="s">
        <v>7550</v>
      </c>
      <c r="G45" s="666" t="s">
        <v>4409</v>
      </c>
      <c r="H45" s="666" t="s">
        <v>4410</v>
      </c>
      <c r="I45" s="668">
        <v>606.79399999999998</v>
      </c>
      <c r="J45" s="668">
        <v>62</v>
      </c>
      <c r="K45" s="669">
        <v>36765.729999999996</v>
      </c>
    </row>
    <row r="46" spans="1:11" ht="14.4" customHeight="1" x14ac:dyDescent="0.3">
      <c r="A46" s="664" t="s">
        <v>555</v>
      </c>
      <c r="B46" s="665" t="s">
        <v>556</v>
      </c>
      <c r="C46" s="666" t="s">
        <v>560</v>
      </c>
      <c r="D46" s="667" t="s">
        <v>2691</v>
      </c>
      <c r="E46" s="666" t="s">
        <v>7549</v>
      </c>
      <c r="F46" s="667" t="s">
        <v>7550</v>
      </c>
      <c r="G46" s="666" t="s">
        <v>4411</v>
      </c>
      <c r="H46" s="666" t="s">
        <v>4412</v>
      </c>
      <c r="I46" s="668">
        <v>0.38000000000000006</v>
      </c>
      <c r="J46" s="668">
        <v>215</v>
      </c>
      <c r="K46" s="669">
        <v>81.7</v>
      </c>
    </row>
    <row r="47" spans="1:11" ht="14.4" customHeight="1" x14ac:dyDescent="0.3">
      <c r="A47" s="664" t="s">
        <v>555</v>
      </c>
      <c r="B47" s="665" t="s">
        <v>556</v>
      </c>
      <c r="C47" s="666" t="s">
        <v>560</v>
      </c>
      <c r="D47" s="667" t="s">
        <v>2691</v>
      </c>
      <c r="E47" s="666" t="s">
        <v>7549</v>
      </c>
      <c r="F47" s="667" t="s">
        <v>7550</v>
      </c>
      <c r="G47" s="666" t="s">
        <v>4413</v>
      </c>
      <c r="H47" s="666" t="s">
        <v>4414</v>
      </c>
      <c r="I47" s="668">
        <v>1.18</v>
      </c>
      <c r="J47" s="668">
        <v>300</v>
      </c>
      <c r="K47" s="669">
        <v>354</v>
      </c>
    </row>
    <row r="48" spans="1:11" ht="14.4" customHeight="1" x14ac:dyDescent="0.3">
      <c r="A48" s="664" t="s">
        <v>555</v>
      </c>
      <c r="B48" s="665" t="s">
        <v>556</v>
      </c>
      <c r="C48" s="666" t="s">
        <v>560</v>
      </c>
      <c r="D48" s="667" t="s">
        <v>2691</v>
      </c>
      <c r="E48" s="666" t="s">
        <v>7549</v>
      </c>
      <c r="F48" s="667" t="s">
        <v>7550</v>
      </c>
      <c r="G48" s="666" t="s">
        <v>4415</v>
      </c>
      <c r="H48" s="666" t="s">
        <v>4416</v>
      </c>
      <c r="I48" s="668">
        <v>10.524999999999999</v>
      </c>
      <c r="J48" s="668">
        <v>104</v>
      </c>
      <c r="K48" s="669">
        <v>1094.3200000000002</v>
      </c>
    </row>
    <row r="49" spans="1:11" ht="14.4" customHeight="1" x14ac:dyDescent="0.3">
      <c r="A49" s="664" t="s">
        <v>555</v>
      </c>
      <c r="B49" s="665" t="s">
        <v>556</v>
      </c>
      <c r="C49" s="666" t="s">
        <v>560</v>
      </c>
      <c r="D49" s="667" t="s">
        <v>2691</v>
      </c>
      <c r="E49" s="666" t="s">
        <v>7549</v>
      </c>
      <c r="F49" s="667" t="s">
        <v>7550</v>
      </c>
      <c r="G49" s="666" t="s">
        <v>4417</v>
      </c>
      <c r="H49" s="666" t="s">
        <v>4418</v>
      </c>
      <c r="I49" s="668">
        <v>72.739999999999995</v>
      </c>
      <c r="J49" s="668">
        <v>1</v>
      </c>
      <c r="K49" s="669">
        <v>72.739999999999995</v>
      </c>
    </row>
    <row r="50" spans="1:11" ht="14.4" customHeight="1" x14ac:dyDescent="0.3">
      <c r="A50" s="664" t="s">
        <v>555</v>
      </c>
      <c r="B50" s="665" t="s">
        <v>556</v>
      </c>
      <c r="C50" s="666" t="s">
        <v>560</v>
      </c>
      <c r="D50" s="667" t="s">
        <v>2691</v>
      </c>
      <c r="E50" s="666" t="s">
        <v>7549</v>
      </c>
      <c r="F50" s="667" t="s">
        <v>7550</v>
      </c>
      <c r="G50" s="666" t="s">
        <v>4419</v>
      </c>
      <c r="H50" s="666" t="s">
        <v>4420</v>
      </c>
      <c r="I50" s="668">
        <v>105.26</v>
      </c>
      <c r="J50" s="668">
        <v>20</v>
      </c>
      <c r="K50" s="669">
        <v>2105.2399999999998</v>
      </c>
    </row>
    <row r="51" spans="1:11" ht="14.4" customHeight="1" x14ac:dyDescent="0.3">
      <c r="A51" s="664" t="s">
        <v>555</v>
      </c>
      <c r="B51" s="665" t="s">
        <v>556</v>
      </c>
      <c r="C51" s="666" t="s">
        <v>560</v>
      </c>
      <c r="D51" s="667" t="s">
        <v>2691</v>
      </c>
      <c r="E51" s="666" t="s">
        <v>7549</v>
      </c>
      <c r="F51" s="667" t="s">
        <v>7550</v>
      </c>
      <c r="G51" s="666" t="s">
        <v>4421</v>
      </c>
      <c r="H51" s="666" t="s">
        <v>4422</v>
      </c>
      <c r="I51" s="668">
        <v>17.34</v>
      </c>
      <c r="J51" s="668">
        <v>300</v>
      </c>
      <c r="K51" s="669">
        <v>5202</v>
      </c>
    </row>
    <row r="52" spans="1:11" ht="14.4" customHeight="1" x14ac:dyDescent="0.3">
      <c r="A52" s="664" t="s">
        <v>555</v>
      </c>
      <c r="B52" s="665" t="s">
        <v>556</v>
      </c>
      <c r="C52" s="666" t="s">
        <v>560</v>
      </c>
      <c r="D52" s="667" t="s">
        <v>2691</v>
      </c>
      <c r="E52" s="666" t="s">
        <v>7551</v>
      </c>
      <c r="F52" s="667" t="s">
        <v>7552</v>
      </c>
      <c r="G52" s="666" t="s">
        <v>4423</v>
      </c>
      <c r="H52" s="666" t="s">
        <v>4424</v>
      </c>
      <c r="I52" s="668">
        <v>2.766</v>
      </c>
      <c r="J52" s="668">
        <v>77</v>
      </c>
      <c r="K52" s="669">
        <v>213.35</v>
      </c>
    </row>
    <row r="53" spans="1:11" ht="14.4" customHeight="1" x14ac:dyDescent="0.3">
      <c r="A53" s="664" t="s">
        <v>555</v>
      </c>
      <c r="B53" s="665" t="s">
        <v>556</v>
      </c>
      <c r="C53" s="666" t="s">
        <v>560</v>
      </c>
      <c r="D53" s="667" t="s">
        <v>2691</v>
      </c>
      <c r="E53" s="666" t="s">
        <v>7551</v>
      </c>
      <c r="F53" s="667" t="s">
        <v>7552</v>
      </c>
      <c r="G53" s="666" t="s">
        <v>4425</v>
      </c>
      <c r="H53" s="666" t="s">
        <v>4426</v>
      </c>
      <c r="I53" s="668">
        <v>11.14</v>
      </c>
      <c r="J53" s="668">
        <v>150</v>
      </c>
      <c r="K53" s="669">
        <v>1671</v>
      </c>
    </row>
    <row r="54" spans="1:11" ht="14.4" customHeight="1" x14ac:dyDescent="0.3">
      <c r="A54" s="664" t="s">
        <v>555</v>
      </c>
      <c r="B54" s="665" t="s">
        <v>556</v>
      </c>
      <c r="C54" s="666" t="s">
        <v>560</v>
      </c>
      <c r="D54" s="667" t="s">
        <v>2691</v>
      </c>
      <c r="E54" s="666" t="s">
        <v>7551</v>
      </c>
      <c r="F54" s="667" t="s">
        <v>7552</v>
      </c>
      <c r="G54" s="666" t="s">
        <v>4427</v>
      </c>
      <c r="H54" s="666" t="s">
        <v>4428</v>
      </c>
      <c r="I54" s="668">
        <v>2.75</v>
      </c>
      <c r="J54" s="668">
        <v>4600</v>
      </c>
      <c r="K54" s="669">
        <v>12650</v>
      </c>
    </row>
    <row r="55" spans="1:11" ht="14.4" customHeight="1" x14ac:dyDescent="0.3">
      <c r="A55" s="664" t="s">
        <v>555</v>
      </c>
      <c r="B55" s="665" t="s">
        <v>556</v>
      </c>
      <c r="C55" s="666" t="s">
        <v>560</v>
      </c>
      <c r="D55" s="667" t="s">
        <v>2691</v>
      </c>
      <c r="E55" s="666" t="s">
        <v>7551</v>
      </c>
      <c r="F55" s="667" t="s">
        <v>7552</v>
      </c>
      <c r="G55" s="666" t="s">
        <v>4429</v>
      </c>
      <c r="H55" s="666" t="s">
        <v>4430</v>
      </c>
      <c r="I55" s="668">
        <v>1.0907142857142857</v>
      </c>
      <c r="J55" s="668">
        <v>7100</v>
      </c>
      <c r="K55" s="669">
        <v>7744</v>
      </c>
    </row>
    <row r="56" spans="1:11" ht="14.4" customHeight="1" x14ac:dyDescent="0.3">
      <c r="A56" s="664" t="s">
        <v>555</v>
      </c>
      <c r="B56" s="665" t="s">
        <v>556</v>
      </c>
      <c r="C56" s="666" t="s">
        <v>560</v>
      </c>
      <c r="D56" s="667" t="s">
        <v>2691</v>
      </c>
      <c r="E56" s="666" t="s">
        <v>7551</v>
      </c>
      <c r="F56" s="667" t="s">
        <v>7552</v>
      </c>
      <c r="G56" s="666" t="s">
        <v>4431</v>
      </c>
      <c r="H56" s="666" t="s">
        <v>4432</v>
      </c>
      <c r="I56" s="668">
        <v>1.6755555555555555</v>
      </c>
      <c r="J56" s="668">
        <v>4500</v>
      </c>
      <c r="K56" s="669">
        <v>7539</v>
      </c>
    </row>
    <row r="57" spans="1:11" ht="14.4" customHeight="1" x14ac:dyDescent="0.3">
      <c r="A57" s="664" t="s">
        <v>555</v>
      </c>
      <c r="B57" s="665" t="s">
        <v>556</v>
      </c>
      <c r="C57" s="666" t="s">
        <v>560</v>
      </c>
      <c r="D57" s="667" t="s">
        <v>2691</v>
      </c>
      <c r="E57" s="666" t="s">
        <v>7551</v>
      </c>
      <c r="F57" s="667" t="s">
        <v>7552</v>
      </c>
      <c r="G57" s="666" t="s">
        <v>4433</v>
      </c>
      <c r="H57" s="666" t="s">
        <v>4434</v>
      </c>
      <c r="I57" s="668">
        <v>0.47749999999999998</v>
      </c>
      <c r="J57" s="668">
        <v>900</v>
      </c>
      <c r="K57" s="669">
        <v>430</v>
      </c>
    </row>
    <row r="58" spans="1:11" ht="14.4" customHeight="1" x14ac:dyDescent="0.3">
      <c r="A58" s="664" t="s">
        <v>555</v>
      </c>
      <c r="B58" s="665" t="s">
        <v>556</v>
      </c>
      <c r="C58" s="666" t="s">
        <v>560</v>
      </c>
      <c r="D58" s="667" t="s">
        <v>2691</v>
      </c>
      <c r="E58" s="666" t="s">
        <v>7551</v>
      </c>
      <c r="F58" s="667" t="s">
        <v>7552</v>
      </c>
      <c r="G58" s="666" t="s">
        <v>4435</v>
      </c>
      <c r="H58" s="666" t="s">
        <v>4436</v>
      </c>
      <c r="I58" s="668">
        <v>0.67</v>
      </c>
      <c r="J58" s="668">
        <v>10000</v>
      </c>
      <c r="K58" s="669">
        <v>6700</v>
      </c>
    </row>
    <row r="59" spans="1:11" ht="14.4" customHeight="1" x14ac:dyDescent="0.3">
      <c r="A59" s="664" t="s">
        <v>555</v>
      </c>
      <c r="B59" s="665" t="s">
        <v>556</v>
      </c>
      <c r="C59" s="666" t="s">
        <v>560</v>
      </c>
      <c r="D59" s="667" t="s">
        <v>2691</v>
      </c>
      <c r="E59" s="666" t="s">
        <v>7551</v>
      </c>
      <c r="F59" s="667" t="s">
        <v>7552</v>
      </c>
      <c r="G59" s="666" t="s">
        <v>4437</v>
      </c>
      <c r="H59" s="666" t="s">
        <v>4438</v>
      </c>
      <c r="I59" s="668">
        <v>3.14</v>
      </c>
      <c r="J59" s="668">
        <v>50</v>
      </c>
      <c r="K59" s="669">
        <v>157</v>
      </c>
    </row>
    <row r="60" spans="1:11" ht="14.4" customHeight="1" x14ac:dyDescent="0.3">
      <c r="A60" s="664" t="s">
        <v>555</v>
      </c>
      <c r="B60" s="665" t="s">
        <v>556</v>
      </c>
      <c r="C60" s="666" t="s">
        <v>560</v>
      </c>
      <c r="D60" s="667" t="s">
        <v>2691</v>
      </c>
      <c r="E60" s="666" t="s">
        <v>7551</v>
      </c>
      <c r="F60" s="667" t="s">
        <v>7552</v>
      </c>
      <c r="G60" s="666" t="s">
        <v>4439</v>
      </c>
      <c r="H60" s="666" t="s">
        <v>4440</v>
      </c>
      <c r="I60" s="668">
        <v>6.29</v>
      </c>
      <c r="J60" s="668">
        <v>20</v>
      </c>
      <c r="K60" s="669">
        <v>125.8</v>
      </c>
    </row>
    <row r="61" spans="1:11" ht="14.4" customHeight="1" x14ac:dyDescent="0.3">
      <c r="A61" s="664" t="s">
        <v>555</v>
      </c>
      <c r="B61" s="665" t="s">
        <v>556</v>
      </c>
      <c r="C61" s="666" t="s">
        <v>560</v>
      </c>
      <c r="D61" s="667" t="s">
        <v>2691</v>
      </c>
      <c r="E61" s="666" t="s">
        <v>7551</v>
      </c>
      <c r="F61" s="667" t="s">
        <v>7552</v>
      </c>
      <c r="G61" s="666" t="s">
        <v>4441</v>
      </c>
      <c r="H61" s="666" t="s">
        <v>4442</v>
      </c>
      <c r="I61" s="668">
        <v>6.23</v>
      </c>
      <c r="J61" s="668">
        <v>30</v>
      </c>
      <c r="K61" s="669">
        <v>186.9</v>
      </c>
    </row>
    <row r="62" spans="1:11" ht="14.4" customHeight="1" x14ac:dyDescent="0.3">
      <c r="A62" s="664" t="s">
        <v>555</v>
      </c>
      <c r="B62" s="665" t="s">
        <v>556</v>
      </c>
      <c r="C62" s="666" t="s">
        <v>560</v>
      </c>
      <c r="D62" s="667" t="s">
        <v>2691</v>
      </c>
      <c r="E62" s="666" t="s">
        <v>7551</v>
      </c>
      <c r="F62" s="667" t="s">
        <v>7552</v>
      </c>
      <c r="G62" s="666" t="s">
        <v>4441</v>
      </c>
      <c r="H62" s="666" t="s">
        <v>4443</v>
      </c>
      <c r="I62" s="668">
        <v>6.23</v>
      </c>
      <c r="J62" s="668">
        <v>60</v>
      </c>
      <c r="K62" s="669">
        <v>373.8</v>
      </c>
    </row>
    <row r="63" spans="1:11" ht="14.4" customHeight="1" x14ac:dyDescent="0.3">
      <c r="A63" s="664" t="s">
        <v>555</v>
      </c>
      <c r="B63" s="665" t="s">
        <v>556</v>
      </c>
      <c r="C63" s="666" t="s">
        <v>560</v>
      </c>
      <c r="D63" s="667" t="s">
        <v>2691</v>
      </c>
      <c r="E63" s="666" t="s">
        <v>7551</v>
      </c>
      <c r="F63" s="667" t="s">
        <v>7552</v>
      </c>
      <c r="G63" s="666" t="s">
        <v>4444</v>
      </c>
      <c r="H63" s="666" t="s">
        <v>4445</v>
      </c>
      <c r="I63" s="668">
        <v>81.733333333333334</v>
      </c>
      <c r="J63" s="668">
        <v>135</v>
      </c>
      <c r="K63" s="669">
        <v>11034</v>
      </c>
    </row>
    <row r="64" spans="1:11" ht="14.4" customHeight="1" x14ac:dyDescent="0.3">
      <c r="A64" s="664" t="s">
        <v>555</v>
      </c>
      <c r="B64" s="665" t="s">
        <v>556</v>
      </c>
      <c r="C64" s="666" t="s">
        <v>560</v>
      </c>
      <c r="D64" s="667" t="s">
        <v>2691</v>
      </c>
      <c r="E64" s="666" t="s">
        <v>7551</v>
      </c>
      <c r="F64" s="667" t="s">
        <v>7552</v>
      </c>
      <c r="G64" s="666" t="s">
        <v>4446</v>
      </c>
      <c r="H64" s="666" t="s">
        <v>4447</v>
      </c>
      <c r="I64" s="668">
        <v>6.1700000000000008</v>
      </c>
      <c r="J64" s="668">
        <v>290</v>
      </c>
      <c r="K64" s="669">
        <v>1789.2999999999997</v>
      </c>
    </row>
    <row r="65" spans="1:11" ht="14.4" customHeight="1" x14ac:dyDescent="0.3">
      <c r="A65" s="664" t="s">
        <v>555</v>
      </c>
      <c r="B65" s="665" t="s">
        <v>556</v>
      </c>
      <c r="C65" s="666" t="s">
        <v>560</v>
      </c>
      <c r="D65" s="667" t="s">
        <v>2691</v>
      </c>
      <c r="E65" s="666" t="s">
        <v>7551</v>
      </c>
      <c r="F65" s="667" t="s">
        <v>7552</v>
      </c>
      <c r="G65" s="666" t="s">
        <v>4448</v>
      </c>
      <c r="H65" s="666" t="s">
        <v>4449</v>
      </c>
      <c r="I65" s="668">
        <v>9.68</v>
      </c>
      <c r="J65" s="668">
        <v>100</v>
      </c>
      <c r="K65" s="669">
        <v>968</v>
      </c>
    </row>
    <row r="66" spans="1:11" ht="14.4" customHeight="1" x14ac:dyDescent="0.3">
      <c r="A66" s="664" t="s">
        <v>555</v>
      </c>
      <c r="B66" s="665" t="s">
        <v>556</v>
      </c>
      <c r="C66" s="666" t="s">
        <v>560</v>
      </c>
      <c r="D66" s="667" t="s">
        <v>2691</v>
      </c>
      <c r="E66" s="666" t="s">
        <v>7551</v>
      </c>
      <c r="F66" s="667" t="s">
        <v>7552</v>
      </c>
      <c r="G66" s="666" t="s">
        <v>4450</v>
      </c>
      <c r="H66" s="666" t="s">
        <v>4451</v>
      </c>
      <c r="I66" s="668">
        <v>1.9845454545454544</v>
      </c>
      <c r="J66" s="668">
        <v>750</v>
      </c>
      <c r="K66" s="669">
        <v>1488</v>
      </c>
    </row>
    <row r="67" spans="1:11" ht="14.4" customHeight="1" x14ac:dyDescent="0.3">
      <c r="A67" s="664" t="s">
        <v>555</v>
      </c>
      <c r="B67" s="665" t="s">
        <v>556</v>
      </c>
      <c r="C67" s="666" t="s">
        <v>560</v>
      </c>
      <c r="D67" s="667" t="s">
        <v>2691</v>
      </c>
      <c r="E67" s="666" t="s">
        <v>7551</v>
      </c>
      <c r="F67" s="667" t="s">
        <v>7552</v>
      </c>
      <c r="G67" s="666" t="s">
        <v>4452</v>
      </c>
      <c r="H67" s="666" t="s">
        <v>4453</v>
      </c>
      <c r="I67" s="668">
        <v>2.0350000000000001</v>
      </c>
      <c r="J67" s="668">
        <v>100</v>
      </c>
      <c r="K67" s="669">
        <v>203.5</v>
      </c>
    </row>
    <row r="68" spans="1:11" ht="14.4" customHeight="1" x14ac:dyDescent="0.3">
      <c r="A68" s="664" t="s">
        <v>555</v>
      </c>
      <c r="B68" s="665" t="s">
        <v>556</v>
      </c>
      <c r="C68" s="666" t="s">
        <v>560</v>
      </c>
      <c r="D68" s="667" t="s">
        <v>2691</v>
      </c>
      <c r="E68" s="666" t="s">
        <v>7551</v>
      </c>
      <c r="F68" s="667" t="s">
        <v>7552</v>
      </c>
      <c r="G68" s="666" t="s">
        <v>4454</v>
      </c>
      <c r="H68" s="666" t="s">
        <v>4455</v>
      </c>
      <c r="I68" s="668">
        <v>3.0933333333333333</v>
      </c>
      <c r="J68" s="668">
        <v>150</v>
      </c>
      <c r="K68" s="669">
        <v>464</v>
      </c>
    </row>
    <row r="69" spans="1:11" ht="14.4" customHeight="1" x14ac:dyDescent="0.3">
      <c r="A69" s="664" t="s">
        <v>555</v>
      </c>
      <c r="B69" s="665" t="s">
        <v>556</v>
      </c>
      <c r="C69" s="666" t="s">
        <v>560</v>
      </c>
      <c r="D69" s="667" t="s">
        <v>2691</v>
      </c>
      <c r="E69" s="666" t="s">
        <v>7551</v>
      </c>
      <c r="F69" s="667" t="s">
        <v>7552</v>
      </c>
      <c r="G69" s="666" t="s">
        <v>4456</v>
      </c>
      <c r="H69" s="666" t="s">
        <v>4457</v>
      </c>
      <c r="I69" s="668">
        <v>1.93</v>
      </c>
      <c r="J69" s="668">
        <v>50</v>
      </c>
      <c r="K69" s="669">
        <v>96.5</v>
      </c>
    </row>
    <row r="70" spans="1:11" ht="14.4" customHeight="1" x14ac:dyDescent="0.3">
      <c r="A70" s="664" t="s">
        <v>555</v>
      </c>
      <c r="B70" s="665" t="s">
        <v>556</v>
      </c>
      <c r="C70" s="666" t="s">
        <v>560</v>
      </c>
      <c r="D70" s="667" t="s">
        <v>2691</v>
      </c>
      <c r="E70" s="666" t="s">
        <v>7551</v>
      </c>
      <c r="F70" s="667" t="s">
        <v>7552</v>
      </c>
      <c r="G70" s="666" t="s">
        <v>4458</v>
      </c>
      <c r="H70" s="666" t="s">
        <v>4459</v>
      </c>
      <c r="I70" s="668">
        <v>1.2500000000000001E-2</v>
      </c>
      <c r="J70" s="668">
        <v>300</v>
      </c>
      <c r="K70" s="669">
        <v>3.6</v>
      </c>
    </row>
    <row r="71" spans="1:11" ht="14.4" customHeight="1" x14ac:dyDescent="0.3">
      <c r="A71" s="664" t="s">
        <v>555</v>
      </c>
      <c r="B71" s="665" t="s">
        <v>556</v>
      </c>
      <c r="C71" s="666" t="s">
        <v>560</v>
      </c>
      <c r="D71" s="667" t="s">
        <v>2691</v>
      </c>
      <c r="E71" s="666" t="s">
        <v>7551</v>
      </c>
      <c r="F71" s="667" t="s">
        <v>7552</v>
      </c>
      <c r="G71" s="666" t="s">
        <v>4460</v>
      </c>
      <c r="H71" s="666" t="s">
        <v>4461</v>
      </c>
      <c r="I71" s="668">
        <v>3.0714285714285716</v>
      </c>
      <c r="J71" s="668">
        <v>350</v>
      </c>
      <c r="K71" s="669">
        <v>1075</v>
      </c>
    </row>
    <row r="72" spans="1:11" ht="14.4" customHeight="1" x14ac:dyDescent="0.3">
      <c r="A72" s="664" t="s">
        <v>555</v>
      </c>
      <c r="B72" s="665" t="s">
        <v>556</v>
      </c>
      <c r="C72" s="666" t="s">
        <v>560</v>
      </c>
      <c r="D72" s="667" t="s">
        <v>2691</v>
      </c>
      <c r="E72" s="666" t="s">
        <v>7551</v>
      </c>
      <c r="F72" s="667" t="s">
        <v>7552</v>
      </c>
      <c r="G72" s="666" t="s">
        <v>4462</v>
      </c>
      <c r="H72" s="666" t="s">
        <v>4463</v>
      </c>
      <c r="I72" s="668">
        <v>2.1657142857142859</v>
      </c>
      <c r="J72" s="668">
        <v>350</v>
      </c>
      <c r="K72" s="669">
        <v>758</v>
      </c>
    </row>
    <row r="73" spans="1:11" ht="14.4" customHeight="1" x14ac:dyDescent="0.3">
      <c r="A73" s="664" t="s">
        <v>555</v>
      </c>
      <c r="B73" s="665" t="s">
        <v>556</v>
      </c>
      <c r="C73" s="666" t="s">
        <v>560</v>
      </c>
      <c r="D73" s="667" t="s">
        <v>2691</v>
      </c>
      <c r="E73" s="666" t="s">
        <v>7551</v>
      </c>
      <c r="F73" s="667" t="s">
        <v>7552</v>
      </c>
      <c r="G73" s="666" t="s">
        <v>4464</v>
      </c>
      <c r="H73" s="666" t="s">
        <v>4465</v>
      </c>
      <c r="I73" s="668">
        <v>2.7033333333333331</v>
      </c>
      <c r="J73" s="668">
        <v>150</v>
      </c>
      <c r="K73" s="669">
        <v>405.5</v>
      </c>
    </row>
    <row r="74" spans="1:11" ht="14.4" customHeight="1" x14ac:dyDescent="0.3">
      <c r="A74" s="664" t="s">
        <v>555</v>
      </c>
      <c r="B74" s="665" t="s">
        <v>556</v>
      </c>
      <c r="C74" s="666" t="s">
        <v>560</v>
      </c>
      <c r="D74" s="667" t="s">
        <v>2691</v>
      </c>
      <c r="E74" s="666" t="s">
        <v>7551</v>
      </c>
      <c r="F74" s="667" t="s">
        <v>7552</v>
      </c>
      <c r="G74" s="666" t="s">
        <v>4466</v>
      </c>
      <c r="H74" s="666" t="s">
        <v>4467</v>
      </c>
      <c r="I74" s="668">
        <v>3.9950000000000001</v>
      </c>
      <c r="J74" s="668">
        <v>90</v>
      </c>
      <c r="K74" s="669">
        <v>359.75</v>
      </c>
    </row>
    <row r="75" spans="1:11" ht="14.4" customHeight="1" x14ac:dyDescent="0.3">
      <c r="A75" s="664" t="s">
        <v>555</v>
      </c>
      <c r="B75" s="665" t="s">
        <v>556</v>
      </c>
      <c r="C75" s="666" t="s">
        <v>560</v>
      </c>
      <c r="D75" s="667" t="s">
        <v>2691</v>
      </c>
      <c r="E75" s="666" t="s">
        <v>7551</v>
      </c>
      <c r="F75" s="667" t="s">
        <v>7552</v>
      </c>
      <c r="G75" s="666" t="s">
        <v>4468</v>
      </c>
      <c r="H75" s="666" t="s">
        <v>4469</v>
      </c>
      <c r="I75" s="668">
        <v>2.1737500000000001</v>
      </c>
      <c r="J75" s="668">
        <v>800</v>
      </c>
      <c r="K75" s="669">
        <v>1739</v>
      </c>
    </row>
    <row r="76" spans="1:11" ht="14.4" customHeight="1" x14ac:dyDescent="0.3">
      <c r="A76" s="664" t="s">
        <v>555</v>
      </c>
      <c r="B76" s="665" t="s">
        <v>556</v>
      </c>
      <c r="C76" s="666" t="s">
        <v>560</v>
      </c>
      <c r="D76" s="667" t="s">
        <v>2691</v>
      </c>
      <c r="E76" s="666" t="s">
        <v>7551</v>
      </c>
      <c r="F76" s="667" t="s">
        <v>7552</v>
      </c>
      <c r="G76" s="666" t="s">
        <v>4470</v>
      </c>
      <c r="H76" s="666" t="s">
        <v>4471</v>
      </c>
      <c r="I76" s="668">
        <v>127.05</v>
      </c>
      <c r="J76" s="668">
        <v>2</v>
      </c>
      <c r="K76" s="669">
        <v>254.1</v>
      </c>
    </row>
    <row r="77" spans="1:11" ht="14.4" customHeight="1" x14ac:dyDescent="0.3">
      <c r="A77" s="664" t="s">
        <v>555</v>
      </c>
      <c r="B77" s="665" t="s">
        <v>556</v>
      </c>
      <c r="C77" s="666" t="s">
        <v>560</v>
      </c>
      <c r="D77" s="667" t="s">
        <v>2691</v>
      </c>
      <c r="E77" s="666" t="s">
        <v>7551</v>
      </c>
      <c r="F77" s="667" t="s">
        <v>7552</v>
      </c>
      <c r="G77" s="666" t="s">
        <v>4472</v>
      </c>
      <c r="H77" s="666" t="s">
        <v>4473</v>
      </c>
      <c r="I77" s="668">
        <v>47.19</v>
      </c>
      <c r="J77" s="668">
        <v>60</v>
      </c>
      <c r="K77" s="669">
        <v>2831.3999999999996</v>
      </c>
    </row>
    <row r="78" spans="1:11" ht="14.4" customHeight="1" x14ac:dyDescent="0.3">
      <c r="A78" s="664" t="s">
        <v>555</v>
      </c>
      <c r="B78" s="665" t="s">
        <v>556</v>
      </c>
      <c r="C78" s="666" t="s">
        <v>560</v>
      </c>
      <c r="D78" s="667" t="s">
        <v>2691</v>
      </c>
      <c r="E78" s="666" t="s">
        <v>7551</v>
      </c>
      <c r="F78" s="667" t="s">
        <v>7552</v>
      </c>
      <c r="G78" s="666" t="s">
        <v>4474</v>
      </c>
      <c r="H78" s="666" t="s">
        <v>4475</v>
      </c>
      <c r="I78" s="668">
        <v>17.98</v>
      </c>
      <c r="J78" s="668">
        <v>450</v>
      </c>
      <c r="K78" s="669">
        <v>8091</v>
      </c>
    </row>
    <row r="79" spans="1:11" ht="14.4" customHeight="1" x14ac:dyDescent="0.3">
      <c r="A79" s="664" t="s">
        <v>555</v>
      </c>
      <c r="B79" s="665" t="s">
        <v>556</v>
      </c>
      <c r="C79" s="666" t="s">
        <v>560</v>
      </c>
      <c r="D79" s="667" t="s">
        <v>2691</v>
      </c>
      <c r="E79" s="666" t="s">
        <v>7551</v>
      </c>
      <c r="F79" s="667" t="s">
        <v>7552</v>
      </c>
      <c r="G79" s="666" t="s">
        <v>4476</v>
      </c>
      <c r="H79" s="666" t="s">
        <v>4477</v>
      </c>
      <c r="I79" s="668">
        <v>17.979999999999997</v>
      </c>
      <c r="J79" s="668">
        <v>1250</v>
      </c>
      <c r="K79" s="669">
        <v>22475</v>
      </c>
    </row>
    <row r="80" spans="1:11" ht="14.4" customHeight="1" x14ac:dyDescent="0.3">
      <c r="A80" s="664" t="s">
        <v>555</v>
      </c>
      <c r="B80" s="665" t="s">
        <v>556</v>
      </c>
      <c r="C80" s="666" t="s">
        <v>560</v>
      </c>
      <c r="D80" s="667" t="s">
        <v>2691</v>
      </c>
      <c r="E80" s="666" t="s">
        <v>7551</v>
      </c>
      <c r="F80" s="667" t="s">
        <v>7552</v>
      </c>
      <c r="G80" s="666" t="s">
        <v>4478</v>
      </c>
      <c r="H80" s="666" t="s">
        <v>4479</v>
      </c>
      <c r="I80" s="668">
        <v>14.620909090909089</v>
      </c>
      <c r="J80" s="668">
        <v>270</v>
      </c>
      <c r="K80" s="669">
        <v>3953.3</v>
      </c>
    </row>
    <row r="81" spans="1:11" ht="14.4" customHeight="1" x14ac:dyDescent="0.3">
      <c r="A81" s="664" t="s">
        <v>555</v>
      </c>
      <c r="B81" s="665" t="s">
        <v>556</v>
      </c>
      <c r="C81" s="666" t="s">
        <v>560</v>
      </c>
      <c r="D81" s="667" t="s">
        <v>2691</v>
      </c>
      <c r="E81" s="666" t="s">
        <v>7551</v>
      </c>
      <c r="F81" s="667" t="s">
        <v>7552</v>
      </c>
      <c r="G81" s="666" t="s">
        <v>4480</v>
      </c>
      <c r="H81" s="666" t="s">
        <v>4481</v>
      </c>
      <c r="I81" s="668">
        <v>2.5157142857142856</v>
      </c>
      <c r="J81" s="668">
        <v>450</v>
      </c>
      <c r="K81" s="669">
        <v>1132</v>
      </c>
    </row>
    <row r="82" spans="1:11" ht="14.4" customHeight="1" x14ac:dyDescent="0.3">
      <c r="A82" s="664" t="s">
        <v>555</v>
      </c>
      <c r="B82" s="665" t="s">
        <v>556</v>
      </c>
      <c r="C82" s="666" t="s">
        <v>560</v>
      </c>
      <c r="D82" s="667" t="s">
        <v>2691</v>
      </c>
      <c r="E82" s="666" t="s">
        <v>7551</v>
      </c>
      <c r="F82" s="667" t="s">
        <v>7552</v>
      </c>
      <c r="G82" s="666" t="s">
        <v>4482</v>
      </c>
      <c r="H82" s="666" t="s">
        <v>4483</v>
      </c>
      <c r="I82" s="668">
        <v>5.2050000000000001</v>
      </c>
      <c r="J82" s="668">
        <v>60</v>
      </c>
      <c r="K82" s="669">
        <v>312.3</v>
      </c>
    </row>
    <row r="83" spans="1:11" ht="14.4" customHeight="1" x14ac:dyDescent="0.3">
      <c r="A83" s="664" t="s">
        <v>555</v>
      </c>
      <c r="B83" s="665" t="s">
        <v>556</v>
      </c>
      <c r="C83" s="666" t="s">
        <v>560</v>
      </c>
      <c r="D83" s="667" t="s">
        <v>2691</v>
      </c>
      <c r="E83" s="666" t="s">
        <v>7551</v>
      </c>
      <c r="F83" s="667" t="s">
        <v>7552</v>
      </c>
      <c r="G83" s="666" t="s">
        <v>4484</v>
      </c>
      <c r="H83" s="666" t="s">
        <v>4485</v>
      </c>
      <c r="I83" s="668">
        <v>13.2</v>
      </c>
      <c r="J83" s="668">
        <v>90</v>
      </c>
      <c r="K83" s="669">
        <v>1188</v>
      </c>
    </row>
    <row r="84" spans="1:11" ht="14.4" customHeight="1" x14ac:dyDescent="0.3">
      <c r="A84" s="664" t="s">
        <v>555</v>
      </c>
      <c r="B84" s="665" t="s">
        <v>556</v>
      </c>
      <c r="C84" s="666" t="s">
        <v>560</v>
      </c>
      <c r="D84" s="667" t="s">
        <v>2691</v>
      </c>
      <c r="E84" s="666" t="s">
        <v>7551</v>
      </c>
      <c r="F84" s="667" t="s">
        <v>7552</v>
      </c>
      <c r="G84" s="666" t="s">
        <v>4486</v>
      </c>
      <c r="H84" s="666" t="s">
        <v>4487</v>
      </c>
      <c r="I84" s="668">
        <v>13.203333333333333</v>
      </c>
      <c r="J84" s="668">
        <v>60</v>
      </c>
      <c r="K84" s="669">
        <v>792.2</v>
      </c>
    </row>
    <row r="85" spans="1:11" ht="14.4" customHeight="1" x14ac:dyDescent="0.3">
      <c r="A85" s="664" t="s">
        <v>555</v>
      </c>
      <c r="B85" s="665" t="s">
        <v>556</v>
      </c>
      <c r="C85" s="666" t="s">
        <v>560</v>
      </c>
      <c r="D85" s="667" t="s">
        <v>2691</v>
      </c>
      <c r="E85" s="666" t="s">
        <v>7551</v>
      </c>
      <c r="F85" s="667" t="s">
        <v>7552</v>
      </c>
      <c r="G85" s="666" t="s">
        <v>4488</v>
      </c>
      <c r="H85" s="666" t="s">
        <v>4489</v>
      </c>
      <c r="I85" s="668">
        <v>13.21</v>
      </c>
      <c r="J85" s="668">
        <v>10</v>
      </c>
      <c r="K85" s="669">
        <v>132.1</v>
      </c>
    </row>
    <row r="86" spans="1:11" ht="14.4" customHeight="1" x14ac:dyDescent="0.3">
      <c r="A86" s="664" t="s">
        <v>555</v>
      </c>
      <c r="B86" s="665" t="s">
        <v>556</v>
      </c>
      <c r="C86" s="666" t="s">
        <v>560</v>
      </c>
      <c r="D86" s="667" t="s">
        <v>2691</v>
      </c>
      <c r="E86" s="666" t="s">
        <v>7551</v>
      </c>
      <c r="F86" s="667" t="s">
        <v>7552</v>
      </c>
      <c r="G86" s="666" t="s">
        <v>4490</v>
      </c>
      <c r="H86" s="666" t="s">
        <v>4491</v>
      </c>
      <c r="I86" s="668">
        <v>1.27</v>
      </c>
      <c r="J86" s="668">
        <v>450</v>
      </c>
      <c r="K86" s="669">
        <v>571.5</v>
      </c>
    </row>
    <row r="87" spans="1:11" ht="14.4" customHeight="1" x14ac:dyDescent="0.3">
      <c r="A87" s="664" t="s">
        <v>555</v>
      </c>
      <c r="B87" s="665" t="s">
        <v>556</v>
      </c>
      <c r="C87" s="666" t="s">
        <v>560</v>
      </c>
      <c r="D87" s="667" t="s">
        <v>2691</v>
      </c>
      <c r="E87" s="666" t="s">
        <v>7551</v>
      </c>
      <c r="F87" s="667" t="s">
        <v>7552</v>
      </c>
      <c r="G87" s="666" t="s">
        <v>4492</v>
      </c>
      <c r="H87" s="666" t="s">
        <v>4493</v>
      </c>
      <c r="I87" s="668">
        <v>8.5</v>
      </c>
      <c r="J87" s="668">
        <v>30</v>
      </c>
      <c r="K87" s="669">
        <v>255</v>
      </c>
    </row>
    <row r="88" spans="1:11" ht="14.4" customHeight="1" x14ac:dyDescent="0.3">
      <c r="A88" s="664" t="s">
        <v>555</v>
      </c>
      <c r="B88" s="665" t="s">
        <v>556</v>
      </c>
      <c r="C88" s="666" t="s">
        <v>560</v>
      </c>
      <c r="D88" s="667" t="s">
        <v>2691</v>
      </c>
      <c r="E88" s="666" t="s">
        <v>7551</v>
      </c>
      <c r="F88" s="667" t="s">
        <v>7552</v>
      </c>
      <c r="G88" s="666" t="s">
        <v>4494</v>
      </c>
      <c r="H88" s="666" t="s">
        <v>4495</v>
      </c>
      <c r="I88" s="668">
        <v>21.236666666666665</v>
      </c>
      <c r="J88" s="668">
        <v>80</v>
      </c>
      <c r="K88" s="669">
        <v>1698.9</v>
      </c>
    </row>
    <row r="89" spans="1:11" ht="14.4" customHeight="1" x14ac:dyDescent="0.3">
      <c r="A89" s="664" t="s">
        <v>555</v>
      </c>
      <c r="B89" s="665" t="s">
        <v>556</v>
      </c>
      <c r="C89" s="666" t="s">
        <v>560</v>
      </c>
      <c r="D89" s="667" t="s">
        <v>2691</v>
      </c>
      <c r="E89" s="666" t="s">
        <v>7551</v>
      </c>
      <c r="F89" s="667" t="s">
        <v>7552</v>
      </c>
      <c r="G89" s="666" t="s">
        <v>4496</v>
      </c>
      <c r="H89" s="666" t="s">
        <v>4497</v>
      </c>
      <c r="I89" s="668">
        <v>21.236666666666665</v>
      </c>
      <c r="J89" s="668">
        <v>85</v>
      </c>
      <c r="K89" s="669">
        <v>1805.05</v>
      </c>
    </row>
    <row r="90" spans="1:11" ht="14.4" customHeight="1" x14ac:dyDescent="0.3">
      <c r="A90" s="664" t="s">
        <v>555</v>
      </c>
      <c r="B90" s="665" t="s">
        <v>556</v>
      </c>
      <c r="C90" s="666" t="s">
        <v>560</v>
      </c>
      <c r="D90" s="667" t="s">
        <v>2691</v>
      </c>
      <c r="E90" s="666" t="s">
        <v>7551</v>
      </c>
      <c r="F90" s="667" t="s">
        <v>7552</v>
      </c>
      <c r="G90" s="666" t="s">
        <v>4498</v>
      </c>
      <c r="H90" s="666" t="s">
        <v>4499</v>
      </c>
      <c r="I90" s="668">
        <v>11.495000000000001</v>
      </c>
      <c r="J90" s="668">
        <v>50</v>
      </c>
      <c r="K90" s="669">
        <v>574.79999999999995</v>
      </c>
    </row>
    <row r="91" spans="1:11" ht="14.4" customHeight="1" x14ac:dyDescent="0.3">
      <c r="A91" s="664" t="s">
        <v>555</v>
      </c>
      <c r="B91" s="665" t="s">
        <v>556</v>
      </c>
      <c r="C91" s="666" t="s">
        <v>560</v>
      </c>
      <c r="D91" s="667" t="s">
        <v>2691</v>
      </c>
      <c r="E91" s="666" t="s">
        <v>7551</v>
      </c>
      <c r="F91" s="667" t="s">
        <v>7552</v>
      </c>
      <c r="G91" s="666" t="s">
        <v>4500</v>
      </c>
      <c r="H91" s="666" t="s">
        <v>4501</v>
      </c>
      <c r="I91" s="668">
        <v>13.2</v>
      </c>
      <c r="J91" s="668">
        <v>10</v>
      </c>
      <c r="K91" s="669">
        <v>132</v>
      </c>
    </row>
    <row r="92" spans="1:11" ht="14.4" customHeight="1" x14ac:dyDescent="0.3">
      <c r="A92" s="664" t="s">
        <v>555</v>
      </c>
      <c r="B92" s="665" t="s">
        <v>556</v>
      </c>
      <c r="C92" s="666" t="s">
        <v>560</v>
      </c>
      <c r="D92" s="667" t="s">
        <v>2691</v>
      </c>
      <c r="E92" s="666" t="s">
        <v>7551</v>
      </c>
      <c r="F92" s="667" t="s">
        <v>7552</v>
      </c>
      <c r="G92" s="666" t="s">
        <v>4502</v>
      </c>
      <c r="H92" s="666" t="s">
        <v>4503</v>
      </c>
      <c r="I92" s="668">
        <v>0.47363636363636358</v>
      </c>
      <c r="J92" s="668">
        <v>4100</v>
      </c>
      <c r="K92" s="669">
        <v>1942</v>
      </c>
    </row>
    <row r="93" spans="1:11" ht="14.4" customHeight="1" x14ac:dyDescent="0.3">
      <c r="A93" s="664" t="s">
        <v>555</v>
      </c>
      <c r="B93" s="665" t="s">
        <v>556</v>
      </c>
      <c r="C93" s="666" t="s">
        <v>560</v>
      </c>
      <c r="D93" s="667" t="s">
        <v>2691</v>
      </c>
      <c r="E93" s="666" t="s">
        <v>7551</v>
      </c>
      <c r="F93" s="667" t="s">
        <v>7552</v>
      </c>
      <c r="G93" s="666" t="s">
        <v>4504</v>
      </c>
      <c r="H93" s="666" t="s">
        <v>4505</v>
      </c>
      <c r="I93" s="668">
        <v>4.03</v>
      </c>
      <c r="J93" s="668">
        <v>50</v>
      </c>
      <c r="K93" s="669">
        <v>201.5</v>
      </c>
    </row>
    <row r="94" spans="1:11" ht="14.4" customHeight="1" x14ac:dyDescent="0.3">
      <c r="A94" s="664" t="s">
        <v>555</v>
      </c>
      <c r="B94" s="665" t="s">
        <v>556</v>
      </c>
      <c r="C94" s="666" t="s">
        <v>560</v>
      </c>
      <c r="D94" s="667" t="s">
        <v>2691</v>
      </c>
      <c r="E94" s="666" t="s">
        <v>7551</v>
      </c>
      <c r="F94" s="667" t="s">
        <v>7552</v>
      </c>
      <c r="G94" s="666" t="s">
        <v>4506</v>
      </c>
      <c r="H94" s="666" t="s">
        <v>4507</v>
      </c>
      <c r="I94" s="668">
        <v>2.2833333333333332</v>
      </c>
      <c r="J94" s="668">
        <v>300</v>
      </c>
      <c r="K94" s="669">
        <v>685</v>
      </c>
    </row>
    <row r="95" spans="1:11" ht="14.4" customHeight="1" x14ac:dyDescent="0.3">
      <c r="A95" s="664" t="s">
        <v>555</v>
      </c>
      <c r="B95" s="665" t="s">
        <v>556</v>
      </c>
      <c r="C95" s="666" t="s">
        <v>560</v>
      </c>
      <c r="D95" s="667" t="s">
        <v>2691</v>
      </c>
      <c r="E95" s="666" t="s">
        <v>7551</v>
      </c>
      <c r="F95" s="667" t="s">
        <v>7552</v>
      </c>
      <c r="G95" s="666" t="s">
        <v>4508</v>
      </c>
      <c r="H95" s="666" t="s">
        <v>4509</v>
      </c>
      <c r="I95" s="668">
        <v>9.1966666666666672</v>
      </c>
      <c r="J95" s="668">
        <v>300</v>
      </c>
      <c r="K95" s="669">
        <v>2759</v>
      </c>
    </row>
    <row r="96" spans="1:11" ht="14.4" customHeight="1" x14ac:dyDescent="0.3">
      <c r="A96" s="664" t="s">
        <v>555</v>
      </c>
      <c r="B96" s="665" t="s">
        <v>556</v>
      </c>
      <c r="C96" s="666" t="s">
        <v>560</v>
      </c>
      <c r="D96" s="667" t="s">
        <v>2691</v>
      </c>
      <c r="E96" s="666" t="s">
        <v>7551</v>
      </c>
      <c r="F96" s="667" t="s">
        <v>7552</v>
      </c>
      <c r="G96" s="666" t="s">
        <v>4510</v>
      </c>
      <c r="H96" s="666" t="s">
        <v>4511</v>
      </c>
      <c r="I96" s="668">
        <v>9.1999999999999993</v>
      </c>
      <c r="J96" s="668">
        <v>1200</v>
      </c>
      <c r="K96" s="669">
        <v>11040</v>
      </c>
    </row>
    <row r="97" spans="1:11" ht="14.4" customHeight="1" x14ac:dyDescent="0.3">
      <c r="A97" s="664" t="s">
        <v>555</v>
      </c>
      <c r="B97" s="665" t="s">
        <v>556</v>
      </c>
      <c r="C97" s="666" t="s">
        <v>560</v>
      </c>
      <c r="D97" s="667" t="s">
        <v>2691</v>
      </c>
      <c r="E97" s="666" t="s">
        <v>7551</v>
      </c>
      <c r="F97" s="667" t="s">
        <v>7552</v>
      </c>
      <c r="G97" s="666" t="s">
        <v>4510</v>
      </c>
      <c r="H97" s="666" t="s">
        <v>4512</v>
      </c>
      <c r="I97" s="668">
        <v>9.1999999999999993</v>
      </c>
      <c r="J97" s="668">
        <v>800</v>
      </c>
      <c r="K97" s="669">
        <v>7360</v>
      </c>
    </row>
    <row r="98" spans="1:11" ht="14.4" customHeight="1" x14ac:dyDescent="0.3">
      <c r="A98" s="664" t="s">
        <v>555</v>
      </c>
      <c r="B98" s="665" t="s">
        <v>556</v>
      </c>
      <c r="C98" s="666" t="s">
        <v>560</v>
      </c>
      <c r="D98" s="667" t="s">
        <v>2691</v>
      </c>
      <c r="E98" s="666" t="s">
        <v>7551</v>
      </c>
      <c r="F98" s="667" t="s">
        <v>7552</v>
      </c>
      <c r="G98" s="666" t="s">
        <v>4513</v>
      </c>
      <c r="H98" s="666" t="s">
        <v>4514</v>
      </c>
      <c r="I98" s="668">
        <v>172.5</v>
      </c>
      <c r="J98" s="668">
        <v>2</v>
      </c>
      <c r="K98" s="669">
        <v>345</v>
      </c>
    </row>
    <row r="99" spans="1:11" ht="14.4" customHeight="1" x14ac:dyDescent="0.3">
      <c r="A99" s="664" t="s">
        <v>555</v>
      </c>
      <c r="B99" s="665" t="s">
        <v>556</v>
      </c>
      <c r="C99" s="666" t="s">
        <v>560</v>
      </c>
      <c r="D99" s="667" t="s">
        <v>2691</v>
      </c>
      <c r="E99" s="666" t="s">
        <v>7551</v>
      </c>
      <c r="F99" s="667" t="s">
        <v>7552</v>
      </c>
      <c r="G99" s="666" t="s">
        <v>4515</v>
      </c>
      <c r="H99" s="666" t="s">
        <v>4516</v>
      </c>
      <c r="I99" s="668">
        <v>24.3</v>
      </c>
      <c r="J99" s="668">
        <v>3</v>
      </c>
      <c r="K99" s="669">
        <v>72.900000000000006</v>
      </c>
    </row>
    <row r="100" spans="1:11" ht="14.4" customHeight="1" x14ac:dyDescent="0.3">
      <c r="A100" s="664" t="s">
        <v>555</v>
      </c>
      <c r="B100" s="665" t="s">
        <v>556</v>
      </c>
      <c r="C100" s="666" t="s">
        <v>560</v>
      </c>
      <c r="D100" s="667" t="s">
        <v>2691</v>
      </c>
      <c r="E100" s="666" t="s">
        <v>7551</v>
      </c>
      <c r="F100" s="667" t="s">
        <v>7552</v>
      </c>
      <c r="G100" s="666" t="s">
        <v>4517</v>
      </c>
      <c r="H100" s="666" t="s">
        <v>4518</v>
      </c>
      <c r="I100" s="668">
        <v>5.836666666666666</v>
      </c>
      <c r="J100" s="668">
        <v>40</v>
      </c>
      <c r="K100" s="669">
        <v>233.42000000000002</v>
      </c>
    </row>
    <row r="101" spans="1:11" ht="14.4" customHeight="1" x14ac:dyDescent="0.3">
      <c r="A101" s="664" t="s">
        <v>555</v>
      </c>
      <c r="B101" s="665" t="s">
        <v>556</v>
      </c>
      <c r="C101" s="666" t="s">
        <v>560</v>
      </c>
      <c r="D101" s="667" t="s">
        <v>2691</v>
      </c>
      <c r="E101" s="666" t="s">
        <v>7551</v>
      </c>
      <c r="F101" s="667" t="s">
        <v>7552</v>
      </c>
      <c r="G101" s="666" t="s">
        <v>4519</v>
      </c>
      <c r="H101" s="666" t="s">
        <v>4520</v>
      </c>
      <c r="I101" s="668">
        <v>111.09666666666668</v>
      </c>
      <c r="J101" s="668">
        <v>10</v>
      </c>
      <c r="K101" s="669">
        <v>1111.1999999999998</v>
      </c>
    </row>
    <row r="102" spans="1:11" ht="14.4" customHeight="1" x14ac:dyDescent="0.3">
      <c r="A102" s="664" t="s">
        <v>555</v>
      </c>
      <c r="B102" s="665" t="s">
        <v>556</v>
      </c>
      <c r="C102" s="666" t="s">
        <v>560</v>
      </c>
      <c r="D102" s="667" t="s">
        <v>2691</v>
      </c>
      <c r="E102" s="666" t="s">
        <v>7551</v>
      </c>
      <c r="F102" s="667" t="s">
        <v>7552</v>
      </c>
      <c r="G102" s="666" t="s">
        <v>4521</v>
      </c>
      <c r="H102" s="666" t="s">
        <v>4522</v>
      </c>
      <c r="I102" s="668">
        <v>43.22</v>
      </c>
      <c r="J102" s="668">
        <v>20</v>
      </c>
      <c r="K102" s="669">
        <v>864.42</v>
      </c>
    </row>
    <row r="103" spans="1:11" ht="14.4" customHeight="1" x14ac:dyDescent="0.3">
      <c r="A103" s="664" t="s">
        <v>555</v>
      </c>
      <c r="B103" s="665" t="s">
        <v>556</v>
      </c>
      <c r="C103" s="666" t="s">
        <v>560</v>
      </c>
      <c r="D103" s="667" t="s">
        <v>2691</v>
      </c>
      <c r="E103" s="666" t="s">
        <v>7551</v>
      </c>
      <c r="F103" s="667" t="s">
        <v>7552</v>
      </c>
      <c r="G103" s="666" t="s">
        <v>4523</v>
      </c>
      <c r="H103" s="666" t="s">
        <v>4524</v>
      </c>
      <c r="I103" s="668">
        <v>3.4190000000000005</v>
      </c>
      <c r="J103" s="668">
        <v>1120</v>
      </c>
      <c r="K103" s="669">
        <v>3829.6000000000004</v>
      </c>
    </row>
    <row r="104" spans="1:11" ht="14.4" customHeight="1" x14ac:dyDescent="0.3">
      <c r="A104" s="664" t="s">
        <v>555</v>
      </c>
      <c r="B104" s="665" t="s">
        <v>556</v>
      </c>
      <c r="C104" s="666" t="s">
        <v>560</v>
      </c>
      <c r="D104" s="667" t="s">
        <v>2691</v>
      </c>
      <c r="E104" s="666" t="s">
        <v>7551</v>
      </c>
      <c r="F104" s="667" t="s">
        <v>7552</v>
      </c>
      <c r="G104" s="666" t="s">
        <v>4525</v>
      </c>
      <c r="H104" s="666" t="s">
        <v>4526</v>
      </c>
      <c r="I104" s="668">
        <v>3.43</v>
      </c>
      <c r="J104" s="668">
        <v>160</v>
      </c>
      <c r="K104" s="669">
        <v>548.79999999999995</v>
      </c>
    </row>
    <row r="105" spans="1:11" ht="14.4" customHeight="1" x14ac:dyDescent="0.3">
      <c r="A105" s="664" t="s">
        <v>555</v>
      </c>
      <c r="B105" s="665" t="s">
        <v>556</v>
      </c>
      <c r="C105" s="666" t="s">
        <v>560</v>
      </c>
      <c r="D105" s="667" t="s">
        <v>2691</v>
      </c>
      <c r="E105" s="666" t="s">
        <v>7551</v>
      </c>
      <c r="F105" s="667" t="s">
        <v>7552</v>
      </c>
      <c r="G105" s="666" t="s">
        <v>4527</v>
      </c>
      <c r="H105" s="666" t="s">
        <v>4528</v>
      </c>
      <c r="I105" s="668">
        <v>6.0600000000000005</v>
      </c>
      <c r="J105" s="668">
        <v>160</v>
      </c>
      <c r="K105" s="669">
        <v>966.2</v>
      </c>
    </row>
    <row r="106" spans="1:11" ht="14.4" customHeight="1" x14ac:dyDescent="0.3">
      <c r="A106" s="664" t="s">
        <v>555</v>
      </c>
      <c r="B106" s="665" t="s">
        <v>556</v>
      </c>
      <c r="C106" s="666" t="s">
        <v>560</v>
      </c>
      <c r="D106" s="667" t="s">
        <v>2691</v>
      </c>
      <c r="E106" s="666" t="s">
        <v>7551</v>
      </c>
      <c r="F106" s="667" t="s">
        <v>7552</v>
      </c>
      <c r="G106" s="666" t="s">
        <v>4529</v>
      </c>
      <c r="H106" s="666" t="s">
        <v>4530</v>
      </c>
      <c r="I106" s="668">
        <v>62.77</v>
      </c>
      <c r="J106" s="668">
        <v>2</v>
      </c>
      <c r="K106" s="669">
        <v>125.54</v>
      </c>
    </row>
    <row r="107" spans="1:11" ht="14.4" customHeight="1" x14ac:dyDescent="0.3">
      <c r="A107" s="664" t="s">
        <v>555</v>
      </c>
      <c r="B107" s="665" t="s">
        <v>556</v>
      </c>
      <c r="C107" s="666" t="s">
        <v>560</v>
      </c>
      <c r="D107" s="667" t="s">
        <v>2691</v>
      </c>
      <c r="E107" s="666" t="s">
        <v>7551</v>
      </c>
      <c r="F107" s="667" t="s">
        <v>7552</v>
      </c>
      <c r="G107" s="666" t="s">
        <v>4531</v>
      </c>
      <c r="H107" s="666" t="s">
        <v>4532</v>
      </c>
      <c r="I107" s="668">
        <v>110.13</v>
      </c>
      <c r="J107" s="668">
        <v>4</v>
      </c>
      <c r="K107" s="669">
        <v>440.52</v>
      </c>
    </row>
    <row r="108" spans="1:11" ht="14.4" customHeight="1" x14ac:dyDescent="0.3">
      <c r="A108" s="664" t="s">
        <v>555</v>
      </c>
      <c r="B108" s="665" t="s">
        <v>556</v>
      </c>
      <c r="C108" s="666" t="s">
        <v>560</v>
      </c>
      <c r="D108" s="667" t="s">
        <v>2691</v>
      </c>
      <c r="E108" s="666" t="s">
        <v>7551</v>
      </c>
      <c r="F108" s="667" t="s">
        <v>7552</v>
      </c>
      <c r="G108" s="666" t="s">
        <v>4533</v>
      </c>
      <c r="H108" s="666" t="s">
        <v>4534</v>
      </c>
      <c r="I108" s="668">
        <v>185.13</v>
      </c>
      <c r="J108" s="668">
        <v>2</v>
      </c>
      <c r="K108" s="669">
        <v>370.26</v>
      </c>
    </row>
    <row r="109" spans="1:11" ht="14.4" customHeight="1" x14ac:dyDescent="0.3">
      <c r="A109" s="664" t="s">
        <v>555</v>
      </c>
      <c r="B109" s="665" t="s">
        <v>556</v>
      </c>
      <c r="C109" s="666" t="s">
        <v>560</v>
      </c>
      <c r="D109" s="667" t="s">
        <v>2691</v>
      </c>
      <c r="E109" s="666" t="s">
        <v>7551</v>
      </c>
      <c r="F109" s="667" t="s">
        <v>7552</v>
      </c>
      <c r="G109" s="666" t="s">
        <v>4535</v>
      </c>
      <c r="H109" s="666" t="s">
        <v>4536</v>
      </c>
      <c r="I109" s="668">
        <v>140.94999999999999</v>
      </c>
      <c r="J109" s="668">
        <v>2</v>
      </c>
      <c r="K109" s="669">
        <v>281.89999999999998</v>
      </c>
    </row>
    <row r="110" spans="1:11" ht="14.4" customHeight="1" x14ac:dyDescent="0.3">
      <c r="A110" s="664" t="s">
        <v>555</v>
      </c>
      <c r="B110" s="665" t="s">
        <v>556</v>
      </c>
      <c r="C110" s="666" t="s">
        <v>560</v>
      </c>
      <c r="D110" s="667" t="s">
        <v>2691</v>
      </c>
      <c r="E110" s="666" t="s">
        <v>7553</v>
      </c>
      <c r="F110" s="667" t="s">
        <v>7554</v>
      </c>
      <c r="G110" s="666" t="s">
        <v>4537</v>
      </c>
      <c r="H110" s="666" t="s">
        <v>4538</v>
      </c>
      <c r="I110" s="668">
        <v>267.78499999999997</v>
      </c>
      <c r="J110" s="668">
        <v>20</v>
      </c>
      <c r="K110" s="669">
        <v>5355.68</v>
      </c>
    </row>
    <row r="111" spans="1:11" ht="14.4" customHeight="1" x14ac:dyDescent="0.3">
      <c r="A111" s="664" t="s">
        <v>555</v>
      </c>
      <c r="B111" s="665" t="s">
        <v>556</v>
      </c>
      <c r="C111" s="666" t="s">
        <v>560</v>
      </c>
      <c r="D111" s="667" t="s">
        <v>2691</v>
      </c>
      <c r="E111" s="666" t="s">
        <v>7555</v>
      </c>
      <c r="F111" s="667" t="s">
        <v>7556</v>
      </c>
      <c r="G111" s="666" t="s">
        <v>4539</v>
      </c>
      <c r="H111" s="666" t="s">
        <v>4540</v>
      </c>
      <c r="I111" s="668">
        <v>8.1687500000000011</v>
      </c>
      <c r="J111" s="668">
        <v>6200</v>
      </c>
      <c r="K111" s="669">
        <v>50648</v>
      </c>
    </row>
    <row r="112" spans="1:11" ht="14.4" customHeight="1" x14ac:dyDescent="0.3">
      <c r="A112" s="664" t="s">
        <v>555</v>
      </c>
      <c r="B112" s="665" t="s">
        <v>556</v>
      </c>
      <c r="C112" s="666" t="s">
        <v>560</v>
      </c>
      <c r="D112" s="667" t="s">
        <v>2691</v>
      </c>
      <c r="E112" s="666" t="s">
        <v>7555</v>
      </c>
      <c r="F112" s="667" t="s">
        <v>7556</v>
      </c>
      <c r="G112" s="666" t="s">
        <v>4541</v>
      </c>
      <c r="H112" s="666" t="s">
        <v>4542</v>
      </c>
      <c r="I112" s="668">
        <v>7.01</v>
      </c>
      <c r="J112" s="668">
        <v>100</v>
      </c>
      <c r="K112" s="669">
        <v>701</v>
      </c>
    </row>
    <row r="113" spans="1:11" ht="14.4" customHeight="1" x14ac:dyDescent="0.3">
      <c r="A113" s="664" t="s">
        <v>555</v>
      </c>
      <c r="B113" s="665" t="s">
        <v>556</v>
      </c>
      <c r="C113" s="666" t="s">
        <v>560</v>
      </c>
      <c r="D113" s="667" t="s">
        <v>2691</v>
      </c>
      <c r="E113" s="666" t="s">
        <v>7557</v>
      </c>
      <c r="F113" s="667" t="s">
        <v>7558</v>
      </c>
      <c r="G113" s="666" t="s">
        <v>4543</v>
      </c>
      <c r="H113" s="666" t="s">
        <v>4544</v>
      </c>
      <c r="I113" s="668">
        <v>0.30199999999999994</v>
      </c>
      <c r="J113" s="668">
        <v>1200</v>
      </c>
      <c r="K113" s="669">
        <v>362</v>
      </c>
    </row>
    <row r="114" spans="1:11" ht="14.4" customHeight="1" x14ac:dyDescent="0.3">
      <c r="A114" s="664" t="s">
        <v>555</v>
      </c>
      <c r="B114" s="665" t="s">
        <v>556</v>
      </c>
      <c r="C114" s="666" t="s">
        <v>560</v>
      </c>
      <c r="D114" s="667" t="s">
        <v>2691</v>
      </c>
      <c r="E114" s="666" t="s">
        <v>7557</v>
      </c>
      <c r="F114" s="667" t="s">
        <v>7558</v>
      </c>
      <c r="G114" s="666" t="s">
        <v>4545</v>
      </c>
      <c r="H114" s="666" t="s">
        <v>4546</v>
      </c>
      <c r="I114" s="668">
        <v>0.30399999999999999</v>
      </c>
      <c r="J114" s="668">
        <v>800</v>
      </c>
      <c r="K114" s="669">
        <v>242</v>
      </c>
    </row>
    <row r="115" spans="1:11" ht="14.4" customHeight="1" x14ac:dyDescent="0.3">
      <c r="A115" s="664" t="s">
        <v>555</v>
      </c>
      <c r="B115" s="665" t="s">
        <v>556</v>
      </c>
      <c r="C115" s="666" t="s">
        <v>560</v>
      </c>
      <c r="D115" s="667" t="s">
        <v>2691</v>
      </c>
      <c r="E115" s="666" t="s">
        <v>7557</v>
      </c>
      <c r="F115" s="667" t="s">
        <v>7558</v>
      </c>
      <c r="G115" s="666" t="s">
        <v>4547</v>
      </c>
      <c r="H115" s="666" t="s">
        <v>4548</v>
      </c>
      <c r="I115" s="668">
        <v>0.4791666666666668</v>
      </c>
      <c r="J115" s="668">
        <v>6600</v>
      </c>
      <c r="K115" s="669">
        <v>3163</v>
      </c>
    </row>
    <row r="116" spans="1:11" ht="14.4" customHeight="1" x14ac:dyDescent="0.3">
      <c r="A116" s="664" t="s">
        <v>555</v>
      </c>
      <c r="B116" s="665" t="s">
        <v>556</v>
      </c>
      <c r="C116" s="666" t="s">
        <v>560</v>
      </c>
      <c r="D116" s="667" t="s">
        <v>2691</v>
      </c>
      <c r="E116" s="666" t="s">
        <v>7557</v>
      </c>
      <c r="F116" s="667" t="s">
        <v>7558</v>
      </c>
      <c r="G116" s="666" t="s">
        <v>4549</v>
      </c>
      <c r="H116" s="666" t="s">
        <v>4550</v>
      </c>
      <c r="I116" s="668">
        <v>0.48583333333333334</v>
      </c>
      <c r="J116" s="668">
        <v>8700</v>
      </c>
      <c r="K116" s="669">
        <v>4226</v>
      </c>
    </row>
    <row r="117" spans="1:11" ht="14.4" customHeight="1" x14ac:dyDescent="0.3">
      <c r="A117" s="664" t="s">
        <v>555</v>
      </c>
      <c r="B117" s="665" t="s">
        <v>556</v>
      </c>
      <c r="C117" s="666" t="s">
        <v>560</v>
      </c>
      <c r="D117" s="667" t="s">
        <v>2691</v>
      </c>
      <c r="E117" s="666" t="s">
        <v>7557</v>
      </c>
      <c r="F117" s="667" t="s">
        <v>7558</v>
      </c>
      <c r="G117" s="666" t="s">
        <v>4551</v>
      </c>
      <c r="H117" s="666" t="s">
        <v>4552</v>
      </c>
      <c r="I117" s="668">
        <v>1.8050000000000002</v>
      </c>
      <c r="J117" s="668">
        <v>400</v>
      </c>
      <c r="K117" s="669">
        <v>722</v>
      </c>
    </row>
    <row r="118" spans="1:11" ht="14.4" customHeight="1" x14ac:dyDescent="0.3">
      <c r="A118" s="664" t="s">
        <v>555</v>
      </c>
      <c r="B118" s="665" t="s">
        <v>556</v>
      </c>
      <c r="C118" s="666" t="s">
        <v>560</v>
      </c>
      <c r="D118" s="667" t="s">
        <v>2691</v>
      </c>
      <c r="E118" s="666" t="s">
        <v>7559</v>
      </c>
      <c r="F118" s="667" t="s">
        <v>7560</v>
      </c>
      <c r="G118" s="666" t="s">
        <v>4553</v>
      </c>
      <c r="H118" s="666" t="s">
        <v>4554</v>
      </c>
      <c r="I118" s="668">
        <v>41.26</v>
      </c>
      <c r="J118" s="668">
        <v>50</v>
      </c>
      <c r="K118" s="669">
        <v>2063.1</v>
      </c>
    </row>
    <row r="119" spans="1:11" ht="14.4" customHeight="1" x14ac:dyDescent="0.3">
      <c r="A119" s="664" t="s">
        <v>555</v>
      </c>
      <c r="B119" s="665" t="s">
        <v>556</v>
      </c>
      <c r="C119" s="666" t="s">
        <v>560</v>
      </c>
      <c r="D119" s="667" t="s">
        <v>2691</v>
      </c>
      <c r="E119" s="666" t="s">
        <v>7559</v>
      </c>
      <c r="F119" s="667" t="s">
        <v>7560</v>
      </c>
      <c r="G119" s="666" t="s">
        <v>4555</v>
      </c>
      <c r="H119" s="666" t="s">
        <v>4556</v>
      </c>
      <c r="I119" s="668">
        <v>0.70692307692307688</v>
      </c>
      <c r="J119" s="668">
        <v>47200</v>
      </c>
      <c r="K119" s="669">
        <v>33352</v>
      </c>
    </row>
    <row r="120" spans="1:11" ht="14.4" customHeight="1" x14ac:dyDescent="0.3">
      <c r="A120" s="664" t="s">
        <v>555</v>
      </c>
      <c r="B120" s="665" t="s">
        <v>556</v>
      </c>
      <c r="C120" s="666" t="s">
        <v>560</v>
      </c>
      <c r="D120" s="667" t="s">
        <v>2691</v>
      </c>
      <c r="E120" s="666" t="s">
        <v>7561</v>
      </c>
      <c r="F120" s="667" t="s">
        <v>7562</v>
      </c>
      <c r="G120" s="666" t="s">
        <v>4557</v>
      </c>
      <c r="H120" s="666" t="s">
        <v>4558</v>
      </c>
      <c r="I120" s="668">
        <v>139.44</v>
      </c>
      <c r="J120" s="668">
        <v>11</v>
      </c>
      <c r="K120" s="669">
        <v>1533.82</v>
      </c>
    </row>
    <row r="121" spans="1:11" ht="14.4" customHeight="1" x14ac:dyDescent="0.3">
      <c r="A121" s="664" t="s">
        <v>555</v>
      </c>
      <c r="B121" s="665" t="s">
        <v>556</v>
      </c>
      <c r="C121" s="666" t="s">
        <v>560</v>
      </c>
      <c r="D121" s="667" t="s">
        <v>2691</v>
      </c>
      <c r="E121" s="666" t="s">
        <v>7561</v>
      </c>
      <c r="F121" s="667" t="s">
        <v>7562</v>
      </c>
      <c r="G121" s="666" t="s">
        <v>4559</v>
      </c>
      <c r="H121" s="666" t="s">
        <v>4560</v>
      </c>
      <c r="I121" s="668">
        <v>139.44</v>
      </c>
      <c r="J121" s="668">
        <v>11</v>
      </c>
      <c r="K121" s="669">
        <v>1533.81</v>
      </c>
    </row>
    <row r="122" spans="1:11" ht="14.4" customHeight="1" x14ac:dyDescent="0.3">
      <c r="A122" s="664" t="s">
        <v>555</v>
      </c>
      <c r="B122" s="665" t="s">
        <v>556</v>
      </c>
      <c r="C122" s="666" t="s">
        <v>560</v>
      </c>
      <c r="D122" s="667" t="s">
        <v>2691</v>
      </c>
      <c r="E122" s="666" t="s">
        <v>7561</v>
      </c>
      <c r="F122" s="667" t="s">
        <v>7562</v>
      </c>
      <c r="G122" s="666" t="s">
        <v>4561</v>
      </c>
      <c r="H122" s="666" t="s">
        <v>4562</v>
      </c>
      <c r="I122" s="668">
        <v>142.78</v>
      </c>
      <c r="J122" s="668">
        <v>4</v>
      </c>
      <c r="K122" s="669">
        <v>571.12</v>
      </c>
    </row>
    <row r="123" spans="1:11" ht="14.4" customHeight="1" x14ac:dyDescent="0.3">
      <c r="A123" s="664" t="s">
        <v>555</v>
      </c>
      <c r="B123" s="665" t="s">
        <v>556</v>
      </c>
      <c r="C123" s="666" t="s">
        <v>560</v>
      </c>
      <c r="D123" s="667" t="s">
        <v>2691</v>
      </c>
      <c r="E123" s="666" t="s">
        <v>7563</v>
      </c>
      <c r="F123" s="667" t="s">
        <v>7564</v>
      </c>
      <c r="G123" s="666" t="s">
        <v>4563</v>
      </c>
      <c r="H123" s="666" t="s">
        <v>4564</v>
      </c>
      <c r="I123" s="668">
        <v>15.61</v>
      </c>
      <c r="J123" s="668">
        <v>25</v>
      </c>
      <c r="K123" s="669">
        <v>390.25</v>
      </c>
    </row>
    <row r="124" spans="1:11" ht="14.4" customHeight="1" x14ac:dyDescent="0.3">
      <c r="A124" s="664" t="s">
        <v>555</v>
      </c>
      <c r="B124" s="665" t="s">
        <v>556</v>
      </c>
      <c r="C124" s="666" t="s">
        <v>560</v>
      </c>
      <c r="D124" s="667" t="s">
        <v>2691</v>
      </c>
      <c r="E124" s="666" t="s">
        <v>7563</v>
      </c>
      <c r="F124" s="667" t="s">
        <v>7564</v>
      </c>
      <c r="G124" s="666" t="s">
        <v>4565</v>
      </c>
      <c r="H124" s="666" t="s">
        <v>4566</v>
      </c>
      <c r="I124" s="668">
        <v>23.474</v>
      </c>
      <c r="J124" s="668">
        <v>180</v>
      </c>
      <c r="K124" s="669">
        <v>4225.2000000000007</v>
      </c>
    </row>
    <row r="125" spans="1:11" ht="14.4" customHeight="1" x14ac:dyDescent="0.3">
      <c r="A125" s="664" t="s">
        <v>555</v>
      </c>
      <c r="B125" s="665" t="s">
        <v>556</v>
      </c>
      <c r="C125" s="666" t="s">
        <v>565</v>
      </c>
      <c r="D125" s="667" t="s">
        <v>2692</v>
      </c>
      <c r="E125" s="666" t="s">
        <v>7549</v>
      </c>
      <c r="F125" s="667" t="s">
        <v>7550</v>
      </c>
      <c r="G125" s="666" t="s">
        <v>4567</v>
      </c>
      <c r="H125" s="666" t="s">
        <v>4568</v>
      </c>
      <c r="I125" s="668">
        <v>156.11000000000001</v>
      </c>
      <c r="J125" s="668">
        <v>1</v>
      </c>
      <c r="K125" s="669">
        <v>156.11000000000001</v>
      </c>
    </row>
    <row r="126" spans="1:11" ht="14.4" customHeight="1" x14ac:dyDescent="0.3">
      <c r="A126" s="664" t="s">
        <v>555</v>
      </c>
      <c r="B126" s="665" t="s">
        <v>556</v>
      </c>
      <c r="C126" s="666" t="s">
        <v>565</v>
      </c>
      <c r="D126" s="667" t="s">
        <v>2692</v>
      </c>
      <c r="E126" s="666" t="s">
        <v>7549</v>
      </c>
      <c r="F126" s="667" t="s">
        <v>7550</v>
      </c>
      <c r="G126" s="666" t="s">
        <v>4569</v>
      </c>
      <c r="H126" s="666" t="s">
        <v>4570</v>
      </c>
      <c r="I126" s="668">
        <v>183.08</v>
      </c>
      <c r="J126" s="668">
        <v>1</v>
      </c>
      <c r="K126" s="669">
        <v>183.08</v>
      </c>
    </row>
    <row r="127" spans="1:11" ht="14.4" customHeight="1" x14ac:dyDescent="0.3">
      <c r="A127" s="664" t="s">
        <v>555</v>
      </c>
      <c r="B127" s="665" t="s">
        <v>556</v>
      </c>
      <c r="C127" s="666" t="s">
        <v>565</v>
      </c>
      <c r="D127" s="667" t="s">
        <v>2692</v>
      </c>
      <c r="E127" s="666" t="s">
        <v>7549</v>
      </c>
      <c r="F127" s="667" t="s">
        <v>7550</v>
      </c>
      <c r="G127" s="666" t="s">
        <v>4332</v>
      </c>
      <c r="H127" s="666" t="s">
        <v>4333</v>
      </c>
      <c r="I127" s="668">
        <v>2.5066666666666659</v>
      </c>
      <c r="J127" s="668">
        <v>1600</v>
      </c>
      <c r="K127" s="669">
        <v>4009</v>
      </c>
    </row>
    <row r="128" spans="1:11" ht="14.4" customHeight="1" x14ac:dyDescent="0.3">
      <c r="A128" s="664" t="s">
        <v>555</v>
      </c>
      <c r="B128" s="665" t="s">
        <v>556</v>
      </c>
      <c r="C128" s="666" t="s">
        <v>565</v>
      </c>
      <c r="D128" s="667" t="s">
        <v>2692</v>
      </c>
      <c r="E128" s="666" t="s">
        <v>7549</v>
      </c>
      <c r="F128" s="667" t="s">
        <v>7550</v>
      </c>
      <c r="G128" s="666" t="s">
        <v>4334</v>
      </c>
      <c r="H128" s="666" t="s">
        <v>4335</v>
      </c>
      <c r="I128" s="668">
        <v>3.2633333333333332</v>
      </c>
      <c r="J128" s="668">
        <v>1800</v>
      </c>
      <c r="K128" s="669">
        <v>5874</v>
      </c>
    </row>
    <row r="129" spans="1:11" ht="14.4" customHeight="1" x14ac:dyDescent="0.3">
      <c r="A129" s="664" t="s">
        <v>555</v>
      </c>
      <c r="B129" s="665" t="s">
        <v>556</v>
      </c>
      <c r="C129" s="666" t="s">
        <v>565</v>
      </c>
      <c r="D129" s="667" t="s">
        <v>2692</v>
      </c>
      <c r="E129" s="666" t="s">
        <v>7549</v>
      </c>
      <c r="F129" s="667" t="s">
        <v>7550</v>
      </c>
      <c r="G129" s="666" t="s">
        <v>4336</v>
      </c>
      <c r="H129" s="666" t="s">
        <v>4337</v>
      </c>
      <c r="I129" s="668">
        <v>3.9674999999999998</v>
      </c>
      <c r="J129" s="668">
        <v>1800</v>
      </c>
      <c r="K129" s="669">
        <v>7141</v>
      </c>
    </row>
    <row r="130" spans="1:11" ht="14.4" customHeight="1" x14ac:dyDescent="0.3">
      <c r="A130" s="664" t="s">
        <v>555</v>
      </c>
      <c r="B130" s="665" t="s">
        <v>556</v>
      </c>
      <c r="C130" s="666" t="s">
        <v>565</v>
      </c>
      <c r="D130" s="667" t="s">
        <v>2692</v>
      </c>
      <c r="E130" s="666" t="s">
        <v>7549</v>
      </c>
      <c r="F130" s="667" t="s">
        <v>7550</v>
      </c>
      <c r="G130" s="666" t="s">
        <v>4571</v>
      </c>
      <c r="H130" s="666" t="s">
        <v>4572</v>
      </c>
      <c r="I130" s="668">
        <v>12.073333333333332</v>
      </c>
      <c r="J130" s="668">
        <v>150</v>
      </c>
      <c r="K130" s="669">
        <v>1811</v>
      </c>
    </row>
    <row r="131" spans="1:11" ht="14.4" customHeight="1" x14ac:dyDescent="0.3">
      <c r="A131" s="664" t="s">
        <v>555</v>
      </c>
      <c r="B131" s="665" t="s">
        <v>556</v>
      </c>
      <c r="C131" s="666" t="s">
        <v>565</v>
      </c>
      <c r="D131" s="667" t="s">
        <v>2692</v>
      </c>
      <c r="E131" s="666" t="s">
        <v>7549</v>
      </c>
      <c r="F131" s="667" t="s">
        <v>7550</v>
      </c>
      <c r="G131" s="666" t="s">
        <v>4573</v>
      </c>
      <c r="H131" s="666" t="s">
        <v>4574</v>
      </c>
      <c r="I131" s="668">
        <v>17.555</v>
      </c>
      <c r="J131" s="668">
        <v>680</v>
      </c>
      <c r="K131" s="669">
        <v>11939.109999999999</v>
      </c>
    </row>
    <row r="132" spans="1:11" ht="14.4" customHeight="1" x14ac:dyDescent="0.3">
      <c r="A132" s="664" t="s">
        <v>555</v>
      </c>
      <c r="B132" s="665" t="s">
        <v>556</v>
      </c>
      <c r="C132" s="666" t="s">
        <v>565</v>
      </c>
      <c r="D132" s="667" t="s">
        <v>2692</v>
      </c>
      <c r="E132" s="666" t="s">
        <v>7549</v>
      </c>
      <c r="F132" s="667" t="s">
        <v>7550</v>
      </c>
      <c r="G132" s="666" t="s">
        <v>4575</v>
      </c>
      <c r="H132" s="666" t="s">
        <v>4576</v>
      </c>
      <c r="I132" s="668">
        <v>210.63</v>
      </c>
      <c r="J132" s="668">
        <v>1</v>
      </c>
      <c r="K132" s="669">
        <v>210.63</v>
      </c>
    </row>
    <row r="133" spans="1:11" ht="14.4" customHeight="1" x14ac:dyDescent="0.3">
      <c r="A133" s="664" t="s">
        <v>555</v>
      </c>
      <c r="B133" s="665" t="s">
        <v>556</v>
      </c>
      <c r="C133" s="666" t="s">
        <v>565</v>
      </c>
      <c r="D133" s="667" t="s">
        <v>2692</v>
      </c>
      <c r="E133" s="666" t="s">
        <v>7549</v>
      </c>
      <c r="F133" s="667" t="s">
        <v>7550</v>
      </c>
      <c r="G133" s="666" t="s">
        <v>4338</v>
      </c>
      <c r="H133" s="666" t="s">
        <v>4339</v>
      </c>
      <c r="I133" s="668">
        <v>10.119999999999999</v>
      </c>
      <c r="J133" s="668">
        <v>132</v>
      </c>
      <c r="K133" s="669">
        <v>1335.84</v>
      </c>
    </row>
    <row r="134" spans="1:11" ht="14.4" customHeight="1" x14ac:dyDescent="0.3">
      <c r="A134" s="664" t="s">
        <v>555</v>
      </c>
      <c r="B134" s="665" t="s">
        <v>556</v>
      </c>
      <c r="C134" s="666" t="s">
        <v>565</v>
      </c>
      <c r="D134" s="667" t="s">
        <v>2692</v>
      </c>
      <c r="E134" s="666" t="s">
        <v>7549</v>
      </c>
      <c r="F134" s="667" t="s">
        <v>7550</v>
      </c>
      <c r="G134" s="666" t="s">
        <v>4338</v>
      </c>
      <c r="H134" s="666" t="s">
        <v>4340</v>
      </c>
      <c r="I134" s="668">
        <v>10.119999999999999</v>
      </c>
      <c r="J134" s="668">
        <v>192</v>
      </c>
      <c r="K134" s="669">
        <v>1943.04</v>
      </c>
    </row>
    <row r="135" spans="1:11" ht="14.4" customHeight="1" x14ac:dyDescent="0.3">
      <c r="A135" s="664" t="s">
        <v>555</v>
      </c>
      <c r="B135" s="665" t="s">
        <v>556</v>
      </c>
      <c r="C135" s="666" t="s">
        <v>565</v>
      </c>
      <c r="D135" s="667" t="s">
        <v>2692</v>
      </c>
      <c r="E135" s="666" t="s">
        <v>7549</v>
      </c>
      <c r="F135" s="667" t="s">
        <v>7550</v>
      </c>
      <c r="G135" s="666" t="s">
        <v>4341</v>
      </c>
      <c r="H135" s="666" t="s">
        <v>4342</v>
      </c>
      <c r="I135" s="668">
        <v>28.74</v>
      </c>
      <c r="J135" s="668">
        <v>8</v>
      </c>
      <c r="K135" s="669">
        <v>229.92</v>
      </c>
    </row>
    <row r="136" spans="1:11" ht="14.4" customHeight="1" x14ac:dyDescent="0.3">
      <c r="A136" s="664" t="s">
        <v>555</v>
      </c>
      <c r="B136" s="665" t="s">
        <v>556</v>
      </c>
      <c r="C136" s="666" t="s">
        <v>565</v>
      </c>
      <c r="D136" s="667" t="s">
        <v>2692</v>
      </c>
      <c r="E136" s="666" t="s">
        <v>7549</v>
      </c>
      <c r="F136" s="667" t="s">
        <v>7550</v>
      </c>
      <c r="G136" s="666" t="s">
        <v>4577</v>
      </c>
      <c r="H136" s="666" t="s">
        <v>4578</v>
      </c>
      <c r="I136" s="668">
        <v>14.99</v>
      </c>
      <c r="J136" s="668">
        <v>25</v>
      </c>
      <c r="K136" s="669">
        <v>375.63</v>
      </c>
    </row>
    <row r="137" spans="1:11" ht="14.4" customHeight="1" x14ac:dyDescent="0.3">
      <c r="A137" s="664" t="s">
        <v>555</v>
      </c>
      <c r="B137" s="665" t="s">
        <v>556</v>
      </c>
      <c r="C137" s="666" t="s">
        <v>565</v>
      </c>
      <c r="D137" s="667" t="s">
        <v>2692</v>
      </c>
      <c r="E137" s="666" t="s">
        <v>7549</v>
      </c>
      <c r="F137" s="667" t="s">
        <v>7550</v>
      </c>
      <c r="G137" s="666" t="s">
        <v>4343</v>
      </c>
      <c r="H137" s="666" t="s">
        <v>4344</v>
      </c>
      <c r="I137" s="668">
        <v>6.24</v>
      </c>
      <c r="J137" s="668">
        <v>100</v>
      </c>
      <c r="K137" s="669">
        <v>624</v>
      </c>
    </row>
    <row r="138" spans="1:11" ht="14.4" customHeight="1" x14ac:dyDescent="0.3">
      <c r="A138" s="664" t="s">
        <v>555</v>
      </c>
      <c r="B138" s="665" t="s">
        <v>556</v>
      </c>
      <c r="C138" s="666" t="s">
        <v>565</v>
      </c>
      <c r="D138" s="667" t="s">
        <v>2692</v>
      </c>
      <c r="E138" s="666" t="s">
        <v>7549</v>
      </c>
      <c r="F138" s="667" t="s">
        <v>7550</v>
      </c>
      <c r="G138" s="666" t="s">
        <v>4345</v>
      </c>
      <c r="H138" s="666" t="s">
        <v>4346</v>
      </c>
      <c r="I138" s="668">
        <v>3.0159999999999996</v>
      </c>
      <c r="J138" s="668">
        <v>1840</v>
      </c>
      <c r="K138" s="669">
        <v>5548.8</v>
      </c>
    </row>
    <row r="139" spans="1:11" ht="14.4" customHeight="1" x14ac:dyDescent="0.3">
      <c r="A139" s="664" t="s">
        <v>555</v>
      </c>
      <c r="B139" s="665" t="s">
        <v>556</v>
      </c>
      <c r="C139" s="666" t="s">
        <v>565</v>
      </c>
      <c r="D139" s="667" t="s">
        <v>2692</v>
      </c>
      <c r="E139" s="666" t="s">
        <v>7549</v>
      </c>
      <c r="F139" s="667" t="s">
        <v>7550</v>
      </c>
      <c r="G139" s="666" t="s">
        <v>4347</v>
      </c>
      <c r="H139" s="666" t="s">
        <v>4348</v>
      </c>
      <c r="I139" s="668">
        <v>0.88</v>
      </c>
      <c r="J139" s="668">
        <v>2300</v>
      </c>
      <c r="K139" s="669">
        <v>2024</v>
      </c>
    </row>
    <row r="140" spans="1:11" ht="14.4" customHeight="1" x14ac:dyDescent="0.3">
      <c r="A140" s="664" t="s">
        <v>555</v>
      </c>
      <c r="B140" s="665" t="s">
        <v>556</v>
      </c>
      <c r="C140" s="666" t="s">
        <v>565</v>
      </c>
      <c r="D140" s="667" t="s">
        <v>2692</v>
      </c>
      <c r="E140" s="666" t="s">
        <v>7549</v>
      </c>
      <c r="F140" s="667" t="s">
        <v>7550</v>
      </c>
      <c r="G140" s="666" t="s">
        <v>4579</v>
      </c>
      <c r="H140" s="666" t="s">
        <v>4580</v>
      </c>
      <c r="I140" s="668">
        <v>0.14000000000000001</v>
      </c>
      <c r="J140" s="668">
        <v>200</v>
      </c>
      <c r="K140" s="669">
        <v>28</v>
      </c>
    </row>
    <row r="141" spans="1:11" ht="14.4" customHeight="1" x14ac:dyDescent="0.3">
      <c r="A141" s="664" t="s">
        <v>555</v>
      </c>
      <c r="B141" s="665" t="s">
        <v>556</v>
      </c>
      <c r="C141" s="666" t="s">
        <v>565</v>
      </c>
      <c r="D141" s="667" t="s">
        <v>2692</v>
      </c>
      <c r="E141" s="666" t="s">
        <v>7549</v>
      </c>
      <c r="F141" s="667" t="s">
        <v>7550</v>
      </c>
      <c r="G141" s="666" t="s">
        <v>4581</v>
      </c>
      <c r="H141" s="666" t="s">
        <v>4582</v>
      </c>
      <c r="I141" s="668">
        <v>11.36</v>
      </c>
      <c r="J141" s="668">
        <v>50</v>
      </c>
      <c r="K141" s="669">
        <v>568.1</v>
      </c>
    </row>
    <row r="142" spans="1:11" ht="14.4" customHeight="1" x14ac:dyDescent="0.3">
      <c r="A142" s="664" t="s">
        <v>555</v>
      </c>
      <c r="B142" s="665" t="s">
        <v>556</v>
      </c>
      <c r="C142" s="666" t="s">
        <v>565</v>
      </c>
      <c r="D142" s="667" t="s">
        <v>2692</v>
      </c>
      <c r="E142" s="666" t="s">
        <v>7549</v>
      </c>
      <c r="F142" s="667" t="s">
        <v>7550</v>
      </c>
      <c r="G142" s="666" t="s">
        <v>4583</v>
      </c>
      <c r="H142" s="666" t="s">
        <v>4584</v>
      </c>
      <c r="I142" s="668">
        <v>42.63</v>
      </c>
      <c r="J142" s="668">
        <v>486</v>
      </c>
      <c r="K142" s="669">
        <v>20717.97</v>
      </c>
    </row>
    <row r="143" spans="1:11" ht="14.4" customHeight="1" x14ac:dyDescent="0.3">
      <c r="A143" s="664" t="s">
        <v>555</v>
      </c>
      <c r="B143" s="665" t="s">
        <v>556</v>
      </c>
      <c r="C143" s="666" t="s">
        <v>565</v>
      </c>
      <c r="D143" s="667" t="s">
        <v>2692</v>
      </c>
      <c r="E143" s="666" t="s">
        <v>7549</v>
      </c>
      <c r="F143" s="667" t="s">
        <v>7550</v>
      </c>
      <c r="G143" s="666" t="s">
        <v>4585</v>
      </c>
      <c r="H143" s="666" t="s">
        <v>4586</v>
      </c>
      <c r="I143" s="668">
        <v>61.21</v>
      </c>
      <c r="J143" s="668">
        <v>2</v>
      </c>
      <c r="K143" s="669">
        <v>122.42</v>
      </c>
    </row>
    <row r="144" spans="1:11" ht="14.4" customHeight="1" x14ac:dyDescent="0.3">
      <c r="A144" s="664" t="s">
        <v>555</v>
      </c>
      <c r="B144" s="665" t="s">
        <v>556</v>
      </c>
      <c r="C144" s="666" t="s">
        <v>565</v>
      </c>
      <c r="D144" s="667" t="s">
        <v>2692</v>
      </c>
      <c r="E144" s="666" t="s">
        <v>7549</v>
      </c>
      <c r="F144" s="667" t="s">
        <v>7550</v>
      </c>
      <c r="G144" s="666" t="s">
        <v>4351</v>
      </c>
      <c r="H144" s="666" t="s">
        <v>4352</v>
      </c>
      <c r="I144" s="668">
        <v>22.150000000000002</v>
      </c>
      <c r="J144" s="668">
        <v>525</v>
      </c>
      <c r="K144" s="669">
        <v>11628.75</v>
      </c>
    </row>
    <row r="145" spans="1:11" ht="14.4" customHeight="1" x14ac:dyDescent="0.3">
      <c r="A145" s="664" t="s">
        <v>555</v>
      </c>
      <c r="B145" s="665" t="s">
        <v>556</v>
      </c>
      <c r="C145" s="666" t="s">
        <v>565</v>
      </c>
      <c r="D145" s="667" t="s">
        <v>2692</v>
      </c>
      <c r="E145" s="666" t="s">
        <v>7549</v>
      </c>
      <c r="F145" s="667" t="s">
        <v>7550</v>
      </c>
      <c r="G145" s="666" t="s">
        <v>4353</v>
      </c>
      <c r="H145" s="666" t="s">
        <v>4354</v>
      </c>
      <c r="I145" s="668">
        <v>30.175714285714289</v>
      </c>
      <c r="J145" s="668">
        <v>350</v>
      </c>
      <c r="K145" s="669">
        <v>10561.5</v>
      </c>
    </row>
    <row r="146" spans="1:11" ht="14.4" customHeight="1" x14ac:dyDescent="0.3">
      <c r="A146" s="664" t="s">
        <v>555</v>
      </c>
      <c r="B146" s="665" t="s">
        <v>556</v>
      </c>
      <c r="C146" s="666" t="s">
        <v>565</v>
      </c>
      <c r="D146" s="667" t="s">
        <v>2692</v>
      </c>
      <c r="E146" s="666" t="s">
        <v>7549</v>
      </c>
      <c r="F146" s="667" t="s">
        <v>7550</v>
      </c>
      <c r="G146" s="666" t="s">
        <v>4587</v>
      </c>
      <c r="H146" s="666" t="s">
        <v>4588</v>
      </c>
      <c r="I146" s="668">
        <v>1.4930769230769232</v>
      </c>
      <c r="J146" s="668">
        <v>6300</v>
      </c>
      <c r="K146" s="669">
        <v>9410</v>
      </c>
    </row>
    <row r="147" spans="1:11" ht="14.4" customHeight="1" x14ac:dyDescent="0.3">
      <c r="A147" s="664" t="s">
        <v>555</v>
      </c>
      <c r="B147" s="665" t="s">
        <v>556</v>
      </c>
      <c r="C147" s="666" t="s">
        <v>565</v>
      </c>
      <c r="D147" s="667" t="s">
        <v>2692</v>
      </c>
      <c r="E147" s="666" t="s">
        <v>7549</v>
      </c>
      <c r="F147" s="667" t="s">
        <v>7550</v>
      </c>
      <c r="G147" s="666" t="s">
        <v>4355</v>
      </c>
      <c r="H147" s="666" t="s">
        <v>4356</v>
      </c>
      <c r="I147" s="668">
        <v>1.38</v>
      </c>
      <c r="J147" s="668">
        <v>200</v>
      </c>
      <c r="K147" s="669">
        <v>276</v>
      </c>
    </row>
    <row r="148" spans="1:11" ht="14.4" customHeight="1" x14ac:dyDescent="0.3">
      <c r="A148" s="664" t="s">
        <v>555</v>
      </c>
      <c r="B148" s="665" t="s">
        <v>556</v>
      </c>
      <c r="C148" s="666" t="s">
        <v>565</v>
      </c>
      <c r="D148" s="667" t="s">
        <v>2692</v>
      </c>
      <c r="E148" s="666" t="s">
        <v>7549</v>
      </c>
      <c r="F148" s="667" t="s">
        <v>7550</v>
      </c>
      <c r="G148" s="666" t="s">
        <v>4359</v>
      </c>
      <c r="H148" s="666" t="s">
        <v>4360</v>
      </c>
      <c r="I148" s="668">
        <v>0.66888888888888898</v>
      </c>
      <c r="J148" s="668">
        <v>4500</v>
      </c>
      <c r="K148" s="669">
        <v>3010</v>
      </c>
    </row>
    <row r="149" spans="1:11" ht="14.4" customHeight="1" x14ac:dyDescent="0.3">
      <c r="A149" s="664" t="s">
        <v>555</v>
      </c>
      <c r="B149" s="665" t="s">
        <v>556</v>
      </c>
      <c r="C149" s="666" t="s">
        <v>565</v>
      </c>
      <c r="D149" s="667" t="s">
        <v>2692</v>
      </c>
      <c r="E149" s="666" t="s">
        <v>7549</v>
      </c>
      <c r="F149" s="667" t="s">
        <v>7550</v>
      </c>
      <c r="G149" s="666" t="s">
        <v>4361</v>
      </c>
      <c r="H149" s="666" t="s">
        <v>4362</v>
      </c>
      <c r="I149" s="668">
        <v>4.4850000000000003</v>
      </c>
      <c r="J149" s="668">
        <v>2220</v>
      </c>
      <c r="K149" s="669">
        <v>9956.4000000000015</v>
      </c>
    </row>
    <row r="150" spans="1:11" ht="14.4" customHeight="1" x14ac:dyDescent="0.3">
      <c r="A150" s="664" t="s">
        <v>555</v>
      </c>
      <c r="B150" s="665" t="s">
        <v>556</v>
      </c>
      <c r="C150" s="666" t="s">
        <v>565</v>
      </c>
      <c r="D150" s="667" t="s">
        <v>2692</v>
      </c>
      <c r="E150" s="666" t="s">
        <v>7549</v>
      </c>
      <c r="F150" s="667" t="s">
        <v>7550</v>
      </c>
      <c r="G150" s="666" t="s">
        <v>4363</v>
      </c>
      <c r="H150" s="666" t="s">
        <v>4364</v>
      </c>
      <c r="I150" s="668">
        <v>8.57909090909091</v>
      </c>
      <c r="J150" s="668">
        <v>180</v>
      </c>
      <c r="K150" s="669">
        <v>1544.28</v>
      </c>
    </row>
    <row r="151" spans="1:11" ht="14.4" customHeight="1" x14ac:dyDescent="0.3">
      <c r="A151" s="664" t="s">
        <v>555</v>
      </c>
      <c r="B151" s="665" t="s">
        <v>556</v>
      </c>
      <c r="C151" s="666" t="s">
        <v>565</v>
      </c>
      <c r="D151" s="667" t="s">
        <v>2692</v>
      </c>
      <c r="E151" s="666" t="s">
        <v>7549</v>
      </c>
      <c r="F151" s="667" t="s">
        <v>7550</v>
      </c>
      <c r="G151" s="666" t="s">
        <v>4365</v>
      </c>
      <c r="H151" s="666" t="s">
        <v>4366</v>
      </c>
      <c r="I151" s="668">
        <v>27.876666666666665</v>
      </c>
      <c r="J151" s="668">
        <v>7</v>
      </c>
      <c r="K151" s="669">
        <v>195.13</v>
      </c>
    </row>
    <row r="152" spans="1:11" ht="14.4" customHeight="1" x14ac:dyDescent="0.3">
      <c r="A152" s="664" t="s">
        <v>555</v>
      </c>
      <c r="B152" s="665" t="s">
        <v>556</v>
      </c>
      <c r="C152" s="666" t="s">
        <v>565</v>
      </c>
      <c r="D152" s="667" t="s">
        <v>2692</v>
      </c>
      <c r="E152" s="666" t="s">
        <v>7549</v>
      </c>
      <c r="F152" s="667" t="s">
        <v>7550</v>
      </c>
      <c r="G152" s="666" t="s">
        <v>4589</v>
      </c>
      <c r="H152" s="666" t="s">
        <v>4590</v>
      </c>
      <c r="I152" s="668">
        <v>11.26</v>
      </c>
      <c r="J152" s="668">
        <v>480</v>
      </c>
      <c r="K152" s="669">
        <v>5403.9</v>
      </c>
    </row>
    <row r="153" spans="1:11" ht="14.4" customHeight="1" x14ac:dyDescent="0.3">
      <c r="A153" s="664" t="s">
        <v>555</v>
      </c>
      <c r="B153" s="665" t="s">
        <v>556</v>
      </c>
      <c r="C153" s="666" t="s">
        <v>565</v>
      </c>
      <c r="D153" s="667" t="s">
        <v>2692</v>
      </c>
      <c r="E153" s="666" t="s">
        <v>7549</v>
      </c>
      <c r="F153" s="667" t="s">
        <v>7550</v>
      </c>
      <c r="G153" s="666" t="s">
        <v>4589</v>
      </c>
      <c r="H153" s="666" t="s">
        <v>4591</v>
      </c>
      <c r="I153" s="668">
        <v>11.26</v>
      </c>
      <c r="J153" s="668">
        <v>720</v>
      </c>
      <c r="K153" s="669">
        <v>8107.02</v>
      </c>
    </row>
    <row r="154" spans="1:11" ht="14.4" customHeight="1" x14ac:dyDescent="0.3">
      <c r="A154" s="664" t="s">
        <v>555</v>
      </c>
      <c r="B154" s="665" t="s">
        <v>556</v>
      </c>
      <c r="C154" s="666" t="s">
        <v>565</v>
      </c>
      <c r="D154" s="667" t="s">
        <v>2692</v>
      </c>
      <c r="E154" s="666" t="s">
        <v>7549</v>
      </c>
      <c r="F154" s="667" t="s">
        <v>7550</v>
      </c>
      <c r="G154" s="666" t="s">
        <v>4592</v>
      </c>
      <c r="H154" s="666" t="s">
        <v>4593</v>
      </c>
      <c r="I154" s="668">
        <v>1.29</v>
      </c>
      <c r="J154" s="668">
        <v>800</v>
      </c>
      <c r="K154" s="669">
        <v>1032</v>
      </c>
    </row>
    <row r="155" spans="1:11" ht="14.4" customHeight="1" x14ac:dyDescent="0.3">
      <c r="A155" s="664" t="s">
        <v>555</v>
      </c>
      <c r="B155" s="665" t="s">
        <v>556</v>
      </c>
      <c r="C155" s="666" t="s">
        <v>565</v>
      </c>
      <c r="D155" s="667" t="s">
        <v>2692</v>
      </c>
      <c r="E155" s="666" t="s">
        <v>7549</v>
      </c>
      <c r="F155" s="667" t="s">
        <v>7550</v>
      </c>
      <c r="G155" s="666" t="s">
        <v>4594</v>
      </c>
      <c r="H155" s="666" t="s">
        <v>4595</v>
      </c>
      <c r="I155" s="668">
        <v>9.73</v>
      </c>
      <c r="J155" s="668">
        <v>720</v>
      </c>
      <c r="K155" s="669">
        <v>7004.64</v>
      </c>
    </row>
    <row r="156" spans="1:11" ht="14.4" customHeight="1" x14ac:dyDescent="0.3">
      <c r="A156" s="664" t="s">
        <v>555</v>
      </c>
      <c r="B156" s="665" t="s">
        <v>556</v>
      </c>
      <c r="C156" s="666" t="s">
        <v>565</v>
      </c>
      <c r="D156" s="667" t="s">
        <v>2692</v>
      </c>
      <c r="E156" s="666" t="s">
        <v>7549</v>
      </c>
      <c r="F156" s="667" t="s">
        <v>7550</v>
      </c>
      <c r="G156" s="666" t="s">
        <v>4594</v>
      </c>
      <c r="H156" s="666" t="s">
        <v>4596</v>
      </c>
      <c r="I156" s="668">
        <v>9.7300000000000022</v>
      </c>
      <c r="J156" s="668">
        <v>960</v>
      </c>
      <c r="K156" s="669">
        <v>9340.68</v>
      </c>
    </row>
    <row r="157" spans="1:11" ht="14.4" customHeight="1" x14ac:dyDescent="0.3">
      <c r="A157" s="664" t="s">
        <v>555</v>
      </c>
      <c r="B157" s="665" t="s">
        <v>556</v>
      </c>
      <c r="C157" s="666" t="s">
        <v>565</v>
      </c>
      <c r="D157" s="667" t="s">
        <v>2692</v>
      </c>
      <c r="E157" s="666" t="s">
        <v>7549</v>
      </c>
      <c r="F157" s="667" t="s">
        <v>7550</v>
      </c>
      <c r="G157" s="666" t="s">
        <v>4371</v>
      </c>
      <c r="H157" s="666" t="s">
        <v>4372</v>
      </c>
      <c r="I157" s="668">
        <v>1.1724999999999999</v>
      </c>
      <c r="J157" s="668">
        <v>3800</v>
      </c>
      <c r="K157" s="669">
        <v>4454</v>
      </c>
    </row>
    <row r="158" spans="1:11" ht="14.4" customHeight="1" x14ac:dyDescent="0.3">
      <c r="A158" s="664" t="s">
        <v>555</v>
      </c>
      <c r="B158" s="665" t="s">
        <v>556</v>
      </c>
      <c r="C158" s="666" t="s">
        <v>565</v>
      </c>
      <c r="D158" s="667" t="s">
        <v>2692</v>
      </c>
      <c r="E158" s="666" t="s">
        <v>7549</v>
      </c>
      <c r="F158" s="667" t="s">
        <v>7550</v>
      </c>
      <c r="G158" s="666" t="s">
        <v>4597</v>
      </c>
      <c r="H158" s="666" t="s">
        <v>4598</v>
      </c>
      <c r="I158" s="668">
        <v>26.17</v>
      </c>
      <c r="J158" s="668">
        <v>2</v>
      </c>
      <c r="K158" s="669">
        <v>52.34</v>
      </c>
    </row>
    <row r="159" spans="1:11" ht="14.4" customHeight="1" x14ac:dyDescent="0.3">
      <c r="A159" s="664" t="s">
        <v>555</v>
      </c>
      <c r="B159" s="665" t="s">
        <v>556</v>
      </c>
      <c r="C159" s="666" t="s">
        <v>565</v>
      </c>
      <c r="D159" s="667" t="s">
        <v>2692</v>
      </c>
      <c r="E159" s="666" t="s">
        <v>7549</v>
      </c>
      <c r="F159" s="667" t="s">
        <v>7550</v>
      </c>
      <c r="G159" s="666" t="s">
        <v>4599</v>
      </c>
      <c r="H159" s="666" t="s">
        <v>4600</v>
      </c>
      <c r="I159" s="668">
        <v>0.91833333333333345</v>
      </c>
      <c r="J159" s="668">
        <v>5930</v>
      </c>
      <c r="K159" s="669">
        <v>5453.2</v>
      </c>
    </row>
    <row r="160" spans="1:11" ht="14.4" customHeight="1" x14ac:dyDescent="0.3">
      <c r="A160" s="664" t="s">
        <v>555</v>
      </c>
      <c r="B160" s="665" t="s">
        <v>556</v>
      </c>
      <c r="C160" s="666" t="s">
        <v>565</v>
      </c>
      <c r="D160" s="667" t="s">
        <v>2692</v>
      </c>
      <c r="E160" s="666" t="s">
        <v>7549</v>
      </c>
      <c r="F160" s="667" t="s">
        <v>7550</v>
      </c>
      <c r="G160" s="666" t="s">
        <v>4601</v>
      </c>
      <c r="H160" s="666" t="s">
        <v>4602</v>
      </c>
      <c r="I160" s="668">
        <v>0.58692307692307688</v>
      </c>
      <c r="J160" s="668">
        <v>6500</v>
      </c>
      <c r="K160" s="669">
        <v>3815.7400000000002</v>
      </c>
    </row>
    <row r="161" spans="1:11" ht="14.4" customHeight="1" x14ac:dyDescent="0.3">
      <c r="A161" s="664" t="s">
        <v>555</v>
      </c>
      <c r="B161" s="665" t="s">
        <v>556</v>
      </c>
      <c r="C161" s="666" t="s">
        <v>565</v>
      </c>
      <c r="D161" s="667" t="s">
        <v>2692</v>
      </c>
      <c r="E161" s="666" t="s">
        <v>7549</v>
      </c>
      <c r="F161" s="667" t="s">
        <v>7550</v>
      </c>
      <c r="G161" s="666" t="s">
        <v>4379</v>
      </c>
      <c r="H161" s="666" t="s">
        <v>4380</v>
      </c>
      <c r="I161" s="668">
        <v>0.85399999999999987</v>
      </c>
      <c r="J161" s="668">
        <v>800</v>
      </c>
      <c r="K161" s="669">
        <v>682</v>
      </c>
    </row>
    <row r="162" spans="1:11" ht="14.4" customHeight="1" x14ac:dyDescent="0.3">
      <c r="A162" s="664" t="s">
        <v>555</v>
      </c>
      <c r="B162" s="665" t="s">
        <v>556</v>
      </c>
      <c r="C162" s="666" t="s">
        <v>565</v>
      </c>
      <c r="D162" s="667" t="s">
        <v>2692</v>
      </c>
      <c r="E162" s="666" t="s">
        <v>7549</v>
      </c>
      <c r="F162" s="667" t="s">
        <v>7550</v>
      </c>
      <c r="G162" s="666" t="s">
        <v>4379</v>
      </c>
      <c r="H162" s="666" t="s">
        <v>4381</v>
      </c>
      <c r="I162" s="668">
        <v>0.8566666666666668</v>
      </c>
      <c r="J162" s="668">
        <v>900</v>
      </c>
      <c r="K162" s="669">
        <v>771</v>
      </c>
    </row>
    <row r="163" spans="1:11" ht="14.4" customHeight="1" x14ac:dyDescent="0.3">
      <c r="A163" s="664" t="s">
        <v>555</v>
      </c>
      <c r="B163" s="665" t="s">
        <v>556</v>
      </c>
      <c r="C163" s="666" t="s">
        <v>565</v>
      </c>
      <c r="D163" s="667" t="s">
        <v>2692</v>
      </c>
      <c r="E163" s="666" t="s">
        <v>7549</v>
      </c>
      <c r="F163" s="667" t="s">
        <v>7550</v>
      </c>
      <c r="G163" s="666" t="s">
        <v>4382</v>
      </c>
      <c r="H163" s="666" t="s">
        <v>4383</v>
      </c>
      <c r="I163" s="668">
        <v>1.518</v>
      </c>
      <c r="J163" s="668">
        <v>300</v>
      </c>
      <c r="K163" s="669">
        <v>455.5</v>
      </c>
    </row>
    <row r="164" spans="1:11" ht="14.4" customHeight="1" x14ac:dyDescent="0.3">
      <c r="A164" s="664" t="s">
        <v>555</v>
      </c>
      <c r="B164" s="665" t="s">
        <v>556</v>
      </c>
      <c r="C164" s="666" t="s">
        <v>565</v>
      </c>
      <c r="D164" s="667" t="s">
        <v>2692</v>
      </c>
      <c r="E164" s="666" t="s">
        <v>7549</v>
      </c>
      <c r="F164" s="667" t="s">
        <v>7550</v>
      </c>
      <c r="G164" s="666" t="s">
        <v>4382</v>
      </c>
      <c r="H164" s="666" t="s">
        <v>4384</v>
      </c>
      <c r="I164" s="668">
        <v>1.516</v>
      </c>
      <c r="J164" s="668">
        <v>400</v>
      </c>
      <c r="K164" s="669">
        <v>606</v>
      </c>
    </row>
    <row r="165" spans="1:11" ht="14.4" customHeight="1" x14ac:dyDescent="0.3">
      <c r="A165" s="664" t="s">
        <v>555</v>
      </c>
      <c r="B165" s="665" t="s">
        <v>556</v>
      </c>
      <c r="C165" s="666" t="s">
        <v>565</v>
      </c>
      <c r="D165" s="667" t="s">
        <v>2692</v>
      </c>
      <c r="E165" s="666" t="s">
        <v>7549</v>
      </c>
      <c r="F165" s="667" t="s">
        <v>7550</v>
      </c>
      <c r="G165" s="666" t="s">
        <v>4603</v>
      </c>
      <c r="H165" s="666" t="s">
        <v>4604</v>
      </c>
      <c r="I165" s="668">
        <v>2.0649999999999999</v>
      </c>
      <c r="J165" s="668">
        <v>350</v>
      </c>
      <c r="K165" s="669">
        <v>722.5</v>
      </c>
    </row>
    <row r="166" spans="1:11" ht="14.4" customHeight="1" x14ac:dyDescent="0.3">
      <c r="A166" s="664" t="s">
        <v>555</v>
      </c>
      <c r="B166" s="665" t="s">
        <v>556</v>
      </c>
      <c r="C166" s="666" t="s">
        <v>565</v>
      </c>
      <c r="D166" s="667" t="s">
        <v>2692</v>
      </c>
      <c r="E166" s="666" t="s">
        <v>7549</v>
      </c>
      <c r="F166" s="667" t="s">
        <v>7550</v>
      </c>
      <c r="G166" s="666" t="s">
        <v>4385</v>
      </c>
      <c r="H166" s="666" t="s">
        <v>4386</v>
      </c>
      <c r="I166" s="668">
        <v>3.3650000000000002</v>
      </c>
      <c r="J166" s="668">
        <v>200</v>
      </c>
      <c r="K166" s="669">
        <v>673</v>
      </c>
    </row>
    <row r="167" spans="1:11" ht="14.4" customHeight="1" x14ac:dyDescent="0.3">
      <c r="A167" s="664" t="s">
        <v>555</v>
      </c>
      <c r="B167" s="665" t="s">
        <v>556</v>
      </c>
      <c r="C167" s="666" t="s">
        <v>565</v>
      </c>
      <c r="D167" s="667" t="s">
        <v>2692</v>
      </c>
      <c r="E167" s="666" t="s">
        <v>7549</v>
      </c>
      <c r="F167" s="667" t="s">
        <v>7550</v>
      </c>
      <c r="G167" s="666" t="s">
        <v>4605</v>
      </c>
      <c r="H167" s="666" t="s">
        <v>4606</v>
      </c>
      <c r="I167" s="668">
        <v>15.49</v>
      </c>
      <c r="J167" s="668">
        <v>360</v>
      </c>
      <c r="K167" s="669">
        <v>5575.6200000000008</v>
      </c>
    </row>
    <row r="168" spans="1:11" ht="14.4" customHeight="1" x14ac:dyDescent="0.3">
      <c r="A168" s="664" t="s">
        <v>555</v>
      </c>
      <c r="B168" s="665" t="s">
        <v>556</v>
      </c>
      <c r="C168" s="666" t="s">
        <v>565</v>
      </c>
      <c r="D168" s="667" t="s">
        <v>2692</v>
      </c>
      <c r="E168" s="666" t="s">
        <v>7549</v>
      </c>
      <c r="F168" s="667" t="s">
        <v>7550</v>
      </c>
      <c r="G168" s="666" t="s">
        <v>4607</v>
      </c>
      <c r="H168" s="666" t="s">
        <v>4608</v>
      </c>
      <c r="I168" s="668">
        <v>2.9</v>
      </c>
      <c r="J168" s="668">
        <v>100</v>
      </c>
      <c r="K168" s="669">
        <v>289.8</v>
      </c>
    </row>
    <row r="169" spans="1:11" ht="14.4" customHeight="1" x14ac:dyDescent="0.3">
      <c r="A169" s="664" t="s">
        <v>555</v>
      </c>
      <c r="B169" s="665" t="s">
        <v>556</v>
      </c>
      <c r="C169" s="666" t="s">
        <v>565</v>
      </c>
      <c r="D169" s="667" t="s">
        <v>2692</v>
      </c>
      <c r="E169" s="666" t="s">
        <v>7549</v>
      </c>
      <c r="F169" s="667" t="s">
        <v>7550</v>
      </c>
      <c r="G169" s="666" t="s">
        <v>4609</v>
      </c>
      <c r="H169" s="666" t="s">
        <v>4610</v>
      </c>
      <c r="I169" s="668">
        <v>3.01</v>
      </c>
      <c r="J169" s="668">
        <v>50</v>
      </c>
      <c r="K169" s="669">
        <v>150.5</v>
      </c>
    </row>
    <row r="170" spans="1:11" ht="14.4" customHeight="1" x14ac:dyDescent="0.3">
      <c r="A170" s="664" t="s">
        <v>555</v>
      </c>
      <c r="B170" s="665" t="s">
        <v>556</v>
      </c>
      <c r="C170" s="666" t="s">
        <v>565</v>
      </c>
      <c r="D170" s="667" t="s">
        <v>2692</v>
      </c>
      <c r="E170" s="666" t="s">
        <v>7549</v>
      </c>
      <c r="F170" s="667" t="s">
        <v>7550</v>
      </c>
      <c r="G170" s="666" t="s">
        <v>4611</v>
      </c>
      <c r="H170" s="666" t="s">
        <v>4612</v>
      </c>
      <c r="I170" s="668">
        <v>0.91</v>
      </c>
      <c r="J170" s="668">
        <v>500</v>
      </c>
      <c r="K170" s="669">
        <v>455.4</v>
      </c>
    </row>
    <row r="171" spans="1:11" ht="14.4" customHeight="1" x14ac:dyDescent="0.3">
      <c r="A171" s="664" t="s">
        <v>555</v>
      </c>
      <c r="B171" s="665" t="s">
        <v>556</v>
      </c>
      <c r="C171" s="666" t="s">
        <v>565</v>
      </c>
      <c r="D171" s="667" t="s">
        <v>2692</v>
      </c>
      <c r="E171" s="666" t="s">
        <v>7549</v>
      </c>
      <c r="F171" s="667" t="s">
        <v>7550</v>
      </c>
      <c r="G171" s="666" t="s">
        <v>4613</v>
      </c>
      <c r="H171" s="666" t="s">
        <v>4614</v>
      </c>
      <c r="I171" s="668">
        <v>13.871</v>
      </c>
      <c r="J171" s="668">
        <v>696</v>
      </c>
      <c r="K171" s="669">
        <v>9654.73</v>
      </c>
    </row>
    <row r="172" spans="1:11" ht="14.4" customHeight="1" x14ac:dyDescent="0.3">
      <c r="A172" s="664" t="s">
        <v>555</v>
      </c>
      <c r="B172" s="665" t="s">
        <v>556</v>
      </c>
      <c r="C172" s="666" t="s">
        <v>565</v>
      </c>
      <c r="D172" s="667" t="s">
        <v>2692</v>
      </c>
      <c r="E172" s="666" t="s">
        <v>7549</v>
      </c>
      <c r="F172" s="667" t="s">
        <v>7550</v>
      </c>
      <c r="G172" s="666" t="s">
        <v>4615</v>
      </c>
      <c r="H172" s="666" t="s">
        <v>4616</v>
      </c>
      <c r="I172" s="668">
        <v>7.128750000000001</v>
      </c>
      <c r="J172" s="668">
        <v>448</v>
      </c>
      <c r="K172" s="669">
        <v>3192.5700000000006</v>
      </c>
    </row>
    <row r="173" spans="1:11" ht="14.4" customHeight="1" x14ac:dyDescent="0.3">
      <c r="A173" s="664" t="s">
        <v>555</v>
      </c>
      <c r="B173" s="665" t="s">
        <v>556</v>
      </c>
      <c r="C173" s="666" t="s">
        <v>565</v>
      </c>
      <c r="D173" s="667" t="s">
        <v>2692</v>
      </c>
      <c r="E173" s="666" t="s">
        <v>7549</v>
      </c>
      <c r="F173" s="667" t="s">
        <v>7550</v>
      </c>
      <c r="G173" s="666" t="s">
        <v>4617</v>
      </c>
      <c r="H173" s="666" t="s">
        <v>4618</v>
      </c>
      <c r="I173" s="668">
        <v>11.317272727272725</v>
      </c>
      <c r="J173" s="668">
        <v>540</v>
      </c>
      <c r="K173" s="669">
        <v>6111.43</v>
      </c>
    </row>
    <row r="174" spans="1:11" ht="14.4" customHeight="1" x14ac:dyDescent="0.3">
      <c r="A174" s="664" t="s">
        <v>555</v>
      </c>
      <c r="B174" s="665" t="s">
        <v>556</v>
      </c>
      <c r="C174" s="666" t="s">
        <v>565</v>
      </c>
      <c r="D174" s="667" t="s">
        <v>2692</v>
      </c>
      <c r="E174" s="666" t="s">
        <v>7549</v>
      </c>
      <c r="F174" s="667" t="s">
        <v>7550</v>
      </c>
      <c r="G174" s="666" t="s">
        <v>4619</v>
      </c>
      <c r="H174" s="666" t="s">
        <v>4620</v>
      </c>
      <c r="I174" s="668">
        <v>260.01777777777778</v>
      </c>
      <c r="J174" s="668">
        <v>11</v>
      </c>
      <c r="K174" s="669">
        <v>2860.2</v>
      </c>
    </row>
    <row r="175" spans="1:11" ht="14.4" customHeight="1" x14ac:dyDescent="0.3">
      <c r="A175" s="664" t="s">
        <v>555</v>
      </c>
      <c r="B175" s="665" t="s">
        <v>556</v>
      </c>
      <c r="C175" s="666" t="s">
        <v>565</v>
      </c>
      <c r="D175" s="667" t="s">
        <v>2692</v>
      </c>
      <c r="E175" s="666" t="s">
        <v>7549</v>
      </c>
      <c r="F175" s="667" t="s">
        <v>7550</v>
      </c>
      <c r="G175" s="666" t="s">
        <v>4621</v>
      </c>
      <c r="H175" s="666" t="s">
        <v>4622</v>
      </c>
      <c r="I175" s="668">
        <v>290.0022222222222</v>
      </c>
      <c r="J175" s="668">
        <v>10</v>
      </c>
      <c r="K175" s="669">
        <v>2900.0299999999997</v>
      </c>
    </row>
    <row r="176" spans="1:11" ht="14.4" customHeight="1" x14ac:dyDescent="0.3">
      <c r="A176" s="664" t="s">
        <v>555</v>
      </c>
      <c r="B176" s="665" t="s">
        <v>556</v>
      </c>
      <c r="C176" s="666" t="s">
        <v>565</v>
      </c>
      <c r="D176" s="667" t="s">
        <v>2692</v>
      </c>
      <c r="E176" s="666" t="s">
        <v>7549</v>
      </c>
      <c r="F176" s="667" t="s">
        <v>7550</v>
      </c>
      <c r="G176" s="666" t="s">
        <v>4623</v>
      </c>
      <c r="H176" s="666" t="s">
        <v>4624</v>
      </c>
      <c r="I176" s="668">
        <v>96.19</v>
      </c>
      <c r="J176" s="668">
        <v>2</v>
      </c>
      <c r="K176" s="669">
        <v>192.38</v>
      </c>
    </row>
    <row r="177" spans="1:11" ht="14.4" customHeight="1" x14ac:dyDescent="0.3">
      <c r="A177" s="664" t="s">
        <v>555</v>
      </c>
      <c r="B177" s="665" t="s">
        <v>556</v>
      </c>
      <c r="C177" s="666" t="s">
        <v>565</v>
      </c>
      <c r="D177" s="667" t="s">
        <v>2692</v>
      </c>
      <c r="E177" s="666" t="s">
        <v>7549</v>
      </c>
      <c r="F177" s="667" t="s">
        <v>7550</v>
      </c>
      <c r="G177" s="666" t="s">
        <v>4625</v>
      </c>
      <c r="H177" s="666" t="s">
        <v>4626</v>
      </c>
      <c r="I177" s="668">
        <v>17.62</v>
      </c>
      <c r="J177" s="668">
        <v>1</v>
      </c>
      <c r="K177" s="669">
        <v>17.62</v>
      </c>
    </row>
    <row r="178" spans="1:11" ht="14.4" customHeight="1" x14ac:dyDescent="0.3">
      <c r="A178" s="664" t="s">
        <v>555</v>
      </c>
      <c r="B178" s="665" t="s">
        <v>556</v>
      </c>
      <c r="C178" s="666" t="s">
        <v>565</v>
      </c>
      <c r="D178" s="667" t="s">
        <v>2692</v>
      </c>
      <c r="E178" s="666" t="s">
        <v>7549</v>
      </c>
      <c r="F178" s="667" t="s">
        <v>7550</v>
      </c>
      <c r="G178" s="666" t="s">
        <v>4627</v>
      </c>
      <c r="H178" s="666" t="s">
        <v>4628</v>
      </c>
      <c r="I178" s="668">
        <v>22.3</v>
      </c>
      <c r="J178" s="668">
        <v>1</v>
      </c>
      <c r="K178" s="669">
        <v>22.3</v>
      </c>
    </row>
    <row r="179" spans="1:11" ht="14.4" customHeight="1" x14ac:dyDescent="0.3">
      <c r="A179" s="664" t="s">
        <v>555</v>
      </c>
      <c r="B179" s="665" t="s">
        <v>556</v>
      </c>
      <c r="C179" s="666" t="s">
        <v>565</v>
      </c>
      <c r="D179" s="667" t="s">
        <v>2692</v>
      </c>
      <c r="E179" s="666" t="s">
        <v>7549</v>
      </c>
      <c r="F179" s="667" t="s">
        <v>7550</v>
      </c>
      <c r="G179" s="666" t="s">
        <v>4629</v>
      </c>
      <c r="H179" s="666" t="s">
        <v>4630</v>
      </c>
      <c r="I179" s="668">
        <v>12.42</v>
      </c>
      <c r="J179" s="668">
        <v>50</v>
      </c>
      <c r="K179" s="669">
        <v>621</v>
      </c>
    </row>
    <row r="180" spans="1:11" ht="14.4" customHeight="1" x14ac:dyDescent="0.3">
      <c r="A180" s="664" t="s">
        <v>555</v>
      </c>
      <c r="B180" s="665" t="s">
        <v>556</v>
      </c>
      <c r="C180" s="666" t="s">
        <v>565</v>
      </c>
      <c r="D180" s="667" t="s">
        <v>2692</v>
      </c>
      <c r="E180" s="666" t="s">
        <v>7549</v>
      </c>
      <c r="F180" s="667" t="s">
        <v>7550</v>
      </c>
      <c r="G180" s="666" t="s">
        <v>4631</v>
      </c>
      <c r="H180" s="666" t="s">
        <v>4632</v>
      </c>
      <c r="I180" s="668">
        <v>16.39</v>
      </c>
      <c r="J180" s="668">
        <v>760</v>
      </c>
      <c r="K180" s="669">
        <v>12454.5</v>
      </c>
    </row>
    <row r="181" spans="1:11" ht="14.4" customHeight="1" x14ac:dyDescent="0.3">
      <c r="A181" s="664" t="s">
        <v>555</v>
      </c>
      <c r="B181" s="665" t="s">
        <v>556</v>
      </c>
      <c r="C181" s="666" t="s">
        <v>565</v>
      </c>
      <c r="D181" s="667" t="s">
        <v>2692</v>
      </c>
      <c r="E181" s="666" t="s">
        <v>7549</v>
      </c>
      <c r="F181" s="667" t="s">
        <v>7550</v>
      </c>
      <c r="G181" s="666" t="s">
        <v>4633</v>
      </c>
      <c r="H181" s="666" t="s">
        <v>4634</v>
      </c>
      <c r="I181" s="668">
        <v>7.92</v>
      </c>
      <c r="J181" s="668">
        <v>50</v>
      </c>
      <c r="K181" s="669">
        <v>396.13</v>
      </c>
    </row>
    <row r="182" spans="1:11" ht="14.4" customHeight="1" x14ac:dyDescent="0.3">
      <c r="A182" s="664" t="s">
        <v>555</v>
      </c>
      <c r="B182" s="665" t="s">
        <v>556</v>
      </c>
      <c r="C182" s="666" t="s">
        <v>565</v>
      </c>
      <c r="D182" s="667" t="s">
        <v>2692</v>
      </c>
      <c r="E182" s="666" t="s">
        <v>7549</v>
      </c>
      <c r="F182" s="667" t="s">
        <v>7550</v>
      </c>
      <c r="G182" s="666" t="s">
        <v>4635</v>
      </c>
      <c r="H182" s="666" t="s">
        <v>4636</v>
      </c>
      <c r="I182" s="668">
        <v>22.3</v>
      </c>
      <c r="J182" s="668">
        <v>18</v>
      </c>
      <c r="K182" s="669">
        <v>401.37</v>
      </c>
    </row>
    <row r="183" spans="1:11" ht="14.4" customHeight="1" x14ac:dyDescent="0.3">
      <c r="A183" s="664" t="s">
        <v>555</v>
      </c>
      <c r="B183" s="665" t="s">
        <v>556</v>
      </c>
      <c r="C183" s="666" t="s">
        <v>565</v>
      </c>
      <c r="D183" s="667" t="s">
        <v>2692</v>
      </c>
      <c r="E183" s="666" t="s">
        <v>7549</v>
      </c>
      <c r="F183" s="667" t="s">
        <v>7550</v>
      </c>
      <c r="G183" s="666" t="s">
        <v>4637</v>
      </c>
      <c r="H183" s="666" t="s">
        <v>4638</v>
      </c>
      <c r="I183" s="668">
        <v>21.06</v>
      </c>
      <c r="J183" s="668">
        <v>30</v>
      </c>
      <c r="K183" s="669">
        <v>631.9</v>
      </c>
    </row>
    <row r="184" spans="1:11" ht="14.4" customHeight="1" x14ac:dyDescent="0.3">
      <c r="A184" s="664" t="s">
        <v>555</v>
      </c>
      <c r="B184" s="665" t="s">
        <v>556</v>
      </c>
      <c r="C184" s="666" t="s">
        <v>565</v>
      </c>
      <c r="D184" s="667" t="s">
        <v>2692</v>
      </c>
      <c r="E184" s="666" t="s">
        <v>7549</v>
      </c>
      <c r="F184" s="667" t="s">
        <v>7550</v>
      </c>
      <c r="G184" s="666" t="s">
        <v>4639</v>
      </c>
      <c r="H184" s="666" t="s">
        <v>4640</v>
      </c>
      <c r="I184" s="668">
        <v>17.739999999999998</v>
      </c>
      <c r="J184" s="668">
        <v>10</v>
      </c>
      <c r="K184" s="669">
        <v>177.45</v>
      </c>
    </row>
    <row r="185" spans="1:11" ht="14.4" customHeight="1" x14ac:dyDescent="0.3">
      <c r="A185" s="664" t="s">
        <v>555</v>
      </c>
      <c r="B185" s="665" t="s">
        <v>556</v>
      </c>
      <c r="C185" s="666" t="s">
        <v>565</v>
      </c>
      <c r="D185" s="667" t="s">
        <v>2692</v>
      </c>
      <c r="E185" s="666" t="s">
        <v>7549</v>
      </c>
      <c r="F185" s="667" t="s">
        <v>7550</v>
      </c>
      <c r="G185" s="666" t="s">
        <v>4411</v>
      </c>
      <c r="H185" s="666" t="s">
        <v>4412</v>
      </c>
      <c r="I185" s="668">
        <v>0.38000000000000006</v>
      </c>
      <c r="J185" s="668">
        <v>205</v>
      </c>
      <c r="K185" s="669">
        <v>77.900000000000006</v>
      </c>
    </row>
    <row r="186" spans="1:11" ht="14.4" customHeight="1" x14ac:dyDescent="0.3">
      <c r="A186" s="664" t="s">
        <v>555</v>
      </c>
      <c r="B186" s="665" t="s">
        <v>556</v>
      </c>
      <c r="C186" s="666" t="s">
        <v>565</v>
      </c>
      <c r="D186" s="667" t="s">
        <v>2692</v>
      </c>
      <c r="E186" s="666" t="s">
        <v>7549</v>
      </c>
      <c r="F186" s="667" t="s">
        <v>7550</v>
      </c>
      <c r="G186" s="666" t="s">
        <v>4641</v>
      </c>
      <c r="H186" s="666" t="s">
        <v>4642</v>
      </c>
      <c r="I186" s="668">
        <v>120</v>
      </c>
      <c r="J186" s="668">
        <v>1</v>
      </c>
      <c r="K186" s="669">
        <v>120</v>
      </c>
    </row>
    <row r="187" spans="1:11" ht="14.4" customHeight="1" x14ac:dyDescent="0.3">
      <c r="A187" s="664" t="s">
        <v>555</v>
      </c>
      <c r="B187" s="665" t="s">
        <v>556</v>
      </c>
      <c r="C187" s="666" t="s">
        <v>565</v>
      </c>
      <c r="D187" s="667" t="s">
        <v>2692</v>
      </c>
      <c r="E187" s="666" t="s">
        <v>7549</v>
      </c>
      <c r="F187" s="667" t="s">
        <v>7550</v>
      </c>
      <c r="G187" s="666" t="s">
        <v>4415</v>
      </c>
      <c r="H187" s="666" t="s">
        <v>4416</v>
      </c>
      <c r="I187" s="668">
        <v>10.52</v>
      </c>
      <c r="J187" s="668">
        <v>30</v>
      </c>
      <c r="K187" s="669">
        <v>315.60000000000002</v>
      </c>
    </row>
    <row r="188" spans="1:11" ht="14.4" customHeight="1" x14ac:dyDescent="0.3">
      <c r="A188" s="664" t="s">
        <v>555</v>
      </c>
      <c r="B188" s="665" t="s">
        <v>556</v>
      </c>
      <c r="C188" s="666" t="s">
        <v>565</v>
      </c>
      <c r="D188" s="667" t="s">
        <v>2692</v>
      </c>
      <c r="E188" s="666" t="s">
        <v>7549</v>
      </c>
      <c r="F188" s="667" t="s">
        <v>7550</v>
      </c>
      <c r="G188" s="666" t="s">
        <v>4643</v>
      </c>
      <c r="H188" s="666" t="s">
        <v>4644</v>
      </c>
      <c r="I188" s="668">
        <v>12.62</v>
      </c>
      <c r="J188" s="668">
        <v>420</v>
      </c>
      <c r="K188" s="669">
        <v>5300.93</v>
      </c>
    </row>
    <row r="189" spans="1:11" ht="14.4" customHeight="1" x14ac:dyDescent="0.3">
      <c r="A189" s="664" t="s">
        <v>555</v>
      </c>
      <c r="B189" s="665" t="s">
        <v>556</v>
      </c>
      <c r="C189" s="666" t="s">
        <v>565</v>
      </c>
      <c r="D189" s="667" t="s">
        <v>2692</v>
      </c>
      <c r="E189" s="666" t="s">
        <v>7549</v>
      </c>
      <c r="F189" s="667" t="s">
        <v>7550</v>
      </c>
      <c r="G189" s="666" t="s">
        <v>4645</v>
      </c>
      <c r="H189" s="666" t="s">
        <v>4646</v>
      </c>
      <c r="I189" s="668">
        <v>13.227499999999999</v>
      </c>
      <c r="J189" s="668">
        <v>60</v>
      </c>
      <c r="K189" s="669">
        <v>793.6</v>
      </c>
    </row>
    <row r="190" spans="1:11" ht="14.4" customHeight="1" x14ac:dyDescent="0.3">
      <c r="A190" s="664" t="s">
        <v>555</v>
      </c>
      <c r="B190" s="665" t="s">
        <v>556</v>
      </c>
      <c r="C190" s="666" t="s">
        <v>565</v>
      </c>
      <c r="D190" s="667" t="s">
        <v>2692</v>
      </c>
      <c r="E190" s="666" t="s">
        <v>7549</v>
      </c>
      <c r="F190" s="667" t="s">
        <v>7550</v>
      </c>
      <c r="G190" s="666" t="s">
        <v>4647</v>
      </c>
      <c r="H190" s="666" t="s">
        <v>4648</v>
      </c>
      <c r="I190" s="668">
        <v>8.625</v>
      </c>
      <c r="J190" s="668">
        <v>30</v>
      </c>
      <c r="K190" s="669">
        <v>258.7</v>
      </c>
    </row>
    <row r="191" spans="1:11" ht="14.4" customHeight="1" x14ac:dyDescent="0.3">
      <c r="A191" s="664" t="s">
        <v>555</v>
      </c>
      <c r="B191" s="665" t="s">
        <v>556</v>
      </c>
      <c r="C191" s="666" t="s">
        <v>565</v>
      </c>
      <c r="D191" s="667" t="s">
        <v>2692</v>
      </c>
      <c r="E191" s="666" t="s">
        <v>7549</v>
      </c>
      <c r="F191" s="667" t="s">
        <v>7550</v>
      </c>
      <c r="G191" s="666" t="s">
        <v>4649</v>
      </c>
      <c r="H191" s="666" t="s">
        <v>4650</v>
      </c>
      <c r="I191" s="668">
        <v>7.59</v>
      </c>
      <c r="J191" s="668">
        <v>50</v>
      </c>
      <c r="K191" s="669">
        <v>379.5</v>
      </c>
    </row>
    <row r="192" spans="1:11" ht="14.4" customHeight="1" x14ac:dyDescent="0.3">
      <c r="A192" s="664" t="s">
        <v>555</v>
      </c>
      <c r="B192" s="665" t="s">
        <v>556</v>
      </c>
      <c r="C192" s="666" t="s">
        <v>565</v>
      </c>
      <c r="D192" s="667" t="s">
        <v>2692</v>
      </c>
      <c r="E192" s="666" t="s">
        <v>7549</v>
      </c>
      <c r="F192" s="667" t="s">
        <v>7550</v>
      </c>
      <c r="G192" s="666" t="s">
        <v>4651</v>
      </c>
      <c r="H192" s="666" t="s">
        <v>4652</v>
      </c>
      <c r="I192" s="668">
        <v>119.52</v>
      </c>
      <c r="J192" s="668">
        <v>1</v>
      </c>
      <c r="K192" s="669">
        <v>119.52</v>
      </c>
    </row>
    <row r="193" spans="1:11" ht="14.4" customHeight="1" x14ac:dyDescent="0.3">
      <c r="A193" s="664" t="s">
        <v>555</v>
      </c>
      <c r="B193" s="665" t="s">
        <v>556</v>
      </c>
      <c r="C193" s="666" t="s">
        <v>565</v>
      </c>
      <c r="D193" s="667" t="s">
        <v>2692</v>
      </c>
      <c r="E193" s="666" t="s">
        <v>7549</v>
      </c>
      <c r="F193" s="667" t="s">
        <v>7550</v>
      </c>
      <c r="G193" s="666" t="s">
        <v>4653</v>
      </c>
      <c r="H193" s="666" t="s">
        <v>4654</v>
      </c>
      <c r="I193" s="668">
        <v>13.800000000000002</v>
      </c>
      <c r="J193" s="668">
        <v>288</v>
      </c>
      <c r="K193" s="669">
        <v>3974.4</v>
      </c>
    </row>
    <row r="194" spans="1:11" ht="14.4" customHeight="1" x14ac:dyDescent="0.3">
      <c r="A194" s="664" t="s">
        <v>555</v>
      </c>
      <c r="B194" s="665" t="s">
        <v>556</v>
      </c>
      <c r="C194" s="666" t="s">
        <v>565</v>
      </c>
      <c r="D194" s="667" t="s">
        <v>2692</v>
      </c>
      <c r="E194" s="666" t="s">
        <v>7551</v>
      </c>
      <c r="F194" s="667" t="s">
        <v>7552</v>
      </c>
      <c r="G194" s="666" t="s">
        <v>4423</v>
      </c>
      <c r="H194" s="666" t="s">
        <v>4424</v>
      </c>
      <c r="I194" s="668">
        <v>2.7925</v>
      </c>
      <c r="J194" s="668">
        <v>90</v>
      </c>
      <c r="K194" s="669">
        <v>251.70000000000002</v>
      </c>
    </row>
    <row r="195" spans="1:11" ht="14.4" customHeight="1" x14ac:dyDescent="0.3">
      <c r="A195" s="664" t="s">
        <v>555</v>
      </c>
      <c r="B195" s="665" t="s">
        <v>556</v>
      </c>
      <c r="C195" s="666" t="s">
        <v>565</v>
      </c>
      <c r="D195" s="667" t="s">
        <v>2692</v>
      </c>
      <c r="E195" s="666" t="s">
        <v>7551</v>
      </c>
      <c r="F195" s="667" t="s">
        <v>7552</v>
      </c>
      <c r="G195" s="666" t="s">
        <v>4429</v>
      </c>
      <c r="H195" s="666" t="s">
        <v>4430</v>
      </c>
      <c r="I195" s="668">
        <v>1.0933333333333335</v>
      </c>
      <c r="J195" s="668">
        <v>300</v>
      </c>
      <c r="K195" s="669">
        <v>328</v>
      </c>
    </row>
    <row r="196" spans="1:11" ht="14.4" customHeight="1" x14ac:dyDescent="0.3">
      <c r="A196" s="664" t="s">
        <v>555</v>
      </c>
      <c r="B196" s="665" t="s">
        <v>556</v>
      </c>
      <c r="C196" s="666" t="s">
        <v>565</v>
      </c>
      <c r="D196" s="667" t="s">
        <v>2692</v>
      </c>
      <c r="E196" s="666" t="s">
        <v>7551</v>
      </c>
      <c r="F196" s="667" t="s">
        <v>7552</v>
      </c>
      <c r="G196" s="666" t="s">
        <v>4431</v>
      </c>
      <c r="H196" s="666" t="s">
        <v>4432</v>
      </c>
      <c r="I196" s="668">
        <v>1.6739999999999999</v>
      </c>
      <c r="J196" s="668">
        <v>600</v>
      </c>
      <c r="K196" s="669">
        <v>1004</v>
      </c>
    </row>
    <row r="197" spans="1:11" ht="14.4" customHeight="1" x14ac:dyDescent="0.3">
      <c r="A197" s="664" t="s">
        <v>555</v>
      </c>
      <c r="B197" s="665" t="s">
        <v>556</v>
      </c>
      <c r="C197" s="666" t="s">
        <v>565</v>
      </c>
      <c r="D197" s="667" t="s">
        <v>2692</v>
      </c>
      <c r="E197" s="666" t="s">
        <v>7551</v>
      </c>
      <c r="F197" s="667" t="s">
        <v>7552</v>
      </c>
      <c r="G197" s="666" t="s">
        <v>4433</v>
      </c>
      <c r="H197" s="666" t="s">
        <v>4434</v>
      </c>
      <c r="I197" s="668">
        <v>0.47499999999999998</v>
      </c>
      <c r="J197" s="668">
        <v>200</v>
      </c>
      <c r="K197" s="669">
        <v>95</v>
      </c>
    </row>
    <row r="198" spans="1:11" ht="14.4" customHeight="1" x14ac:dyDescent="0.3">
      <c r="A198" s="664" t="s">
        <v>555</v>
      </c>
      <c r="B198" s="665" t="s">
        <v>556</v>
      </c>
      <c r="C198" s="666" t="s">
        <v>565</v>
      </c>
      <c r="D198" s="667" t="s">
        <v>2692</v>
      </c>
      <c r="E198" s="666" t="s">
        <v>7551</v>
      </c>
      <c r="F198" s="667" t="s">
        <v>7552</v>
      </c>
      <c r="G198" s="666" t="s">
        <v>4435</v>
      </c>
      <c r="H198" s="666" t="s">
        <v>4436</v>
      </c>
      <c r="I198" s="668">
        <v>0.67</v>
      </c>
      <c r="J198" s="668">
        <v>100</v>
      </c>
      <c r="K198" s="669">
        <v>67</v>
      </c>
    </row>
    <row r="199" spans="1:11" ht="14.4" customHeight="1" x14ac:dyDescent="0.3">
      <c r="A199" s="664" t="s">
        <v>555</v>
      </c>
      <c r="B199" s="665" t="s">
        <v>556</v>
      </c>
      <c r="C199" s="666" t="s">
        <v>565</v>
      </c>
      <c r="D199" s="667" t="s">
        <v>2692</v>
      </c>
      <c r="E199" s="666" t="s">
        <v>7551</v>
      </c>
      <c r="F199" s="667" t="s">
        <v>7552</v>
      </c>
      <c r="G199" s="666" t="s">
        <v>4655</v>
      </c>
      <c r="H199" s="666" t="s">
        <v>4656</v>
      </c>
      <c r="I199" s="668">
        <v>5.3214285714285712</v>
      </c>
      <c r="J199" s="668">
        <v>700</v>
      </c>
      <c r="K199" s="669">
        <v>3725.8</v>
      </c>
    </row>
    <row r="200" spans="1:11" ht="14.4" customHeight="1" x14ac:dyDescent="0.3">
      <c r="A200" s="664" t="s">
        <v>555</v>
      </c>
      <c r="B200" s="665" t="s">
        <v>556</v>
      </c>
      <c r="C200" s="666" t="s">
        <v>565</v>
      </c>
      <c r="D200" s="667" t="s">
        <v>2692</v>
      </c>
      <c r="E200" s="666" t="s">
        <v>7551</v>
      </c>
      <c r="F200" s="667" t="s">
        <v>7552</v>
      </c>
      <c r="G200" s="666" t="s">
        <v>4450</v>
      </c>
      <c r="H200" s="666" t="s">
        <v>4451</v>
      </c>
      <c r="I200" s="668">
        <v>1.9857142857142858</v>
      </c>
      <c r="J200" s="668">
        <v>350</v>
      </c>
      <c r="K200" s="669">
        <v>695</v>
      </c>
    </row>
    <row r="201" spans="1:11" ht="14.4" customHeight="1" x14ac:dyDescent="0.3">
      <c r="A201" s="664" t="s">
        <v>555</v>
      </c>
      <c r="B201" s="665" t="s">
        <v>556</v>
      </c>
      <c r="C201" s="666" t="s">
        <v>565</v>
      </c>
      <c r="D201" s="667" t="s">
        <v>2692</v>
      </c>
      <c r="E201" s="666" t="s">
        <v>7551</v>
      </c>
      <c r="F201" s="667" t="s">
        <v>7552</v>
      </c>
      <c r="G201" s="666" t="s">
        <v>4454</v>
      </c>
      <c r="H201" s="666" t="s">
        <v>4455</v>
      </c>
      <c r="I201" s="668">
        <v>3.0924999999999998</v>
      </c>
      <c r="J201" s="668">
        <v>200</v>
      </c>
      <c r="K201" s="669">
        <v>618.5</v>
      </c>
    </row>
    <row r="202" spans="1:11" ht="14.4" customHeight="1" x14ac:dyDescent="0.3">
      <c r="A202" s="664" t="s">
        <v>555</v>
      </c>
      <c r="B202" s="665" t="s">
        <v>556</v>
      </c>
      <c r="C202" s="666" t="s">
        <v>565</v>
      </c>
      <c r="D202" s="667" t="s">
        <v>2692</v>
      </c>
      <c r="E202" s="666" t="s">
        <v>7551</v>
      </c>
      <c r="F202" s="667" t="s">
        <v>7552</v>
      </c>
      <c r="G202" s="666" t="s">
        <v>4657</v>
      </c>
      <c r="H202" s="666" t="s">
        <v>4658</v>
      </c>
      <c r="I202" s="668">
        <v>4.8099999999999996</v>
      </c>
      <c r="J202" s="668">
        <v>100</v>
      </c>
      <c r="K202" s="669">
        <v>481</v>
      </c>
    </row>
    <row r="203" spans="1:11" ht="14.4" customHeight="1" x14ac:dyDescent="0.3">
      <c r="A203" s="664" t="s">
        <v>555</v>
      </c>
      <c r="B203" s="665" t="s">
        <v>556</v>
      </c>
      <c r="C203" s="666" t="s">
        <v>565</v>
      </c>
      <c r="D203" s="667" t="s">
        <v>2692</v>
      </c>
      <c r="E203" s="666" t="s">
        <v>7551</v>
      </c>
      <c r="F203" s="667" t="s">
        <v>7552</v>
      </c>
      <c r="G203" s="666" t="s">
        <v>4458</v>
      </c>
      <c r="H203" s="666" t="s">
        <v>4459</v>
      </c>
      <c r="I203" s="668">
        <v>1.2E-2</v>
      </c>
      <c r="J203" s="668">
        <v>260</v>
      </c>
      <c r="K203" s="669">
        <v>3.1</v>
      </c>
    </row>
    <row r="204" spans="1:11" ht="14.4" customHeight="1" x14ac:dyDescent="0.3">
      <c r="A204" s="664" t="s">
        <v>555</v>
      </c>
      <c r="B204" s="665" t="s">
        <v>556</v>
      </c>
      <c r="C204" s="666" t="s">
        <v>565</v>
      </c>
      <c r="D204" s="667" t="s">
        <v>2692</v>
      </c>
      <c r="E204" s="666" t="s">
        <v>7551</v>
      </c>
      <c r="F204" s="667" t="s">
        <v>7552</v>
      </c>
      <c r="G204" s="666" t="s">
        <v>4659</v>
      </c>
      <c r="H204" s="666" t="s">
        <v>4660</v>
      </c>
      <c r="I204" s="668">
        <v>2.04</v>
      </c>
      <c r="J204" s="668">
        <v>100</v>
      </c>
      <c r="K204" s="669">
        <v>204</v>
      </c>
    </row>
    <row r="205" spans="1:11" ht="14.4" customHeight="1" x14ac:dyDescent="0.3">
      <c r="A205" s="664" t="s">
        <v>555</v>
      </c>
      <c r="B205" s="665" t="s">
        <v>556</v>
      </c>
      <c r="C205" s="666" t="s">
        <v>565</v>
      </c>
      <c r="D205" s="667" t="s">
        <v>2692</v>
      </c>
      <c r="E205" s="666" t="s">
        <v>7551</v>
      </c>
      <c r="F205" s="667" t="s">
        <v>7552</v>
      </c>
      <c r="G205" s="666" t="s">
        <v>4460</v>
      </c>
      <c r="H205" s="666" t="s">
        <v>4461</v>
      </c>
      <c r="I205" s="668">
        <v>3.0725000000000002</v>
      </c>
      <c r="J205" s="668">
        <v>200</v>
      </c>
      <c r="K205" s="669">
        <v>614.5</v>
      </c>
    </row>
    <row r="206" spans="1:11" ht="14.4" customHeight="1" x14ac:dyDescent="0.3">
      <c r="A206" s="664" t="s">
        <v>555</v>
      </c>
      <c r="B206" s="665" t="s">
        <v>556</v>
      </c>
      <c r="C206" s="666" t="s">
        <v>565</v>
      </c>
      <c r="D206" s="667" t="s">
        <v>2692</v>
      </c>
      <c r="E206" s="666" t="s">
        <v>7551</v>
      </c>
      <c r="F206" s="667" t="s">
        <v>7552</v>
      </c>
      <c r="G206" s="666" t="s">
        <v>4462</v>
      </c>
      <c r="H206" s="666" t="s">
        <v>4463</v>
      </c>
      <c r="I206" s="668">
        <v>2.15625</v>
      </c>
      <c r="J206" s="668">
        <v>400</v>
      </c>
      <c r="K206" s="669">
        <v>862.5</v>
      </c>
    </row>
    <row r="207" spans="1:11" ht="14.4" customHeight="1" x14ac:dyDescent="0.3">
      <c r="A207" s="664" t="s">
        <v>555</v>
      </c>
      <c r="B207" s="665" t="s">
        <v>556</v>
      </c>
      <c r="C207" s="666" t="s">
        <v>565</v>
      </c>
      <c r="D207" s="667" t="s">
        <v>2692</v>
      </c>
      <c r="E207" s="666" t="s">
        <v>7551</v>
      </c>
      <c r="F207" s="667" t="s">
        <v>7552</v>
      </c>
      <c r="G207" s="666" t="s">
        <v>4661</v>
      </c>
      <c r="H207" s="666" t="s">
        <v>4662</v>
      </c>
      <c r="I207" s="668">
        <v>2.91</v>
      </c>
      <c r="J207" s="668">
        <v>200</v>
      </c>
      <c r="K207" s="669">
        <v>582</v>
      </c>
    </row>
    <row r="208" spans="1:11" ht="14.4" customHeight="1" x14ac:dyDescent="0.3">
      <c r="A208" s="664" t="s">
        <v>555</v>
      </c>
      <c r="B208" s="665" t="s">
        <v>556</v>
      </c>
      <c r="C208" s="666" t="s">
        <v>565</v>
      </c>
      <c r="D208" s="667" t="s">
        <v>2692</v>
      </c>
      <c r="E208" s="666" t="s">
        <v>7551</v>
      </c>
      <c r="F208" s="667" t="s">
        <v>7552</v>
      </c>
      <c r="G208" s="666" t="s">
        <v>4663</v>
      </c>
      <c r="H208" s="666" t="s">
        <v>4664</v>
      </c>
      <c r="I208" s="668">
        <v>2.9040000000000004</v>
      </c>
      <c r="J208" s="668">
        <v>600</v>
      </c>
      <c r="K208" s="669">
        <v>1742</v>
      </c>
    </row>
    <row r="209" spans="1:11" ht="14.4" customHeight="1" x14ac:dyDescent="0.3">
      <c r="A209" s="664" t="s">
        <v>555</v>
      </c>
      <c r="B209" s="665" t="s">
        <v>556</v>
      </c>
      <c r="C209" s="666" t="s">
        <v>565</v>
      </c>
      <c r="D209" s="667" t="s">
        <v>2692</v>
      </c>
      <c r="E209" s="666" t="s">
        <v>7551</v>
      </c>
      <c r="F209" s="667" t="s">
        <v>7552</v>
      </c>
      <c r="G209" s="666" t="s">
        <v>4470</v>
      </c>
      <c r="H209" s="666" t="s">
        <v>4471</v>
      </c>
      <c r="I209" s="668">
        <v>127.05</v>
      </c>
      <c r="J209" s="668">
        <v>2</v>
      </c>
      <c r="K209" s="669">
        <v>254.1</v>
      </c>
    </row>
    <row r="210" spans="1:11" ht="14.4" customHeight="1" x14ac:dyDescent="0.3">
      <c r="A210" s="664" t="s">
        <v>555</v>
      </c>
      <c r="B210" s="665" t="s">
        <v>556</v>
      </c>
      <c r="C210" s="666" t="s">
        <v>565</v>
      </c>
      <c r="D210" s="667" t="s">
        <v>2692</v>
      </c>
      <c r="E210" s="666" t="s">
        <v>7551</v>
      </c>
      <c r="F210" s="667" t="s">
        <v>7552</v>
      </c>
      <c r="G210" s="666" t="s">
        <v>4476</v>
      </c>
      <c r="H210" s="666" t="s">
        <v>4477</v>
      </c>
      <c r="I210" s="668">
        <v>17.98</v>
      </c>
      <c r="J210" s="668">
        <v>350</v>
      </c>
      <c r="K210" s="669">
        <v>6293</v>
      </c>
    </row>
    <row r="211" spans="1:11" ht="14.4" customHeight="1" x14ac:dyDescent="0.3">
      <c r="A211" s="664" t="s">
        <v>555</v>
      </c>
      <c r="B211" s="665" t="s">
        <v>556</v>
      </c>
      <c r="C211" s="666" t="s">
        <v>565</v>
      </c>
      <c r="D211" s="667" t="s">
        <v>2692</v>
      </c>
      <c r="E211" s="666" t="s">
        <v>7551</v>
      </c>
      <c r="F211" s="667" t="s">
        <v>7552</v>
      </c>
      <c r="G211" s="666" t="s">
        <v>4665</v>
      </c>
      <c r="H211" s="666" t="s">
        <v>4666</v>
      </c>
      <c r="I211" s="668">
        <v>11.996666666666664</v>
      </c>
      <c r="J211" s="668">
        <v>450</v>
      </c>
      <c r="K211" s="669">
        <v>5398.5</v>
      </c>
    </row>
    <row r="212" spans="1:11" ht="14.4" customHeight="1" x14ac:dyDescent="0.3">
      <c r="A212" s="664" t="s">
        <v>555</v>
      </c>
      <c r="B212" s="665" t="s">
        <v>556</v>
      </c>
      <c r="C212" s="666" t="s">
        <v>565</v>
      </c>
      <c r="D212" s="667" t="s">
        <v>2692</v>
      </c>
      <c r="E212" s="666" t="s">
        <v>7551</v>
      </c>
      <c r="F212" s="667" t="s">
        <v>7552</v>
      </c>
      <c r="G212" s="666" t="s">
        <v>4480</v>
      </c>
      <c r="H212" s="666" t="s">
        <v>4481</v>
      </c>
      <c r="I212" s="668">
        <v>2.5166666666666666</v>
      </c>
      <c r="J212" s="668">
        <v>300</v>
      </c>
      <c r="K212" s="669">
        <v>755</v>
      </c>
    </row>
    <row r="213" spans="1:11" ht="14.4" customHeight="1" x14ac:dyDescent="0.3">
      <c r="A213" s="664" t="s">
        <v>555</v>
      </c>
      <c r="B213" s="665" t="s">
        <v>556</v>
      </c>
      <c r="C213" s="666" t="s">
        <v>565</v>
      </c>
      <c r="D213" s="667" t="s">
        <v>2692</v>
      </c>
      <c r="E213" s="666" t="s">
        <v>7551</v>
      </c>
      <c r="F213" s="667" t="s">
        <v>7552</v>
      </c>
      <c r="G213" s="666" t="s">
        <v>4492</v>
      </c>
      <c r="H213" s="666" t="s">
        <v>4667</v>
      </c>
      <c r="I213" s="668">
        <v>8.5</v>
      </c>
      <c r="J213" s="668">
        <v>20</v>
      </c>
      <c r="K213" s="669">
        <v>170</v>
      </c>
    </row>
    <row r="214" spans="1:11" ht="14.4" customHeight="1" x14ac:dyDescent="0.3">
      <c r="A214" s="664" t="s">
        <v>555</v>
      </c>
      <c r="B214" s="665" t="s">
        <v>556</v>
      </c>
      <c r="C214" s="666" t="s">
        <v>565</v>
      </c>
      <c r="D214" s="667" t="s">
        <v>2692</v>
      </c>
      <c r="E214" s="666" t="s">
        <v>7551</v>
      </c>
      <c r="F214" s="667" t="s">
        <v>7552</v>
      </c>
      <c r="G214" s="666" t="s">
        <v>4494</v>
      </c>
      <c r="H214" s="666" t="s">
        <v>4495</v>
      </c>
      <c r="I214" s="668">
        <v>21.232500000000002</v>
      </c>
      <c r="J214" s="668">
        <v>200</v>
      </c>
      <c r="K214" s="669">
        <v>4246.5</v>
      </c>
    </row>
    <row r="215" spans="1:11" ht="14.4" customHeight="1" x14ac:dyDescent="0.3">
      <c r="A215" s="664" t="s">
        <v>555</v>
      </c>
      <c r="B215" s="665" t="s">
        <v>556</v>
      </c>
      <c r="C215" s="666" t="s">
        <v>565</v>
      </c>
      <c r="D215" s="667" t="s">
        <v>2692</v>
      </c>
      <c r="E215" s="666" t="s">
        <v>7551</v>
      </c>
      <c r="F215" s="667" t="s">
        <v>7552</v>
      </c>
      <c r="G215" s="666" t="s">
        <v>4506</v>
      </c>
      <c r="H215" s="666" t="s">
        <v>4507</v>
      </c>
      <c r="I215" s="668">
        <v>2.29</v>
      </c>
      <c r="J215" s="668">
        <v>200</v>
      </c>
      <c r="K215" s="669">
        <v>458</v>
      </c>
    </row>
    <row r="216" spans="1:11" ht="14.4" customHeight="1" x14ac:dyDescent="0.3">
      <c r="A216" s="664" t="s">
        <v>555</v>
      </c>
      <c r="B216" s="665" t="s">
        <v>556</v>
      </c>
      <c r="C216" s="666" t="s">
        <v>565</v>
      </c>
      <c r="D216" s="667" t="s">
        <v>2692</v>
      </c>
      <c r="E216" s="666" t="s">
        <v>7551</v>
      </c>
      <c r="F216" s="667" t="s">
        <v>7552</v>
      </c>
      <c r="G216" s="666" t="s">
        <v>4529</v>
      </c>
      <c r="H216" s="666" t="s">
        <v>4530</v>
      </c>
      <c r="I216" s="668">
        <v>62.795000000000002</v>
      </c>
      <c r="J216" s="668">
        <v>10</v>
      </c>
      <c r="K216" s="669">
        <v>628.02</v>
      </c>
    </row>
    <row r="217" spans="1:11" ht="14.4" customHeight="1" x14ac:dyDescent="0.3">
      <c r="A217" s="664" t="s">
        <v>555</v>
      </c>
      <c r="B217" s="665" t="s">
        <v>556</v>
      </c>
      <c r="C217" s="666" t="s">
        <v>565</v>
      </c>
      <c r="D217" s="667" t="s">
        <v>2692</v>
      </c>
      <c r="E217" s="666" t="s">
        <v>7551</v>
      </c>
      <c r="F217" s="667" t="s">
        <v>7552</v>
      </c>
      <c r="G217" s="666" t="s">
        <v>4531</v>
      </c>
      <c r="H217" s="666" t="s">
        <v>4532</v>
      </c>
      <c r="I217" s="668">
        <v>110.12</v>
      </c>
      <c r="J217" s="668">
        <v>10</v>
      </c>
      <c r="K217" s="669">
        <v>1101.2</v>
      </c>
    </row>
    <row r="218" spans="1:11" ht="14.4" customHeight="1" x14ac:dyDescent="0.3">
      <c r="A218" s="664" t="s">
        <v>555</v>
      </c>
      <c r="B218" s="665" t="s">
        <v>556</v>
      </c>
      <c r="C218" s="666" t="s">
        <v>565</v>
      </c>
      <c r="D218" s="667" t="s">
        <v>2692</v>
      </c>
      <c r="E218" s="666" t="s">
        <v>7551</v>
      </c>
      <c r="F218" s="667" t="s">
        <v>7552</v>
      </c>
      <c r="G218" s="666" t="s">
        <v>4668</v>
      </c>
      <c r="H218" s="666" t="s">
        <v>4669</v>
      </c>
      <c r="I218" s="668">
        <v>447.7</v>
      </c>
      <c r="J218" s="668">
        <v>4</v>
      </c>
      <c r="K218" s="669">
        <v>1790.8</v>
      </c>
    </row>
    <row r="219" spans="1:11" ht="14.4" customHeight="1" x14ac:dyDescent="0.3">
      <c r="A219" s="664" t="s">
        <v>555</v>
      </c>
      <c r="B219" s="665" t="s">
        <v>556</v>
      </c>
      <c r="C219" s="666" t="s">
        <v>565</v>
      </c>
      <c r="D219" s="667" t="s">
        <v>2692</v>
      </c>
      <c r="E219" s="666" t="s">
        <v>7551</v>
      </c>
      <c r="F219" s="667" t="s">
        <v>7552</v>
      </c>
      <c r="G219" s="666" t="s">
        <v>4533</v>
      </c>
      <c r="H219" s="666" t="s">
        <v>4534</v>
      </c>
      <c r="I219" s="668">
        <v>185.13</v>
      </c>
      <c r="J219" s="668">
        <v>10</v>
      </c>
      <c r="K219" s="669">
        <v>1851.3</v>
      </c>
    </row>
    <row r="220" spans="1:11" ht="14.4" customHeight="1" x14ac:dyDescent="0.3">
      <c r="A220" s="664" t="s">
        <v>555</v>
      </c>
      <c r="B220" s="665" t="s">
        <v>556</v>
      </c>
      <c r="C220" s="666" t="s">
        <v>565</v>
      </c>
      <c r="D220" s="667" t="s">
        <v>2692</v>
      </c>
      <c r="E220" s="666" t="s">
        <v>7565</v>
      </c>
      <c r="F220" s="667" t="s">
        <v>7566</v>
      </c>
      <c r="G220" s="666" t="s">
        <v>4670</v>
      </c>
      <c r="H220" s="666" t="s">
        <v>4671</v>
      </c>
      <c r="I220" s="668">
        <v>34.159999999999997</v>
      </c>
      <c r="J220" s="668">
        <v>36</v>
      </c>
      <c r="K220" s="669">
        <v>1229.7</v>
      </c>
    </row>
    <row r="221" spans="1:11" ht="14.4" customHeight="1" x14ac:dyDescent="0.3">
      <c r="A221" s="664" t="s">
        <v>555</v>
      </c>
      <c r="B221" s="665" t="s">
        <v>556</v>
      </c>
      <c r="C221" s="666" t="s">
        <v>565</v>
      </c>
      <c r="D221" s="667" t="s">
        <v>2692</v>
      </c>
      <c r="E221" s="666" t="s">
        <v>7565</v>
      </c>
      <c r="F221" s="667" t="s">
        <v>7566</v>
      </c>
      <c r="G221" s="666" t="s">
        <v>4672</v>
      </c>
      <c r="H221" s="666" t="s">
        <v>4673</v>
      </c>
      <c r="I221" s="668">
        <v>27.252500000000001</v>
      </c>
      <c r="J221" s="668">
        <v>144</v>
      </c>
      <c r="K221" s="669">
        <v>3924.54</v>
      </c>
    </row>
    <row r="222" spans="1:11" ht="14.4" customHeight="1" x14ac:dyDescent="0.3">
      <c r="A222" s="664" t="s">
        <v>555</v>
      </c>
      <c r="B222" s="665" t="s">
        <v>556</v>
      </c>
      <c r="C222" s="666" t="s">
        <v>565</v>
      </c>
      <c r="D222" s="667" t="s">
        <v>2692</v>
      </c>
      <c r="E222" s="666" t="s">
        <v>7565</v>
      </c>
      <c r="F222" s="667" t="s">
        <v>7566</v>
      </c>
      <c r="G222" s="666" t="s">
        <v>4674</v>
      </c>
      <c r="H222" s="666" t="s">
        <v>4675</v>
      </c>
      <c r="I222" s="668">
        <v>26.561666666666667</v>
      </c>
      <c r="J222" s="668">
        <v>252</v>
      </c>
      <c r="K222" s="669">
        <v>6693.66</v>
      </c>
    </row>
    <row r="223" spans="1:11" ht="14.4" customHeight="1" x14ac:dyDescent="0.3">
      <c r="A223" s="664" t="s">
        <v>555</v>
      </c>
      <c r="B223" s="665" t="s">
        <v>556</v>
      </c>
      <c r="C223" s="666" t="s">
        <v>565</v>
      </c>
      <c r="D223" s="667" t="s">
        <v>2692</v>
      </c>
      <c r="E223" s="666" t="s">
        <v>7565</v>
      </c>
      <c r="F223" s="667" t="s">
        <v>7566</v>
      </c>
      <c r="G223" s="666" t="s">
        <v>4676</v>
      </c>
      <c r="H223" s="666" t="s">
        <v>4677</v>
      </c>
      <c r="I223" s="668">
        <v>40.01</v>
      </c>
      <c r="J223" s="668">
        <v>216</v>
      </c>
      <c r="K223" s="669">
        <v>8641.56</v>
      </c>
    </row>
    <row r="224" spans="1:11" ht="14.4" customHeight="1" x14ac:dyDescent="0.3">
      <c r="A224" s="664" t="s">
        <v>555</v>
      </c>
      <c r="B224" s="665" t="s">
        <v>556</v>
      </c>
      <c r="C224" s="666" t="s">
        <v>565</v>
      </c>
      <c r="D224" s="667" t="s">
        <v>2692</v>
      </c>
      <c r="E224" s="666" t="s">
        <v>7565</v>
      </c>
      <c r="F224" s="667" t="s">
        <v>7566</v>
      </c>
      <c r="G224" s="666" t="s">
        <v>4678</v>
      </c>
      <c r="H224" s="666" t="s">
        <v>4679</v>
      </c>
      <c r="I224" s="668">
        <v>43.01</v>
      </c>
      <c r="J224" s="668">
        <v>36</v>
      </c>
      <c r="K224" s="669">
        <v>1548.36</v>
      </c>
    </row>
    <row r="225" spans="1:11" ht="14.4" customHeight="1" x14ac:dyDescent="0.3">
      <c r="A225" s="664" t="s">
        <v>555</v>
      </c>
      <c r="B225" s="665" t="s">
        <v>556</v>
      </c>
      <c r="C225" s="666" t="s">
        <v>565</v>
      </c>
      <c r="D225" s="667" t="s">
        <v>2692</v>
      </c>
      <c r="E225" s="666" t="s">
        <v>7557</v>
      </c>
      <c r="F225" s="667" t="s">
        <v>7558</v>
      </c>
      <c r="G225" s="666" t="s">
        <v>4543</v>
      </c>
      <c r="H225" s="666" t="s">
        <v>4544</v>
      </c>
      <c r="I225" s="668">
        <v>0.30499999999999999</v>
      </c>
      <c r="J225" s="668">
        <v>300</v>
      </c>
      <c r="K225" s="669">
        <v>91</v>
      </c>
    </row>
    <row r="226" spans="1:11" ht="14.4" customHeight="1" x14ac:dyDescent="0.3">
      <c r="A226" s="664" t="s">
        <v>555</v>
      </c>
      <c r="B226" s="665" t="s">
        <v>556</v>
      </c>
      <c r="C226" s="666" t="s">
        <v>565</v>
      </c>
      <c r="D226" s="667" t="s">
        <v>2692</v>
      </c>
      <c r="E226" s="666" t="s">
        <v>7557</v>
      </c>
      <c r="F226" s="667" t="s">
        <v>7558</v>
      </c>
      <c r="G226" s="666" t="s">
        <v>4545</v>
      </c>
      <c r="H226" s="666" t="s">
        <v>4546</v>
      </c>
      <c r="I226" s="668">
        <v>0.3</v>
      </c>
      <c r="J226" s="668">
        <v>300</v>
      </c>
      <c r="K226" s="669">
        <v>90</v>
      </c>
    </row>
    <row r="227" spans="1:11" ht="14.4" customHeight="1" x14ac:dyDescent="0.3">
      <c r="A227" s="664" t="s">
        <v>555</v>
      </c>
      <c r="B227" s="665" t="s">
        <v>556</v>
      </c>
      <c r="C227" s="666" t="s">
        <v>565</v>
      </c>
      <c r="D227" s="667" t="s">
        <v>2692</v>
      </c>
      <c r="E227" s="666" t="s">
        <v>7557</v>
      </c>
      <c r="F227" s="667" t="s">
        <v>7558</v>
      </c>
      <c r="G227" s="666" t="s">
        <v>4549</v>
      </c>
      <c r="H227" s="666" t="s">
        <v>4550</v>
      </c>
      <c r="I227" s="668">
        <v>0.48200000000000004</v>
      </c>
      <c r="J227" s="668">
        <v>900</v>
      </c>
      <c r="K227" s="669">
        <v>433</v>
      </c>
    </row>
    <row r="228" spans="1:11" ht="14.4" customHeight="1" x14ac:dyDescent="0.3">
      <c r="A228" s="664" t="s">
        <v>555</v>
      </c>
      <c r="B228" s="665" t="s">
        <v>556</v>
      </c>
      <c r="C228" s="666" t="s">
        <v>565</v>
      </c>
      <c r="D228" s="667" t="s">
        <v>2692</v>
      </c>
      <c r="E228" s="666" t="s">
        <v>7557</v>
      </c>
      <c r="F228" s="667" t="s">
        <v>7558</v>
      </c>
      <c r="G228" s="666" t="s">
        <v>4551</v>
      </c>
      <c r="H228" s="666" t="s">
        <v>4552</v>
      </c>
      <c r="I228" s="668">
        <v>1.8040000000000003</v>
      </c>
      <c r="J228" s="668">
        <v>500</v>
      </c>
      <c r="K228" s="669">
        <v>902</v>
      </c>
    </row>
    <row r="229" spans="1:11" ht="14.4" customHeight="1" x14ac:dyDescent="0.3">
      <c r="A229" s="664" t="s">
        <v>555</v>
      </c>
      <c r="B229" s="665" t="s">
        <v>556</v>
      </c>
      <c r="C229" s="666" t="s">
        <v>565</v>
      </c>
      <c r="D229" s="667" t="s">
        <v>2692</v>
      </c>
      <c r="E229" s="666" t="s">
        <v>7557</v>
      </c>
      <c r="F229" s="667" t="s">
        <v>7558</v>
      </c>
      <c r="G229" s="666" t="s">
        <v>4680</v>
      </c>
      <c r="H229" s="666" t="s">
        <v>4681</v>
      </c>
      <c r="I229" s="668">
        <v>51.38</v>
      </c>
      <c r="J229" s="668">
        <v>20</v>
      </c>
      <c r="K229" s="669">
        <v>1027.53</v>
      </c>
    </row>
    <row r="230" spans="1:11" ht="14.4" customHeight="1" x14ac:dyDescent="0.3">
      <c r="A230" s="664" t="s">
        <v>555</v>
      </c>
      <c r="B230" s="665" t="s">
        <v>556</v>
      </c>
      <c r="C230" s="666" t="s">
        <v>565</v>
      </c>
      <c r="D230" s="667" t="s">
        <v>2692</v>
      </c>
      <c r="E230" s="666" t="s">
        <v>7559</v>
      </c>
      <c r="F230" s="667" t="s">
        <v>7560</v>
      </c>
      <c r="G230" s="666" t="s">
        <v>4555</v>
      </c>
      <c r="H230" s="666" t="s">
        <v>4556</v>
      </c>
      <c r="I230" s="668">
        <v>0.7063636363636363</v>
      </c>
      <c r="J230" s="668">
        <v>6800</v>
      </c>
      <c r="K230" s="669">
        <v>4804</v>
      </c>
    </row>
    <row r="231" spans="1:11" ht="14.4" customHeight="1" x14ac:dyDescent="0.3">
      <c r="A231" s="664" t="s">
        <v>555</v>
      </c>
      <c r="B231" s="665" t="s">
        <v>556</v>
      </c>
      <c r="C231" s="666" t="s">
        <v>565</v>
      </c>
      <c r="D231" s="667" t="s">
        <v>2692</v>
      </c>
      <c r="E231" s="666" t="s">
        <v>7559</v>
      </c>
      <c r="F231" s="667" t="s">
        <v>7560</v>
      </c>
      <c r="G231" s="666" t="s">
        <v>4682</v>
      </c>
      <c r="H231" s="666" t="s">
        <v>4683</v>
      </c>
      <c r="I231" s="668">
        <v>0.70599999999999985</v>
      </c>
      <c r="J231" s="668">
        <v>3200</v>
      </c>
      <c r="K231" s="669">
        <v>2252</v>
      </c>
    </row>
    <row r="232" spans="1:11" ht="14.4" customHeight="1" x14ac:dyDescent="0.3">
      <c r="A232" s="664" t="s">
        <v>555</v>
      </c>
      <c r="B232" s="665" t="s">
        <v>556</v>
      </c>
      <c r="C232" s="666" t="s">
        <v>565</v>
      </c>
      <c r="D232" s="667" t="s">
        <v>2692</v>
      </c>
      <c r="E232" s="666" t="s">
        <v>7559</v>
      </c>
      <c r="F232" s="667" t="s">
        <v>7560</v>
      </c>
      <c r="G232" s="666" t="s">
        <v>4684</v>
      </c>
      <c r="H232" s="666" t="s">
        <v>4685</v>
      </c>
      <c r="I232" s="668">
        <v>0.70666666666666667</v>
      </c>
      <c r="J232" s="668">
        <v>15400</v>
      </c>
      <c r="K232" s="669">
        <v>10870</v>
      </c>
    </row>
    <row r="233" spans="1:11" ht="14.4" customHeight="1" x14ac:dyDescent="0.3">
      <c r="A233" s="664" t="s">
        <v>555</v>
      </c>
      <c r="B233" s="665" t="s">
        <v>556</v>
      </c>
      <c r="C233" s="666" t="s">
        <v>565</v>
      </c>
      <c r="D233" s="667" t="s">
        <v>2692</v>
      </c>
      <c r="E233" s="666" t="s">
        <v>7559</v>
      </c>
      <c r="F233" s="667" t="s">
        <v>7560</v>
      </c>
      <c r="G233" s="666" t="s">
        <v>4686</v>
      </c>
      <c r="H233" s="666" t="s">
        <v>4687</v>
      </c>
      <c r="I233" s="668">
        <v>12.59</v>
      </c>
      <c r="J233" s="668">
        <v>180</v>
      </c>
      <c r="K233" s="669">
        <v>2266.1999999999998</v>
      </c>
    </row>
    <row r="234" spans="1:11" ht="14.4" customHeight="1" x14ac:dyDescent="0.3">
      <c r="A234" s="664" t="s">
        <v>555</v>
      </c>
      <c r="B234" s="665" t="s">
        <v>556</v>
      </c>
      <c r="C234" s="666" t="s">
        <v>565</v>
      </c>
      <c r="D234" s="667" t="s">
        <v>2692</v>
      </c>
      <c r="E234" s="666" t="s">
        <v>7559</v>
      </c>
      <c r="F234" s="667" t="s">
        <v>7560</v>
      </c>
      <c r="G234" s="666" t="s">
        <v>4688</v>
      </c>
      <c r="H234" s="666" t="s">
        <v>4689</v>
      </c>
      <c r="I234" s="668">
        <v>12.59</v>
      </c>
      <c r="J234" s="668">
        <v>50</v>
      </c>
      <c r="K234" s="669">
        <v>629.5</v>
      </c>
    </row>
    <row r="235" spans="1:11" ht="14.4" customHeight="1" x14ac:dyDescent="0.3">
      <c r="A235" s="664" t="s">
        <v>555</v>
      </c>
      <c r="B235" s="665" t="s">
        <v>556</v>
      </c>
      <c r="C235" s="666" t="s">
        <v>565</v>
      </c>
      <c r="D235" s="667" t="s">
        <v>2692</v>
      </c>
      <c r="E235" s="666" t="s">
        <v>7559</v>
      </c>
      <c r="F235" s="667" t="s">
        <v>7560</v>
      </c>
      <c r="G235" s="666" t="s">
        <v>4690</v>
      </c>
      <c r="H235" s="666" t="s">
        <v>4691</v>
      </c>
      <c r="I235" s="668">
        <v>12.586666666666668</v>
      </c>
      <c r="J235" s="668">
        <v>140</v>
      </c>
      <c r="K235" s="669">
        <v>1762.1</v>
      </c>
    </row>
    <row r="236" spans="1:11" ht="14.4" customHeight="1" x14ac:dyDescent="0.3">
      <c r="A236" s="664" t="s">
        <v>555</v>
      </c>
      <c r="B236" s="665" t="s">
        <v>556</v>
      </c>
      <c r="C236" s="666" t="s">
        <v>565</v>
      </c>
      <c r="D236" s="667" t="s">
        <v>2692</v>
      </c>
      <c r="E236" s="666" t="s">
        <v>7559</v>
      </c>
      <c r="F236" s="667" t="s">
        <v>7560</v>
      </c>
      <c r="G236" s="666" t="s">
        <v>4690</v>
      </c>
      <c r="H236" s="666" t="s">
        <v>4692</v>
      </c>
      <c r="I236" s="668">
        <v>12.59</v>
      </c>
      <c r="J236" s="668">
        <v>250</v>
      </c>
      <c r="K236" s="669">
        <v>3147.5</v>
      </c>
    </row>
    <row r="237" spans="1:11" ht="14.4" customHeight="1" x14ac:dyDescent="0.3">
      <c r="A237" s="664" t="s">
        <v>555</v>
      </c>
      <c r="B237" s="665" t="s">
        <v>556</v>
      </c>
      <c r="C237" s="666" t="s">
        <v>565</v>
      </c>
      <c r="D237" s="667" t="s">
        <v>2692</v>
      </c>
      <c r="E237" s="666" t="s">
        <v>7559</v>
      </c>
      <c r="F237" s="667" t="s">
        <v>7560</v>
      </c>
      <c r="G237" s="666" t="s">
        <v>4693</v>
      </c>
      <c r="H237" s="666" t="s">
        <v>4694</v>
      </c>
      <c r="I237" s="668">
        <v>12.583333333333334</v>
      </c>
      <c r="J237" s="668">
        <v>140</v>
      </c>
      <c r="K237" s="669">
        <v>1761.6</v>
      </c>
    </row>
    <row r="238" spans="1:11" ht="14.4" customHeight="1" x14ac:dyDescent="0.3">
      <c r="A238" s="664" t="s">
        <v>555</v>
      </c>
      <c r="B238" s="665" t="s">
        <v>556</v>
      </c>
      <c r="C238" s="666" t="s">
        <v>565</v>
      </c>
      <c r="D238" s="667" t="s">
        <v>2692</v>
      </c>
      <c r="E238" s="666" t="s">
        <v>7559</v>
      </c>
      <c r="F238" s="667" t="s">
        <v>7560</v>
      </c>
      <c r="G238" s="666" t="s">
        <v>4693</v>
      </c>
      <c r="H238" s="666" t="s">
        <v>4695</v>
      </c>
      <c r="I238" s="668">
        <v>12.585000000000001</v>
      </c>
      <c r="J238" s="668">
        <v>250</v>
      </c>
      <c r="K238" s="669">
        <v>3146</v>
      </c>
    </row>
    <row r="239" spans="1:11" ht="14.4" customHeight="1" x14ac:dyDescent="0.3">
      <c r="A239" s="664" t="s">
        <v>555</v>
      </c>
      <c r="B239" s="665" t="s">
        <v>556</v>
      </c>
      <c r="C239" s="666" t="s">
        <v>568</v>
      </c>
      <c r="D239" s="667" t="s">
        <v>2693</v>
      </c>
      <c r="E239" s="666" t="s">
        <v>7549</v>
      </c>
      <c r="F239" s="667" t="s">
        <v>7550</v>
      </c>
      <c r="G239" s="666" t="s">
        <v>4696</v>
      </c>
      <c r="H239" s="666" t="s">
        <v>4697</v>
      </c>
      <c r="I239" s="668">
        <v>4.3</v>
      </c>
      <c r="J239" s="668">
        <v>148</v>
      </c>
      <c r="K239" s="669">
        <v>636.4</v>
      </c>
    </row>
    <row r="240" spans="1:11" ht="14.4" customHeight="1" x14ac:dyDescent="0.3">
      <c r="A240" s="664" t="s">
        <v>555</v>
      </c>
      <c r="B240" s="665" t="s">
        <v>556</v>
      </c>
      <c r="C240" s="666" t="s">
        <v>568</v>
      </c>
      <c r="D240" s="667" t="s">
        <v>2693</v>
      </c>
      <c r="E240" s="666" t="s">
        <v>7549</v>
      </c>
      <c r="F240" s="667" t="s">
        <v>7550</v>
      </c>
      <c r="G240" s="666" t="s">
        <v>4332</v>
      </c>
      <c r="H240" s="666" t="s">
        <v>4333</v>
      </c>
      <c r="I240" s="668">
        <v>2.5074999999999998</v>
      </c>
      <c r="J240" s="668">
        <v>300</v>
      </c>
      <c r="K240" s="669">
        <v>752.6</v>
      </c>
    </row>
    <row r="241" spans="1:11" ht="14.4" customHeight="1" x14ac:dyDescent="0.3">
      <c r="A241" s="664" t="s">
        <v>555</v>
      </c>
      <c r="B241" s="665" t="s">
        <v>556</v>
      </c>
      <c r="C241" s="666" t="s">
        <v>568</v>
      </c>
      <c r="D241" s="667" t="s">
        <v>2693</v>
      </c>
      <c r="E241" s="666" t="s">
        <v>7549</v>
      </c>
      <c r="F241" s="667" t="s">
        <v>7550</v>
      </c>
      <c r="G241" s="666" t="s">
        <v>4334</v>
      </c>
      <c r="H241" s="666" t="s">
        <v>4335</v>
      </c>
      <c r="I241" s="668">
        <v>3.2640000000000002</v>
      </c>
      <c r="J241" s="668">
        <v>300</v>
      </c>
      <c r="K241" s="669">
        <v>979.19999999999982</v>
      </c>
    </row>
    <row r="242" spans="1:11" ht="14.4" customHeight="1" x14ac:dyDescent="0.3">
      <c r="A242" s="664" t="s">
        <v>555</v>
      </c>
      <c r="B242" s="665" t="s">
        <v>556</v>
      </c>
      <c r="C242" s="666" t="s">
        <v>568</v>
      </c>
      <c r="D242" s="667" t="s">
        <v>2693</v>
      </c>
      <c r="E242" s="666" t="s">
        <v>7549</v>
      </c>
      <c r="F242" s="667" t="s">
        <v>7550</v>
      </c>
      <c r="G242" s="666" t="s">
        <v>4336</v>
      </c>
      <c r="H242" s="666" t="s">
        <v>4337</v>
      </c>
      <c r="I242" s="668">
        <v>3.9666666666666668</v>
      </c>
      <c r="J242" s="668">
        <v>260</v>
      </c>
      <c r="K242" s="669">
        <v>1031.4000000000001</v>
      </c>
    </row>
    <row r="243" spans="1:11" ht="14.4" customHeight="1" x14ac:dyDescent="0.3">
      <c r="A243" s="664" t="s">
        <v>555</v>
      </c>
      <c r="B243" s="665" t="s">
        <v>556</v>
      </c>
      <c r="C243" s="666" t="s">
        <v>568</v>
      </c>
      <c r="D243" s="667" t="s">
        <v>2693</v>
      </c>
      <c r="E243" s="666" t="s">
        <v>7549</v>
      </c>
      <c r="F243" s="667" t="s">
        <v>7550</v>
      </c>
      <c r="G243" s="666" t="s">
        <v>4341</v>
      </c>
      <c r="H243" s="666" t="s">
        <v>4342</v>
      </c>
      <c r="I243" s="668">
        <v>28.733999999999998</v>
      </c>
      <c r="J243" s="668">
        <v>147</v>
      </c>
      <c r="K243" s="669">
        <v>4223.99</v>
      </c>
    </row>
    <row r="244" spans="1:11" ht="14.4" customHeight="1" x14ac:dyDescent="0.3">
      <c r="A244" s="664" t="s">
        <v>555</v>
      </c>
      <c r="B244" s="665" t="s">
        <v>556</v>
      </c>
      <c r="C244" s="666" t="s">
        <v>568</v>
      </c>
      <c r="D244" s="667" t="s">
        <v>2693</v>
      </c>
      <c r="E244" s="666" t="s">
        <v>7549</v>
      </c>
      <c r="F244" s="667" t="s">
        <v>7550</v>
      </c>
      <c r="G244" s="666" t="s">
        <v>4343</v>
      </c>
      <c r="H244" s="666" t="s">
        <v>4344</v>
      </c>
      <c r="I244" s="668">
        <v>6.25</v>
      </c>
      <c r="J244" s="668">
        <v>260</v>
      </c>
      <c r="K244" s="669">
        <v>1625</v>
      </c>
    </row>
    <row r="245" spans="1:11" ht="14.4" customHeight="1" x14ac:dyDescent="0.3">
      <c r="A245" s="664" t="s">
        <v>555</v>
      </c>
      <c r="B245" s="665" t="s">
        <v>556</v>
      </c>
      <c r="C245" s="666" t="s">
        <v>568</v>
      </c>
      <c r="D245" s="667" t="s">
        <v>2693</v>
      </c>
      <c r="E245" s="666" t="s">
        <v>7549</v>
      </c>
      <c r="F245" s="667" t="s">
        <v>7550</v>
      </c>
      <c r="G245" s="666" t="s">
        <v>4698</v>
      </c>
      <c r="H245" s="666" t="s">
        <v>4699</v>
      </c>
      <c r="I245" s="668">
        <v>86.38</v>
      </c>
      <c r="J245" s="668">
        <v>10</v>
      </c>
      <c r="K245" s="669">
        <v>863.76</v>
      </c>
    </row>
    <row r="246" spans="1:11" ht="14.4" customHeight="1" x14ac:dyDescent="0.3">
      <c r="A246" s="664" t="s">
        <v>555</v>
      </c>
      <c r="B246" s="665" t="s">
        <v>556</v>
      </c>
      <c r="C246" s="666" t="s">
        <v>568</v>
      </c>
      <c r="D246" s="667" t="s">
        <v>2693</v>
      </c>
      <c r="E246" s="666" t="s">
        <v>7549</v>
      </c>
      <c r="F246" s="667" t="s">
        <v>7550</v>
      </c>
      <c r="G246" s="666" t="s">
        <v>4700</v>
      </c>
      <c r="H246" s="666" t="s">
        <v>4701</v>
      </c>
      <c r="I246" s="668">
        <v>5.6</v>
      </c>
      <c r="J246" s="668">
        <v>100</v>
      </c>
      <c r="K246" s="669">
        <v>560.4</v>
      </c>
    </row>
    <row r="247" spans="1:11" ht="14.4" customHeight="1" x14ac:dyDescent="0.3">
      <c r="A247" s="664" t="s">
        <v>555</v>
      </c>
      <c r="B247" s="665" t="s">
        <v>556</v>
      </c>
      <c r="C247" s="666" t="s">
        <v>568</v>
      </c>
      <c r="D247" s="667" t="s">
        <v>2693</v>
      </c>
      <c r="E247" s="666" t="s">
        <v>7549</v>
      </c>
      <c r="F247" s="667" t="s">
        <v>7550</v>
      </c>
      <c r="G247" s="666" t="s">
        <v>4349</v>
      </c>
      <c r="H247" s="666" t="s">
        <v>4350</v>
      </c>
      <c r="I247" s="668">
        <v>233.79</v>
      </c>
      <c r="J247" s="668">
        <v>15</v>
      </c>
      <c r="K247" s="669">
        <v>3506.8500000000004</v>
      </c>
    </row>
    <row r="248" spans="1:11" ht="14.4" customHeight="1" x14ac:dyDescent="0.3">
      <c r="A248" s="664" t="s">
        <v>555</v>
      </c>
      <c r="B248" s="665" t="s">
        <v>556</v>
      </c>
      <c r="C248" s="666" t="s">
        <v>568</v>
      </c>
      <c r="D248" s="667" t="s">
        <v>2693</v>
      </c>
      <c r="E248" s="666" t="s">
        <v>7549</v>
      </c>
      <c r="F248" s="667" t="s">
        <v>7550</v>
      </c>
      <c r="G248" s="666" t="s">
        <v>4351</v>
      </c>
      <c r="H248" s="666" t="s">
        <v>4352</v>
      </c>
      <c r="I248" s="668">
        <v>22.15</v>
      </c>
      <c r="J248" s="668">
        <v>75</v>
      </c>
      <c r="K248" s="669">
        <v>1661.25</v>
      </c>
    </row>
    <row r="249" spans="1:11" ht="14.4" customHeight="1" x14ac:dyDescent="0.3">
      <c r="A249" s="664" t="s">
        <v>555</v>
      </c>
      <c r="B249" s="665" t="s">
        <v>556</v>
      </c>
      <c r="C249" s="666" t="s">
        <v>568</v>
      </c>
      <c r="D249" s="667" t="s">
        <v>2693</v>
      </c>
      <c r="E249" s="666" t="s">
        <v>7549</v>
      </c>
      <c r="F249" s="667" t="s">
        <v>7550</v>
      </c>
      <c r="G249" s="666" t="s">
        <v>4353</v>
      </c>
      <c r="H249" s="666" t="s">
        <v>4354</v>
      </c>
      <c r="I249" s="668">
        <v>30.176666666666666</v>
      </c>
      <c r="J249" s="668">
        <v>210</v>
      </c>
      <c r="K249" s="669">
        <v>6337.1</v>
      </c>
    </row>
    <row r="250" spans="1:11" ht="14.4" customHeight="1" x14ac:dyDescent="0.3">
      <c r="A250" s="664" t="s">
        <v>555</v>
      </c>
      <c r="B250" s="665" t="s">
        <v>556</v>
      </c>
      <c r="C250" s="666" t="s">
        <v>568</v>
      </c>
      <c r="D250" s="667" t="s">
        <v>2693</v>
      </c>
      <c r="E250" s="666" t="s">
        <v>7549</v>
      </c>
      <c r="F250" s="667" t="s">
        <v>7550</v>
      </c>
      <c r="G250" s="666" t="s">
        <v>4587</v>
      </c>
      <c r="H250" s="666" t="s">
        <v>4588</v>
      </c>
      <c r="I250" s="668">
        <v>1.4978571428571428</v>
      </c>
      <c r="J250" s="668">
        <v>5620</v>
      </c>
      <c r="K250" s="669">
        <v>8419.6</v>
      </c>
    </row>
    <row r="251" spans="1:11" ht="14.4" customHeight="1" x14ac:dyDescent="0.3">
      <c r="A251" s="664" t="s">
        <v>555</v>
      </c>
      <c r="B251" s="665" t="s">
        <v>556</v>
      </c>
      <c r="C251" s="666" t="s">
        <v>568</v>
      </c>
      <c r="D251" s="667" t="s">
        <v>2693</v>
      </c>
      <c r="E251" s="666" t="s">
        <v>7549</v>
      </c>
      <c r="F251" s="667" t="s">
        <v>7550</v>
      </c>
      <c r="G251" s="666" t="s">
        <v>4702</v>
      </c>
      <c r="H251" s="666" t="s">
        <v>4703</v>
      </c>
      <c r="I251" s="668">
        <v>13.04</v>
      </c>
      <c r="J251" s="668">
        <v>50</v>
      </c>
      <c r="K251" s="669">
        <v>652</v>
      </c>
    </row>
    <row r="252" spans="1:11" ht="14.4" customHeight="1" x14ac:dyDescent="0.3">
      <c r="A252" s="664" t="s">
        <v>555</v>
      </c>
      <c r="B252" s="665" t="s">
        <v>556</v>
      </c>
      <c r="C252" s="666" t="s">
        <v>568</v>
      </c>
      <c r="D252" s="667" t="s">
        <v>2693</v>
      </c>
      <c r="E252" s="666" t="s">
        <v>7549</v>
      </c>
      <c r="F252" s="667" t="s">
        <v>7550</v>
      </c>
      <c r="G252" s="666" t="s">
        <v>4355</v>
      </c>
      <c r="H252" s="666" t="s">
        <v>4356</v>
      </c>
      <c r="I252" s="668">
        <v>1.3800000000000001</v>
      </c>
      <c r="J252" s="668">
        <v>400</v>
      </c>
      <c r="K252" s="669">
        <v>552</v>
      </c>
    </row>
    <row r="253" spans="1:11" ht="14.4" customHeight="1" x14ac:dyDescent="0.3">
      <c r="A253" s="664" t="s">
        <v>555</v>
      </c>
      <c r="B253" s="665" t="s">
        <v>556</v>
      </c>
      <c r="C253" s="666" t="s">
        <v>568</v>
      </c>
      <c r="D253" s="667" t="s">
        <v>2693</v>
      </c>
      <c r="E253" s="666" t="s">
        <v>7549</v>
      </c>
      <c r="F253" s="667" t="s">
        <v>7550</v>
      </c>
      <c r="G253" s="666" t="s">
        <v>4704</v>
      </c>
      <c r="H253" s="666" t="s">
        <v>4705</v>
      </c>
      <c r="I253" s="668">
        <v>8.59</v>
      </c>
      <c r="J253" s="668">
        <v>400</v>
      </c>
      <c r="K253" s="669">
        <v>3435.8</v>
      </c>
    </row>
    <row r="254" spans="1:11" ht="14.4" customHeight="1" x14ac:dyDescent="0.3">
      <c r="A254" s="664" t="s">
        <v>555</v>
      </c>
      <c r="B254" s="665" t="s">
        <v>556</v>
      </c>
      <c r="C254" s="666" t="s">
        <v>568</v>
      </c>
      <c r="D254" s="667" t="s">
        <v>2693</v>
      </c>
      <c r="E254" s="666" t="s">
        <v>7549</v>
      </c>
      <c r="F254" s="667" t="s">
        <v>7550</v>
      </c>
      <c r="G254" s="666" t="s">
        <v>4357</v>
      </c>
      <c r="H254" s="666" t="s">
        <v>4358</v>
      </c>
      <c r="I254" s="668">
        <v>39.1</v>
      </c>
      <c r="J254" s="668">
        <v>81</v>
      </c>
      <c r="K254" s="669">
        <v>3167.21</v>
      </c>
    </row>
    <row r="255" spans="1:11" ht="14.4" customHeight="1" x14ac:dyDescent="0.3">
      <c r="A255" s="664" t="s">
        <v>555</v>
      </c>
      <c r="B255" s="665" t="s">
        <v>556</v>
      </c>
      <c r="C255" s="666" t="s">
        <v>568</v>
      </c>
      <c r="D255" s="667" t="s">
        <v>2693</v>
      </c>
      <c r="E255" s="666" t="s">
        <v>7549</v>
      </c>
      <c r="F255" s="667" t="s">
        <v>7550</v>
      </c>
      <c r="G255" s="666" t="s">
        <v>4359</v>
      </c>
      <c r="H255" s="666" t="s">
        <v>4360</v>
      </c>
      <c r="I255" s="668">
        <v>0.67</v>
      </c>
      <c r="J255" s="668">
        <v>2200</v>
      </c>
      <c r="K255" s="669">
        <v>1474</v>
      </c>
    </row>
    <row r="256" spans="1:11" ht="14.4" customHeight="1" x14ac:dyDescent="0.3">
      <c r="A256" s="664" t="s">
        <v>555</v>
      </c>
      <c r="B256" s="665" t="s">
        <v>556</v>
      </c>
      <c r="C256" s="666" t="s">
        <v>568</v>
      </c>
      <c r="D256" s="667" t="s">
        <v>2693</v>
      </c>
      <c r="E256" s="666" t="s">
        <v>7549</v>
      </c>
      <c r="F256" s="667" t="s">
        <v>7550</v>
      </c>
      <c r="G256" s="666" t="s">
        <v>4706</v>
      </c>
      <c r="H256" s="666" t="s">
        <v>4707</v>
      </c>
      <c r="I256" s="668">
        <v>3.9524999999999997</v>
      </c>
      <c r="J256" s="668">
        <v>560</v>
      </c>
      <c r="K256" s="669">
        <v>2210.4</v>
      </c>
    </row>
    <row r="257" spans="1:11" ht="14.4" customHeight="1" x14ac:dyDescent="0.3">
      <c r="A257" s="664" t="s">
        <v>555</v>
      </c>
      <c r="B257" s="665" t="s">
        <v>556</v>
      </c>
      <c r="C257" s="666" t="s">
        <v>568</v>
      </c>
      <c r="D257" s="667" t="s">
        <v>2693</v>
      </c>
      <c r="E257" s="666" t="s">
        <v>7549</v>
      </c>
      <c r="F257" s="667" t="s">
        <v>7550</v>
      </c>
      <c r="G257" s="666" t="s">
        <v>4363</v>
      </c>
      <c r="H257" s="666" t="s">
        <v>4364</v>
      </c>
      <c r="I257" s="668">
        <v>8.5666666666666664</v>
      </c>
      <c r="J257" s="668">
        <v>206</v>
      </c>
      <c r="K257" s="669">
        <v>1767.3600000000001</v>
      </c>
    </row>
    <row r="258" spans="1:11" ht="14.4" customHeight="1" x14ac:dyDescent="0.3">
      <c r="A258" s="664" t="s">
        <v>555</v>
      </c>
      <c r="B258" s="665" t="s">
        <v>556</v>
      </c>
      <c r="C258" s="666" t="s">
        <v>568</v>
      </c>
      <c r="D258" s="667" t="s">
        <v>2693</v>
      </c>
      <c r="E258" s="666" t="s">
        <v>7549</v>
      </c>
      <c r="F258" s="667" t="s">
        <v>7550</v>
      </c>
      <c r="G258" s="666" t="s">
        <v>4365</v>
      </c>
      <c r="H258" s="666" t="s">
        <v>4366</v>
      </c>
      <c r="I258" s="668">
        <v>27.876666666666665</v>
      </c>
      <c r="J258" s="668">
        <v>24</v>
      </c>
      <c r="K258" s="669">
        <v>668.92</v>
      </c>
    </row>
    <row r="259" spans="1:11" ht="14.4" customHeight="1" x14ac:dyDescent="0.3">
      <c r="A259" s="664" t="s">
        <v>555</v>
      </c>
      <c r="B259" s="665" t="s">
        <v>556</v>
      </c>
      <c r="C259" s="666" t="s">
        <v>568</v>
      </c>
      <c r="D259" s="667" t="s">
        <v>2693</v>
      </c>
      <c r="E259" s="666" t="s">
        <v>7549</v>
      </c>
      <c r="F259" s="667" t="s">
        <v>7550</v>
      </c>
      <c r="G259" s="666" t="s">
        <v>4592</v>
      </c>
      <c r="H259" s="666" t="s">
        <v>4593</v>
      </c>
      <c r="I259" s="668">
        <v>1.29</v>
      </c>
      <c r="J259" s="668">
        <v>1000</v>
      </c>
      <c r="K259" s="669">
        <v>1290</v>
      </c>
    </row>
    <row r="260" spans="1:11" ht="14.4" customHeight="1" x14ac:dyDescent="0.3">
      <c r="A260" s="664" t="s">
        <v>555</v>
      </c>
      <c r="B260" s="665" t="s">
        <v>556</v>
      </c>
      <c r="C260" s="666" t="s">
        <v>568</v>
      </c>
      <c r="D260" s="667" t="s">
        <v>2693</v>
      </c>
      <c r="E260" s="666" t="s">
        <v>7549</v>
      </c>
      <c r="F260" s="667" t="s">
        <v>7550</v>
      </c>
      <c r="G260" s="666" t="s">
        <v>4708</v>
      </c>
      <c r="H260" s="666" t="s">
        <v>4709</v>
      </c>
      <c r="I260" s="668">
        <v>283.02</v>
      </c>
      <c r="J260" s="668">
        <v>5</v>
      </c>
      <c r="K260" s="669">
        <v>1415.08</v>
      </c>
    </row>
    <row r="261" spans="1:11" ht="14.4" customHeight="1" x14ac:dyDescent="0.3">
      <c r="A261" s="664" t="s">
        <v>555</v>
      </c>
      <c r="B261" s="665" t="s">
        <v>556</v>
      </c>
      <c r="C261" s="666" t="s">
        <v>568</v>
      </c>
      <c r="D261" s="667" t="s">
        <v>2693</v>
      </c>
      <c r="E261" s="666" t="s">
        <v>7549</v>
      </c>
      <c r="F261" s="667" t="s">
        <v>7550</v>
      </c>
      <c r="G261" s="666" t="s">
        <v>4599</v>
      </c>
      <c r="H261" s="666" t="s">
        <v>4600</v>
      </c>
      <c r="I261" s="668">
        <v>0.90846153846153865</v>
      </c>
      <c r="J261" s="668">
        <v>4350</v>
      </c>
      <c r="K261" s="669">
        <v>3993.5</v>
      </c>
    </row>
    <row r="262" spans="1:11" ht="14.4" customHeight="1" x14ac:dyDescent="0.3">
      <c r="A262" s="664" t="s">
        <v>555</v>
      </c>
      <c r="B262" s="665" t="s">
        <v>556</v>
      </c>
      <c r="C262" s="666" t="s">
        <v>568</v>
      </c>
      <c r="D262" s="667" t="s">
        <v>2693</v>
      </c>
      <c r="E262" s="666" t="s">
        <v>7549</v>
      </c>
      <c r="F262" s="667" t="s">
        <v>7550</v>
      </c>
      <c r="G262" s="666" t="s">
        <v>4379</v>
      </c>
      <c r="H262" s="666" t="s">
        <v>4380</v>
      </c>
      <c r="I262" s="668">
        <v>0.85</v>
      </c>
      <c r="J262" s="668">
        <v>400</v>
      </c>
      <c r="K262" s="669">
        <v>340</v>
      </c>
    </row>
    <row r="263" spans="1:11" ht="14.4" customHeight="1" x14ac:dyDescent="0.3">
      <c r="A263" s="664" t="s">
        <v>555</v>
      </c>
      <c r="B263" s="665" t="s">
        <v>556</v>
      </c>
      <c r="C263" s="666" t="s">
        <v>568</v>
      </c>
      <c r="D263" s="667" t="s">
        <v>2693</v>
      </c>
      <c r="E263" s="666" t="s">
        <v>7549</v>
      </c>
      <c r="F263" s="667" t="s">
        <v>7550</v>
      </c>
      <c r="G263" s="666" t="s">
        <v>4379</v>
      </c>
      <c r="H263" s="666" t="s">
        <v>4381</v>
      </c>
      <c r="I263" s="668">
        <v>0.85</v>
      </c>
      <c r="J263" s="668">
        <v>400</v>
      </c>
      <c r="K263" s="669">
        <v>340</v>
      </c>
    </row>
    <row r="264" spans="1:11" ht="14.4" customHeight="1" x14ac:dyDescent="0.3">
      <c r="A264" s="664" t="s">
        <v>555</v>
      </c>
      <c r="B264" s="665" t="s">
        <v>556</v>
      </c>
      <c r="C264" s="666" t="s">
        <v>568</v>
      </c>
      <c r="D264" s="667" t="s">
        <v>2693</v>
      </c>
      <c r="E264" s="666" t="s">
        <v>7549</v>
      </c>
      <c r="F264" s="667" t="s">
        <v>7550</v>
      </c>
      <c r="G264" s="666" t="s">
        <v>4382</v>
      </c>
      <c r="H264" s="666" t="s">
        <v>4383</v>
      </c>
      <c r="I264" s="668">
        <v>1.52</v>
      </c>
      <c r="J264" s="668">
        <v>150</v>
      </c>
      <c r="K264" s="669">
        <v>228</v>
      </c>
    </row>
    <row r="265" spans="1:11" ht="14.4" customHeight="1" x14ac:dyDescent="0.3">
      <c r="A265" s="664" t="s">
        <v>555</v>
      </c>
      <c r="B265" s="665" t="s">
        <v>556</v>
      </c>
      <c r="C265" s="666" t="s">
        <v>568</v>
      </c>
      <c r="D265" s="667" t="s">
        <v>2693</v>
      </c>
      <c r="E265" s="666" t="s">
        <v>7549</v>
      </c>
      <c r="F265" s="667" t="s">
        <v>7550</v>
      </c>
      <c r="G265" s="666" t="s">
        <v>4382</v>
      </c>
      <c r="H265" s="666" t="s">
        <v>4384</v>
      </c>
      <c r="I265" s="668">
        <v>1.5200000000000002</v>
      </c>
      <c r="J265" s="668">
        <v>300</v>
      </c>
      <c r="K265" s="669">
        <v>456</v>
      </c>
    </row>
    <row r="266" spans="1:11" ht="14.4" customHeight="1" x14ac:dyDescent="0.3">
      <c r="A266" s="664" t="s">
        <v>555</v>
      </c>
      <c r="B266" s="665" t="s">
        <v>556</v>
      </c>
      <c r="C266" s="666" t="s">
        <v>568</v>
      </c>
      <c r="D266" s="667" t="s">
        <v>2693</v>
      </c>
      <c r="E266" s="666" t="s">
        <v>7549</v>
      </c>
      <c r="F266" s="667" t="s">
        <v>7550</v>
      </c>
      <c r="G266" s="666" t="s">
        <v>4603</v>
      </c>
      <c r="H266" s="666" t="s">
        <v>4604</v>
      </c>
      <c r="I266" s="668">
        <v>2.0666666666666664</v>
      </c>
      <c r="J266" s="668">
        <v>250</v>
      </c>
      <c r="K266" s="669">
        <v>517</v>
      </c>
    </row>
    <row r="267" spans="1:11" ht="14.4" customHeight="1" x14ac:dyDescent="0.3">
      <c r="A267" s="664" t="s">
        <v>555</v>
      </c>
      <c r="B267" s="665" t="s">
        <v>556</v>
      </c>
      <c r="C267" s="666" t="s">
        <v>568</v>
      </c>
      <c r="D267" s="667" t="s">
        <v>2693</v>
      </c>
      <c r="E267" s="666" t="s">
        <v>7549</v>
      </c>
      <c r="F267" s="667" t="s">
        <v>7550</v>
      </c>
      <c r="G267" s="666" t="s">
        <v>4387</v>
      </c>
      <c r="H267" s="666" t="s">
        <v>4388</v>
      </c>
      <c r="I267" s="668">
        <v>191.13499999999999</v>
      </c>
      <c r="J267" s="668">
        <v>2</v>
      </c>
      <c r="K267" s="669">
        <v>382.27</v>
      </c>
    </row>
    <row r="268" spans="1:11" ht="14.4" customHeight="1" x14ac:dyDescent="0.3">
      <c r="A268" s="664" t="s">
        <v>555</v>
      </c>
      <c r="B268" s="665" t="s">
        <v>556</v>
      </c>
      <c r="C268" s="666" t="s">
        <v>568</v>
      </c>
      <c r="D268" s="667" t="s">
        <v>2693</v>
      </c>
      <c r="E268" s="666" t="s">
        <v>7549</v>
      </c>
      <c r="F268" s="667" t="s">
        <v>7550</v>
      </c>
      <c r="G268" s="666" t="s">
        <v>4609</v>
      </c>
      <c r="H268" s="666" t="s">
        <v>4610</v>
      </c>
      <c r="I268" s="668">
        <v>3.01</v>
      </c>
      <c r="J268" s="668">
        <v>50</v>
      </c>
      <c r="K268" s="669">
        <v>150.49</v>
      </c>
    </row>
    <row r="269" spans="1:11" ht="14.4" customHeight="1" x14ac:dyDescent="0.3">
      <c r="A269" s="664" t="s">
        <v>555</v>
      </c>
      <c r="B269" s="665" t="s">
        <v>556</v>
      </c>
      <c r="C269" s="666" t="s">
        <v>568</v>
      </c>
      <c r="D269" s="667" t="s">
        <v>2693</v>
      </c>
      <c r="E269" s="666" t="s">
        <v>7549</v>
      </c>
      <c r="F269" s="667" t="s">
        <v>7550</v>
      </c>
      <c r="G269" s="666" t="s">
        <v>4710</v>
      </c>
      <c r="H269" s="666" t="s">
        <v>4711</v>
      </c>
      <c r="I269" s="668">
        <v>12.6</v>
      </c>
      <c r="J269" s="668">
        <v>100</v>
      </c>
      <c r="K269" s="669">
        <v>1260</v>
      </c>
    </row>
    <row r="270" spans="1:11" ht="14.4" customHeight="1" x14ac:dyDescent="0.3">
      <c r="A270" s="664" t="s">
        <v>555</v>
      </c>
      <c r="B270" s="665" t="s">
        <v>556</v>
      </c>
      <c r="C270" s="666" t="s">
        <v>568</v>
      </c>
      <c r="D270" s="667" t="s">
        <v>2693</v>
      </c>
      <c r="E270" s="666" t="s">
        <v>7549</v>
      </c>
      <c r="F270" s="667" t="s">
        <v>7550</v>
      </c>
      <c r="G270" s="666" t="s">
        <v>4710</v>
      </c>
      <c r="H270" s="666" t="s">
        <v>4712</v>
      </c>
      <c r="I270" s="668">
        <v>12.594999999999999</v>
      </c>
      <c r="J270" s="668">
        <v>200</v>
      </c>
      <c r="K270" s="669">
        <v>2519.3500000000004</v>
      </c>
    </row>
    <row r="271" spans="1:11" ht="14.4" customHeight="1" x14ac:dyDescent="0.3">
      <c r="A271" s="664" t="s">
        <v>555</v>
      </c>
      <c r="B271" s="665" t="s">
        <v>556</v>
      </c>
      <c r="C271" s="666" t="s">
        <v>568</v>
      </c>
      <c r="D271" s="667" t="s">
        <v>2693</v>
      </c>
      <c r="E271" s="666" t="s">
        <v>7549</v>
      </c>
      <c r="F271" s="667" t="s">
        <v>7550</v>
      </c>
      <c r="G271" s="666" t="s">
        <v>4389</v>
      </c>
      <c r="H271" s="666" t="s">
        <v>4390</v>
      </c>
      <c r="I271" s="668">
        <v>43.423333333333339</v>
      </c>
      <c r="J271" s="668">
        <v>40</v>
      </c>
      <c r="K271" s="669">
        <v>1745.56</v>
      </c>
    </row>
    <row r="272" spans="1:11" ht="14.4" customHeight="1" x14ac:dyDescent="0.3">
      <c r="A272" s="664" t="s">
        <v>555</v>
      </c>
      <c r="B272" s="665" t="s">
        <v>556</v>
      </c>
      <c r="C272" s="666" t="s">
        <v>568</v>
      </c>
      <c r="D272" s="667" t="s">
        <v>2693</v>
      </c>
      <c r="E272" s="666" t="s">
        <v>7549</v>
      </c>
      <c r="F272" s="667" t="s">
        <v>7550</v>
      </c>
      <c r="G272" s="666" t="s">
        <v>4391</v>
      </c>
      <c r="H272" s="666" t="s">
        <v>4392</v>
      </c>
      <c r="I272" s="668">
        <v>685.05500000000006</v>
      </c>
      <c r="J272" s="668">
        <v>19</v>
      </c>
      <c r="K272" s="669">
        <v>13016.029999999999</v>
      </c>
    </row>
    <row r="273" spans="1:11" ht="14.4" customHeight="1" x14ac:dyDescent="0.3">
      <c r="A273" s="664" t="s">
        <v>555</v>
      </c>
      <c r="B273" s="665" t="s">
        <v>556</v>
      </c>
      <c r="C273" s="666" t="s">
        <v>568</v>
      </c>
      <c r="D273" s="667" t="s">
        <v>2693</v>
      </c>
      <c r="E273" s="666" t="s">
        <v>7549</v>
      </c>
      <c r="F273" s="667" t="s">
        <v>7550</v>
      </c>
      <c r="G273" s="666" t="s">
        <v>4393</v>
      </c>
      <c r="H273" s="666" t="s">
        <v>4394</v>
      </c>
      <c r="I273" s="668">
        <v>899.84</v>
      </c>
      <c r="J273" s="668">
        <v>7</v>
      </c>
      <c r="K273" s="669">
        <v>6298.88</v>
      </c>
    </row>
    <row r="274" spans="1:11" ht="14.4" customHeight="1" x14ac:dyDescent="0.3">
      <c r="A274" s="664" t="s">
        <v>555</v>
      </c>
      <c r="B274" s="665" t="s">
        <v>556</v>
      </c>
      <c r="C274" s="666" t="s">
        <v>568</v>
      </c>
      <c r="D274" s="667" t="s">
        <v>2693</v>
      </c>
      <c r="E274" s="666" t="s">
        <v>7549</v>
      </c>
      <c r="F274" s="667" t="s">
        <v>7550</v>
      </c>
      <c r="G274" s="666" t="s">
        <v>4395</v>
      </c>
      <c r="H274" s="666" t="s">
        <v>4396</v>
      </c>
      <c r="I274" s="668">
        <v>1084.03</v>
      </c>
      <c r="J274" s="668">
        <v>10</v>
      </c>
      <c r="K274" s="669">
        <v>10840.52</v>
      </c>
    </row>
    <row r="275" spans="1:11" ht="14.4" customHeight="1" x14ac:dyDescent="0.3">
      <c r="A275" s="664" t="s">
        <v>555</v>
      </c>
      <c r="B275" s="665" t="s">
        <v>556</v>
      </c>
      <c r="C275" s="666" t="s">
        <v>568</v>
      </c>
      <c r="D275" s="667" t="s">
        <v>2693</v>
      </c>
      <c r="E275" s="666" t="s">
        <v>7549</v>
      </c>
      <c r="F275" s="667" t="s">
        <v>7550</v>
      </c>
      <c r="G275" s="666" t="s">
        <v>4399</v>
      </c>
      <c r="H275" s="666" t="s">
        <v>4400</v>
      </c>
      <c r="I275" s="668">
        <v>5.274</v>
      </c>
      <c r="J275" s="668">
        <v>140</v>
      </c>
      <c r="K275" s="669">
        <v>738.3</v>
      </c>
    </row>
    <row r="276" spans="1:11" ht="14.4" customHeight="1" x14ac:dyDescent="0.3">
      <c r="A276" s="664" t="s">
        <v>555</v>
      </c>
      <c r="B276" s="665" t="s">
        <v>556</v>
      </c>
      <c r="C276" s="666" t="s">
        <v>568</v>
      </c>
      <c r="D276" s="667" t="s">
        <v>2693</v>
      </c>
      <c r="E276" s="666" t="s">
        <v>7549</v>
      </c>
      <c r="F276" s="667" t="s">
        <v>7550</v>
      </c>
      <c r="G276" s="666" t="s">
        <v>4407</v>
      </c>
      <c r="H276" s="666" t="s">
        <v>4408</v>
      </c>
      <c r="I276" s="668">
        <v>591.82999999999993</v>
      </c>
      <c r="J276" s="668">
        <v>13</v>
      </c>
      <c r="K276" s="669">
        <v>7694.38</v>
      </c>
    </row>
    <row r="277" spans="1:11" ht="14.4" customHeight="1" x14ac:dyDescent="0.3">
      <c r="A277" s="664" t="s">
        <v>555</v>
      </c>
      <c r="B277" s="665" t="s">
        <v>556</v>
      </c>
      <c r="C277" s="666" t="s">
        <v>568</v>
      </c>
      <c r="D277" s="667" t="s">
        <v>2693</v>
      </c>
      <c r="E277" s="666" t="s">
        <v>7549</v>
      </c>
      <c r="F277" s="667" t="s">
        <v>7550</v>
      </c>
      <c r="G277" s="666" t="s">
        <v>4409</v>
      </c>
      <c r="H277" s="666" t="s">
        <v>4410</v>
      </c>
      <c r="I277" s="668">
        <v>599.23500000000001</v>
      </c>
      <c r="J277" s="668">
        <v>6</v>
      </c>
      <c r="K277" s="669">
        <v>3595.41</v>
      </c>
    </row>
    <row r="278" spans="1:11" ht="14.4" customHeight="1" x14ac:dyDescent="0.3">
      <c r="A278" s="664" t="s">
        <v>555</v>
      </c>
      <c r="B278" s="665" t="s">
        <v>556</v>
      </c>
      <c r="C278" s="666" t="s">
        <v>568</v>
      </c>
      <c r="D278" s="667" t="s">
        <v>2693</v>
      </c>
      <c r="E278" s="666" t="s">
        <v>7549</v>
      </c>
      <c r="F278" s="667" t="s">
        <v>7550</v>
      </c>
      <c r="G278" s="666" t="s">
        <v>4415</v>
      </c>
      <c r="H278" s="666" t="s">
        <v>4416</v>
      </c>
      <c r="I278" s="668">
        <v>10.522857142857143</v>
      </c>
      <c r="J278" s="668">
        <v>260</v>
      </c>
      <c r="K278" s="669">
        <v>2735.8999999999996</v>
      </c>
    </row>
    <row r="279" spans="1:11" ht="14.4" customHeight="1" x14ac:dyDescent="0.3">
      <c r="A279" s="664" t="s">
        <v>555</v>
      </c>
      <c r="B279" s="665" t="s">
        <v>556</v>
      </c>
      <c r="C279" s="666" t="s">
        <v>568</v>
      </c>
      <c r="D279" s="667" t="s">
        <v>2693</v>
      </c>
      <c r="E279" s="666" t="s">
        <v>7549</v>
      </c>
      <c r="F279" s="667" t="s">
        <v>7550</v>
      </c>
      <c r="G279" s="666" t="s">
        <v>4645</v>
      </c>
      <c r="H279" s="666" t="s">
        <v>4646</v>
      </c>
      <c r="I279" s="668">
        <v>13.22</v>
      </c>
      <c r="J279" s="668">
        <v>20</v>
      </c>
      <c r="K279" s="669">
        <v>264.39999999999998</v>
      </c>
    </row>
    <row r="280" spans="1:11" ht="14.4" customHeight="1" x14ac:dyDescent="0.3">
      <c r="A280" s="664" t="s">
        <v>555</v>
      </c>
      <c r="B280" s="665" t="s">
        <v>556</v>
      </c>
      <c r="C280" s="666" t="s">
        <v>568</v>
      </c>
      <c r="D280" s="667" t="s">
        <v>2693</v>
      </c>
      <c r="E280" s="666" t="s">
        <v>7549</v>
      </c>
      <c r="F280" s="667" t="s">
        <v>7550</v>
      </c>
      <c r="G280" s="666" t="s">
        <v>4647</v>
      </c>
      <c r="H280" s="666" t="s">
        <v>4648</v>
      </c>
      <c r="I280" s="668">
        <v>8.625</v>
      </c>
      <c r="J280" s="668">
        <v>231</v>
      </c>
      <c r="K280" s="669">
        <v>1992.6699999999998</v>
      </c>
    </row>
    <row r="281" spans="1:11" ht="14.4" customHeight="1" x14ac:dyDescent="0.3">
      <c r="A281" s="664" t="s">
        <v>555</v>
      </c>
      <c r="B281" s="665" t="s">
        <v>556</v>
      </c>
      <c r="C281" s="666" t="s">
        <v>568</v>
      </c>
      <c r="D281" s="667" t="s">
        <v>2693</v>
      </c>
      <c r="E281" s="666" t="s">
        <v>7549</v>
      </c>
      <c r="F281" s="667" t="s">
        <v>7550</v>
      </c>
      <c r="G281" s="666" t="s">
        <v>4713</v>
      </c>
      <c r="H281" s="666" t="s">
        <v>4714</v>
      </c>
      <c r="I281" s="668">
        <v>991.3</v>
      </c>
      <c r="J281" s="668">
        <v>3</v>
      </c>
      <c r="K281" s="669">
        <v>2973.9</v>
      </c>
    </row>
    <row r="282" spans="1:11" ht="14.4" customHeight="1" x14ac:dyDescent="0.3">
      <c r="A282" s="664" t="s">
        <v>555</v>
      </c>
      <c r="B282" s="665" t="s">
        <v>556</v>
      </c>
      <c r="C282" s="666" t="s">
        <v>568</v>
      </c>
      <c r="D282" s="667" t="s">
        <v>2693</v>
      </c>
      <c r="E282" s="666" t="s">
        <v>7549</v>
      </c>
      <c r="F282" s="667" t="s">
        <v>7550</v>
      </c>
      <c r="G282" s="666" t="s">
        <v>4715</v>
      </c>
      <c r="H282" s="666" t="s">
        <v>4716</v>
      </c>
      <c r="I282" s="668">
        <v>879.67</v>
      </c>
      <c r="J282" s="668">
        <v>3</v>
      </c>
      <c r="K282" s="669">
        <v>2639.01</v>
      </c>
    </row>
    <row r="283" spans="1:11" ht="14.4" customHeight="1" x14ac:dyDescent="0.3">
      <c r="A283" s="664" t="s">
        <v>555</v>
      </c>
      <c r="B283" s="665" t="s">
        <v>556</v>
      </c>
      <c r="C283" s="666" t="s">
        <v>568</v>
      </c>
      <c r="D283" s="667" t="s">
        <v>2693</v>
      </c>
      <c r="E283" s="666" t="s">
        <v>7551</v>
      </c>
      <c r="F283" s="667" t="s">
        <v>7552</v>
      </c>
      <c r="G283" s="666" t="s">
        <v>4717</v>
      </c>
      <c r="H283" s="666" t="s">
        <v>4718</v>
      </c>
      <c r="I283" s="668">
        <v>471.9</v>
      </c>
      <c r="J283" s="668">
        <v>2</v>
      </c>
      <c r="K283" s="669">
        <v>943.8</v>
      </c>
    </row>
    <row r="284" spans="1:11" ht="14.4" customHeight="1" x14ac:dyDescent="0.3">
      <c r="A284" s="664" t="s">
        <v>555</v>
      </c>
      <c r="B284" s="665" t="s">
        <v>556</v>
      </c>
      <c r="C284" s="666" t="s">
        <v>568</v>
      </c>
      <c r="D284" s="667" t="s">
        <v>2693</v>
      </c>
      <c r="E284" s="666" t="s">
        <v>7551</v>
      </c>
      <c r="F284" s="667" t="s">
        <v>7552</v>
      </c>
      <c r="G284" s="666" t="s">
        <v>4719</v>
      </c>
      <c r="H284" s="666" t="s">
        <v>4720</v>
      </c>
      <c r="I284" s="668">
        <v>268.62</v>
      </c>
      <c r="J284" s="668">
        <v>15</v>
      </c>
      <c r="K284" s="669">
        <v>4029.3</v>
      </c>
    </row>
    <row r="285" spans="1:11" ht="14.4" customHeight="1" x14ac:dyDescent="0.3">
      <c r="A285" s="664" t="s">
        <v>555</v>
      </c>
      <c r="B285" s="665" t="s">
        <v>556</v>
      </c>
      <c r="C285" s="666" t="s">
        <v>568</v>
      </c>
      <c r="D285" s="667" t="s">
        <v>2693</v>
      </c>
      <c r="E285" s="666" t="s">
        <v>7551</v>
      </c>
      <c r="F285" s="667" t="s">
        <v>7552</v>
      </c>
      <c r="G285" s="666" t="s">
        <v>4721</v>
      </c>
      <c r="H285" s="666" t="s">
        <v>4722</v>
      </c>
      <c r="I285" s="668">
        <v>58.36999999999999</v>
      </c>
      <c r="J285" s="668">
        <v>170</v>
      </c>
      <c r="K285" s="669">
        <v>9922.9000000000015</v>
      </c>
    </row>
    <row r="286" spans="1:11" ht="14.4" customHeight="1" x14ac:dyDescent="0.3">
      <c r="A286" s="664" t="s">
        <v>555</v>
      </c>
      <c r="B286" s="665" t="s">
        <v>556</v>
      </c>
      <c r="C286" s="666" t="s">
        <v>568</v>
      </c>
      <c r="D286" s="667" t="s">
        <v>2693</v>
      </c>
      <c r="E286" s="666" t="s">
        <v>7551</v>
      </c>
      <c r="F286" s="667" t="s">
        <v>7552</v>
      </c>
      <c r="G286" s="666" t="s">
        <v>4723</v>
      </c>
      <c r="H286" s="666" t="s">
        <v>4724</v>
      </c>
      <c r="I286" s="668">
        <v>37.51</v>
      </c>
      <c r="J286" s="668">
        <v>430</v>
      </c>
      <c r="K286" s="669">
        <v>16129.3</v>
      </c>
    </row>
    <row r="287" spans="1:11" ht="14.4" customHeight="1" x14ac:dyDescent="0.3">
      <c r="A287" s="664" t="s">
        <v>555</v>
      </c>
      <c r="B287" s="665" t="s">
        <v>556</v>
      </c>
      <c r="C287" s="666" t="s">
        <v>568</v>
      </c>
      <c r="D287" s="667" t="s">
        <v>2693</v>
      </c>
      <c r="E287" s="666" t="s">
        <v>7551</v>
      </c>
      <c r="F287" s="667" t="s">
        <v>7552</v>
      </c>
      <c r="G287" s="666" t="s">
        <v>4425</v>
      </c>
      <c r="H287" s="666" t="s">
        <v>4426</v>
      </c>
      <c r="I287" s="668">
        <v>11.144</v>
      </c>
      <c r="J287" s="668">
        <v>350</v>
      </c>
      <c r="K287" s="669">
        <v>3900</v>
      </c>
    </row>
    <row r="288" spans="1:11" ht="14.4" customHeight="1" x14ac:dyDescent="0.3">
      <c r="A288" s="664" t="s">
        <v>555</v>
      </c>
      <c r="B288" s="665" t="s">
        <v>556</v>
      </c>
      <c r="C288" s="666" t="s">
        <v>568</v>
      </c>
      <c r="D288" s="667" t="s">
        <v>2693</v>
      </c>
      <c r="E288" s="666" t="s">
        <v>7551</v>
      </c>
      <c r="F288" s="667" t="s">
        <v>7552</v>
      </c>
      <c r="G288" s="666" t="s">
        <v>4429</v>
      </c>
      <c r="H288" s="666" t="s">
        <v>4430</v>
      </c>
      <c r="I288" s="668">
        <v>1.0900000000000001</v>
      </c>
      <c r="J288" s="668">
        <v>3600</v>
      </c>
      <c r="K288" s="669">
        <v>3924</v>
      </c>
    </row>
    <row r="289" spans="1:11" ht="14.4" customHeight="1" x14ac:dyDescent="0.3">
      <c r="A289" s="664" t="s">
        <v>555</v>
      </c>
      <c r="B289" s="665" t="s">
        <v>556</v>
      </c>
      <c r="C289" s="666" t="s">
        <v>568</v>
      </c>
      <c r="D289" s="667" t="s">
        <v>2693</v>
      </c>
      <c r="E289" s="666" t="s">
        <v>7551</v>
      </c>
      <c r="F289" s="667" t="s">
        <v>7552</v>
      </c>
      <c r="G289" s="666" t="s">
        <v>4431</v>
      </c>
      <c r="H289" s="666" t="s">
        <v>4432</v>
      </c>
      <c r="I289" s="668">
        <v>1.6729999999999996</v>
      </c>
      <c r="J289" s="668">
        <v>2700</v>
      </c>
      <c r="K289" s="669">
        <v>4516</v>
      </c>
    </row>
    <row r="290" spans="1:11" ht="14.4" customHeight="1" x14ac:dyDescent="0.3">
      <c r="A290" s="664" t="s">
        <v>555</v>
      </c>
      <c r="B290" s="665" t="s">
        <v>556</v>
      </c>
      <c r="C290" s="666" t="s">
        <v>568</v>
      </c>
      <c r="D290" s="667" t="s">
        <v>2693</v>
      </c>
      <c r="E290" s="666" t="s">
        <v>7551</v>
      </c>
      <c r="F290" s="667" t="s">
        <v>7552</v>
      </c>
      <c r="G290" s="666" t="s">
        <v>4433</v>
      </c>
      <c r="H290" s="666" t="s">
        <v>4434</v>
      </c>
      <c r="I290" s="668">
        <v>0.47900000000000009</v>
      </c>
      <c r="J290" s="668">
        <v>2200</v>
      </c>
      <c r="K290" s="669">
        <v>1054</v>
      </c>
    </row>
    <row r="291" spans="1:11" ht="14.4" customHeight="1" x14ac:dyDescent="0.3">
      <c r="A291" s="664" t="s">
        <v>555</v>
      </c>
      <c r="B291" s="665" t="s">
        <v>556</v>
      </c>
      <c r="C291" s="666" t="s">
        <v>568</v>
      </c>
      <c r="D291" s="667" t="s">
        <v>2693</v>
      </c>
      <c r="E291" s="666" t="s">
        <v>7551</v>
      </c>
      <c r="F291" s="667" t="s">
        <v>7552</v>
      </c>
      <c r="G291" s="666" t="s">
        <v>4435</v>
      </c>
      <c r="H291" s="666" t="s">
        <v>4436</v>
      </c>
      <c r="I291" s="668">
        <v>0.67</v>
      </c>
      <c r="J291" s="668">
        <v>3300</v>
      </c>
      <c r="K291" s="669">
        <v>2211</v>
      </c>
    </row>
    <row r="292" spans="1:11" ht="14.4" customHeight="1" x14ac:dyDescent="0.3">
      <c r="A292" s="664" t="s">
        <v>555</v>
      </c>
      <c r="B292" s="665" t="s">
        <v>556</v>
      </c>
      <c r="C292" s="666" t="s">
        <v>568</v>
      </c>
      <c r="D292" s="667" t="s">
        <v>2693</v>
      </c>
      <c r="E292" s="666" t="s">
        <v>7551</v>
      </c>
      <c r="F292" s="667" t="s">
        <v>7552</v>
      </c>
      <c r="G292" s="666" t="s">
        <v>4437</v>
      </c>
      <c r="H292" s="666" t="s">
        <v>4438</v>
      </c>
      <c r="I292" s="668">
        <v>3.1333333333333329</v>
      </c>
      <c r="J292" s="668">
        <v>300</v>
      </c>
      <c r="K292" s="669">
        <v>940</v>
      </c>
    </row>
    <row r="293" spans="1:11" ht="14.4" customHeight="1" x14ac:dyDescent="0.3">
      <c r="A293" s="664" t="s">
        <v>555</v>
      </c>
      <c r="B293" s="665" t="s">
        <v>556</v>
      </c>
      <c r="C293" s="666" t="s">
        <v>568</v>
      </c>
      <c r="D293" s="667" t="s">
        <v>2693</v>
      </c>
      <c r="E293" s="666" t="s">
        <v>7551</v>
      </c>
      <c r="F293" s="667" t="s">
        <v>7552</v>
      </c>
      <c r="G293" s="666" t="s">
        <v>4441</v>
      </c>
      <c r="H293" s="666" t="s">
        <v>4442</v>
      </c>
      <c r="I293" s="668">
        <v>6.23</v>
      </c>
      <c r="J293" s="668">
        <v>30</v>
      </c>
      <c r="K293" s="669">
        <v>186.9</v>
      </c>
    </row>
    <row r="294" spans="1:11" ht="14.4" customHeight="1" x14ac:dyDescent="0.3">
      <c r="A294" s="664" t="s">
        <v>555</v>
      </c>
      <c r="B294" s="665" t="s">
        <v>556</v>
      </c>
      <c r="C294" s="666" t="s">
        <v>568</v>
      </c>
      <c r="D294" s="667" t="s">
        <v>2693</v>
      </c>
      <c r="E294" s="666" t="s">
        <v>7551</v>
      </c>
      <c r="F294" s="667" t="s">
        <v>7552</v>
      </c>
      <c r="G294" s="666" t="s">
        <v>4441</v>
      </c>
      <c r="H294" s="666" t="s">
        <v>4443</v>
      </c>
      <c r="I294" s="668">
        <v>6.24</v>
      </c>
      <c r="J294" s="668">
        <v>60</v>
      </c>
      <c r="K294" s="669">
        <v>374.4</v>
      </c>
    </row>
    <row r="295" spans="1:11" ht="14.4" customHeight="1" x14ac:dyDescent="0.3">
      <c r="A295" s="664" t="s">
        <v>555</v>
      </c>
      <c r="B295" s="665" t="s">
        <v>556</v>
      </c>
      <c r="C295" s="666" t="s">
        <v>568</v>
      </c>
      <c r="D295" s="667" t="s">
        <v>2693</v>
      </c>
      <c r="E295" s="666" t="s">
        <v>7551</v>
      </c>
      <c r="F295" s="667" t="s">
        <v>7552</v>
      </c>
      <c r="G295" s="666" t="s">
        <v>4444</v>
      </c>
      <c r="H295" s="666" t="s">
        <v>4445</v>
      </c>
      <c r="I295" s="668">
        <v>81.73</v>
      </c>
      <c r="J295" s="668">
        <v>45</v>
      </c>
      <c r="K295" s="669">
        <v>3677.69</v>
      </c>
    </row>
    <row r="296" spans="1:11" ht="14.4" customHeight="1" x14ac:dyDescent="0.3">
      <c r="A296" s="664" t="s">
        <v>555</v>
      </c>
      <c r="B296" s="665" t="s">
        <v>556</v>
      </c>
      <c r="C296" s="666" t="s">
        <v>568</v>
      </c>
      <c r="D296" s="667" t="s">
        <v>2693</v>
      </c>
      <c r="E296" s="666" t="s">
        <v>7551</v>
      </c>
      <c r="F296" s="667" t="s">
        <v>7552</v>
      </c>
      <c r="G296" s="666" t="s">
        <v>4446</v>
      </c>
      <c r="H296" s="666" t="s">
        <v>4447</v>
      </c>
      <c r="I296" s="668">
        <v>6.1700000000000008</v>
      </c>
      <c r="J296" s="668">
        <v>340</v>
      </c>
      <c r="K296" s="669">
        <v>2097.7999999999997</v>
      </c>
    </row>
    <row r="297" spans="1:11" ht="14.4" customHeight="1" x14ac:dyDescent="0.3">
      <c r="A297" s="664" t="s">
        <v>555</v>
      </c>
      <c r="B297" s="665" t="s">
        <v>556</v>
      </c>
      <c r="C297" s="666" t="s">
        <v>568</v>
      </c>
      <c r="D297" s="667" t="s">
        <v>2693</v>
      </c>
      <c r="E297" s="666" t="s">
        <v>7551</v>
      </c>
      <c r="F297" s="667" t="s">
        <v>7552</v>
      </c>
      <c r="G297" s="666" t="s">
        <v>4725</v>
      </c>
      <c r="H297" s="666" t="s">
        <v>4726</v>
      </c>
      <c r="I297" s="668">
        <v>17.91</v>
      </c>
      <c r="J297" s="668">
        <v>2</v>
      </c>
      <c r="K297" s="669">
        <v>35.82</v>
      </c>
    </row>
    <row r="298" spans="1:11" ht="14.4" customHeight="1" x14ac:dyDescent="0.3">
      <c r="A298" s="664" t="s">
        <v>555</v>
      </c>
      <c r="B298" s="665" t="s">
        <v>556</v>
      </c>
      <c r="C298" s="666" t="s">
        <v>568</v>
      </c>
      <c r="D298" s="667" t="s">
        <v>2693</v>
      </c>
      <c r="E298" s="666" t="s">
        <v>7551</v>
      </c>
      <c r="F298" s="667" t="s">
        <v>7552</v>
      </c>
      <c r="G298" s="666" t="s">
        <v>4727</v>
      </c>
      <c r="H298" s="666" t="s">
        <v>4728</v>
      </c>
      <c r="I298" s="668">
        <v>206.03874999999996</v>
      </c>
      <c r="J298" s="668">
        <v>8</v>
      </c>
      <c r="K298" s="669">
        <v>1648.3099999999997</v>
      </c>
    </row>
    <row r="299" spans="1:11" ht="14.4" customHeight="1" x14ac:dyDescent="0.3">
      <c r="A299" s="664" t="s">
        <v>555</v>
      </c>
      <c r="B299" s="665" t="s">
        <v>556</v>
      </c>
      <c r="C299" s="666" t="s">
        <v>568</v>
      </c>
      <c r="D299" s="667" t="s">
        <v>2693</v>
      </c>
      <c r="E299" s="666" t="s">
        <v>7551</v>
      </c>
      <c r="F299" s="667" t="s">
        <v>7552</v>
      </c>
      <c r="G299" s="666" t="s">
        <v>4448</v>
      </c>
      <c r="H299" s="666" t="s">
        <v>4449</v>
      </c>
      <c r="I299" s="668">
        <v>9.68</v>
      </c>
      <c r="J299" s="668">
        <v>30</v>
      </c>
      <c r="K299" s="669">
        <v>290.39999999999998</v>
      </c>
    </row>
    <row r="300" spans="1:11" ht="14.4" customHeight="1" x14ac:dyDescent="0.3">
      <c r="A300" s="664" t="s">
        <v>555</v>
      </c>
      <c r="B300" s="665" t="s">
        <v>556</v>
      </c>
      <c r="C300" s="666" t="s">
        <v>568</v>
      </c>
      <c r="D300" s="667" t="s">
        <v>2693</v>
      </c>
      <c r="E300" s="666" t="s">
        <v>7551</v>
      </c>
      <c r="F300" s="667" t="s">
        <v>7552</v>
      </c>
      <c r="G300" s="666" t="s">
        <v>4450</v>
      </c>
      <c r="H300" s="666" t="s">
        <v>4451</v>
      </c>
      <c r="I300" s="668">
        <v>1.9827272727272727</v>
      </c>
      <c r="J300" s="668">
        <v>1350</v>
      </c>
      <c r="K300" s="669">
        <v>2676.5</v>
      </c>
    </row>
    <row r="301" spans="1:11" ht="14.4" customHeight="1" x14ac:dyDescent="0.3">
      <c r="A301" s="664" t="s">
        <v>555</v>
      </c>
      <c r="B301" s="665" t="s">
        <v>556</v>
      </c>
      <c r="C301" s="666" t="s">
        <v>568</v>
      </c>
      <c r="D301" s="667" t="s">
        <v>2693</v>
      </c>
      <c r="E301" s="666" t="s">
        <v>7551</v>
      </c>
      <c r="F301" s="667" t="s">
        <v>7552</v>
      </c>
      <c r="G301" s="666" t="s">
        <v>4452</v>
      </c>
      <c r="H301" s="666" t="s">
        <v>4453</v>
      </c>
      <c r="I301" s="668">
        <v>2.0433333333333334</v>
      </c>
      <c r="J301" s="668">
        <v>250</v>
      </c>
      <c r="K301" s="669">
        <v>511</v>
      </c>
    </row>
    <row r="302" spans="1:11" ht="14.4" customHeight="1" x14ac:dyDescent="0.3">
      <c r="A302" s="664" t="s">
        <v>555</v>
      </c>
      <c r="B302" s="665" t="s">
        <v>556</v>
      </c>
      <c r="C302" s="666" t="s">
        <v>568</v>
      </c>
      <c r="D302" s="667" t="s">
        <v>2693</v>
      </c>
      <c r="E302" s="666" t="s">
        <v>7551</v>
      </c>
      <c r="F302" s="667" t="s">
        <v>7552</v>
      </c>
      <c r="G302" s="666" t="s">
        <v>4456</v>
      </c>
      <c r="H302" s="666" t="s">
        <v>4457</v>
      </c>
      <c r="I302" s="668">
        <v>1.93</v>
      </c>
      <c r="J302" s="668">
        <v>50</v>
      </c>
      <c r="K302" s="669">
        <v>96.5</v>
      </c>
    </row>
    <row r="303" spans="1:11" ht="14.4" customHeight="1" x14ac:dyDescent="0.3">
      <c r="A303" s="664" t="s">
        <v>555</v>
      </c>
      <c r="B303" s="665" t="s">
        <v>556</v>
      </c>
      <c r="C303" s="666" t="s">
        <v>568</v>
      </c>
      <c r="D303" s="667" t="s">
        <v>2693</v>
      </c>
      <c r="E303" s="666" t="s">
        <v>7551</v>
      </c>
      <c r="F303" s="667" t="s">
        <v>7552</v>
      </c>
      <c r="G303" s="666" t="s">
        <v>4657</v>
      </c>
      <c r="H303" s="666" t="s">
        <v>4658</v>
      </c>
      <c r="I303" s="668">
        <v>4.8099999999999996</v>
      </c>
      <c r="J303" s="668">
        <v>100</v>
      </c>
      <c r="K303" s="669">
        <v>481</v>
      </c>
    </row>
    <row r="304" spans="1:11" ht="14.4" customHeight="1" x14ac:dyDescent="0.3">
      <c r="A304" s="664" t="s">
        <v>555</v>
      </c>
      <c r="B304" s="665" t="s">
        <v>556</v>
      </c>
      <c r="C304" s="666" t="s">
        <v>568</v>
      </c>
      <c r="D304" s="667" t="s">
        <v>2693</v>
      </c>
      <c r="E304" s="666" t="s">
        <v>7551</v>
      </c>
      <c r="F304" s="667" t="s">
        <v>7552</v>
      </c>
      <c r="G304" s="666" t="s">
        <v>4458</v>
      </c>
      <c r="H304" s="666" t="s">
        <v>4459</v>
      </c>
      <c r="I304" s="668">
        <v>0.01</v>
      </c>
      <c r="J304" s="668">
        <v>200</v>
      </c>
      <c r="K304" s="669">
        <v>2</v>
      </c>
    </row>
    <row r="305" spans="1:11" ht="14.4" customHeight="1" x14ac:dyDescent="0.3">
      <c r="A305" s="664" t="s">
        <v>555</v>
      </c>
      <c r="B305" s="665" t="s">
        <v>556</v>
      </c>
      <c r="C305" s="666" t="s">
        <v>568</v>
      </c>
      <c r="D305" s="667" t="s">
        <v>2693</v>
      </c>
      <c r="E305" s="666" t="s">
        <v>7551</v>
      </c>
      <c r="F305" s="667" t="s">
        <v>7552</v>
      </c>
      <c r="G305" s="666" t="s">
        <v>4462</v>
      </c>
      <c r="H305" s="666" t="s">
        <v>4463</v>
      </c>
      <c r="I305" s="668">
        <v>2.1633333333333336</v>
      </c>
      <c r="J305" s="668">
        <v>738</v>
      </c>
      <c r="K305" s="669">
        <v>1596.58</v>
      </c>
    </row>
    <row r="306" spans="1:11" ht="14.4" customHeight="1" x14ac:dyDescent="0.3">
      <c r="A306" s="664" t="s">
        <v>555</v>
      </c>
      <c r="B306" s="665" t="s">
        <v>556</v>
      </c>
      <c r="C306" s="666" t="s">
        <v>568</v>
      </c>
      <c r="D306" s="667" t="s">
        <v>2693</v>
      </c>
      <c r="E306" s="666" t="s">
        <v>7551</v>
      </c>
      <c r="F306" s="667" t="s">
        <v>7552</v>
      </c>
      <c r="G306" s="666" t="s">
        <v>4464</v>
      </c>
      <c r="H306" s="666" t="s">
        <v>4465</v>
      </c>
      <c r="I306" s="668">
        <v>2.6972727272727273</v>
      </c>
      <c r="J306" s="668">
        <v>1200</v>
      </c>
      <c r="K306" s="669">
        <v>3237.5</v>
      </c>
    </row>
    <row r="307" spans="1:11" ht="14.4" customHeight="1" x14ac:dyDescent="0.3">
      <c r="A307" s="664" t="s">
        <v>555</v>
      </c>
      <c r="B307" s="665" t="s">
        <v>556</v>
      </c>
      <c r="C307" s="666" t="s">
        <v>568</v>
      </c>
      <c r="D307" s="667" t="s">
        <v>2693</v>
      </c>
      <c r="E307" s="666" t="s">
        <v>7551</v>
      </c>
      <c r="F307" s="667" t="s">
        <v>7552</v>
      </c>
      <c r="G307" s="666" t="s">
        <v>4466</v>
      </c>
      <c r="H307" s="666" t="s">
        <v>4467</v>
      </c>
      <c r="I307" s="668">
        <v>3.99</v>
      </c>
      <c r="J307" s="668">
        <v>50</v>
      </c>
      <c r="K307" s="669">
        <v>199.5</v>
      </c>
    </row>
    <row r="308" spans="1:11" ht="14.4" customHeight="1" x14ac:dyDescent="0.3">
      <c r="A308" s="664" t="s">
        <v>555</v>
      </c>
      <c r="B308" s="665" t="s">
        <v>556</v>
      </c>
      <c r="C308" s="666" t="s">
        <v>568</v>
      </c>
      <c r="D308" s="667" t="s">
        <v>2693</v>
      </c>
      <c r="E308" s="666" t="s">
        <v>7551</v>
      </c>
      <c r="F308" s="667" t="s">
        <v>7552</v>
      </c>
      <c r="G308" s="666" t="s">
        <v>4468</v>
      </c>
      <c r="H308" s="666" t="s">
        <v>4469</v>
      </c>
      <c r="I308" s="668">
        <v>2.1733333333333333</v>
      </c>
      <c r="J308" s="668">
        <v>330</v>
      </c>
      <c r="K308" s="669">
        <v>717.1</v>
      </c>
    </row>
    <row r="309" spans="1:11" ht="14.4" customHeight="1" x14ac:dyDescent="0.3">
      <c r="A309" s="664" t="s">
        <v>555</v>
      </c>
      <c r="B309" s="665" t="s">
        <v>556</v>
      </c>
      <c r="C309" s="666" t="s">
        <v>568</v>
      </c>
      <c r="D309" s="667" t="s">
        <v>2693</v>
      </c>
      <c r="E309" s="666" t="s">
        <v>7551</v>
      </c>
      <c r="F309" s="667" t="s">
        <v>7552</v>
      </c>
      <c r="G309" s="666" t="s">
        <v>4729</v>
      </c>
      <c r="H309" s="666" t="s">
        <v>4730</v>
      </c>
      <c r="I309" s="668">
        <v>29.899999999999995</v>
      </c>
      <c r="J309" s="668">
        <v>70</v>
      </c>
      <c r="K309" s="669">
        <v>2093</v>
      </c>
    </row>
    <row r="310" spans="1:11" ht="14.4" customHeight="1" x14ac:dyDescent="0.3">
      <c r="A310" s="664" t="s">
        <v>555</v>
      </c>
      <c r="B310" s="665" t="s">
        <v>556</v>
      </c>
      <c r="C310" s="666" t="s">
        <v>568</v>
      </c>
      <c r="D310" s="667" t="s">
        <v>2693</v>
      </c>
      <c r="E310" s="666" t="s">
        <v>7551</v>
      </c>
      <c r="F310" s="667" t="s">
        <v>7552</v>
      </c>
      <c r="G310" s="666" t="s">
        <v>4731</v>
      </c>
      <c r="H310" s="666" t="s">
        <v>4732</v>
      </c>
      <c r="I310" s="668">
        <v>1.9354545454545453</v>
      </c>
      <c r="J310" s="668">
        <v>1400</v>
      </c>
      <c r="K310" s="669">
        <v>2710</v>
      </c>
    </row>
    <row r="311" spans="1:11" ht="14.4" customHeight="1" x14ac:dyDescent="0.3">
      <c r="A311" s="664" t="s">
        <v>555</v>
      </c>
      <c r="B311" s="665" t="s">
        <v>556</v>
      </c>
      <c r="C311" s="666" t="s">
        <v>568</v>
      </c>
      <c r="D311" s="667" t="s">
        <v>2693</v>
      </c>
      <c r="E311" s="666" t="s">
        <v>7551</v>
      </c>
      <c r="F311" s="667" t="s">
        <v>7552</v>
      </c>
      <c r="G311" s="666" t="s">
        <v>4663</v>
      </c>
      <c r="H311" s="666" t="s">
        <v>4664</v>
      </c>
      <c r="I311" s="668">
        <v>2.91</v>
      </c>
      <c r="J311" s="668">
        <v>10</v>
      </c>
      <c r="K311" s="669">
        <v>29.1</v>
      </c>
    </row>
    <row r="312" spans="1:11" ht="14.4" customHeight="1" x14ac:dyDescent="0.3">
      <c r="A312" s="664" t="s">
        <v>555</v>
      </c>
      <c r="B312" s="665" t="s">
        <v>556</v>
      </c>
      <c r="C312" s="666" t="s">
        <v>568</v>
      </c>
      <c r="D312" s="667" t="s">
        <v>2693</v>
      </c>
      <c r="E312" s="666" t="s">
        <v>7551</v>
      </c>
      <c r="F312" s="667" t="s">
        <v>7552</v>
      </c>
      <c r="G312" s="666" t="s">
        <v>4733</v>
      </c>
      <c r="H312" s="666" t="s">
        <v>4734</v>
      </c>
      <c r="I312" s="668">
        <v>2.9</v>
      </c>
      <c r="J312" s="668">
        <v>10</v>
      </c>
      <c r="K312" s="669">
        <v>29</v>
      </c>
    </row>
    <row r="313" spans="1:11" ht="14.4" customHeight="1" x14ac:dyDescent="0.3">
      <c r="A313" s="664" t="s">
        <v>555</v>
      </c>
      <c r="B313" s="665" t="s">
        <v>556</v>
      </c>
      <c r="C313" s="666" t="s">
        <v>568</v>
      </c>
      <c r="D313" s="667" t="s">
        <v>2693</v>
      </c>
      <c r="E313" s="666" t="s">
        <v>7551</v>
      </c>
      <c r="F313" s="667" t="s">
        <v>7552</v>
      </c>
      <c r="G313" s="666" t="s">
        <v>4470</v>
      </c>
      <c r="H313" s="666" t="s">
        <v>4471</v>
      </c>
      <c r="I313" s="668">
        <v>127.05</v>
      </c>
      <c r="J313" s="668">
        <v>3</v>
      </c>
      <c r="K313" s="669">
        <v>381.15</v>
      </c>
    </row>
    <row r="314" spans="1:11" ht="14.4" customHeight="1" x14ac:dyDescent="0.3">
      <c r="A314" s="664" t="s">
        <v>555</v>
      </c>
      <c r="B314" s="665" t="s">
        <v>556</v>
      </c>
      <c r="C314" s="666" t="s">
        <v>568</v>
      </c>
      <c r="D314" s="667" t="s">
        <v>2693</v>
      </c>
      <c r="E314" s="666" t="s">
        <v>7551</v>
      </c>
      <c r="F314" s="667" t="s">
        <v>7552</v>
      </c>
      <c r="G314" s="666" t="s">
        <v>4735</v>
      </c>
      <c r="H314" s="666" t="s">
        <v>4736</v>
      </c>
      <c r="I314" s="668">
        <v>13.81</v>
      </c>
      <c r="J314" s="668">
        <v>60</v>
      </c>
      <c r="K314" s="669">
        <v>828.37</v>
      </c>
    </row>
    <row r="315" spans="1:11" ht="14.4" customHeight="1" x14ac:dyDescent="0.3">
      <c r="A315" s="664" t="s">
        <v>555</v>
      </c>
      <c r="B315" s="665" t="s">
        <v>556</v>
      </c>
      <c r="C315" s="666" t="s">
        <v>568</v>
      </c>
      <c r="D315" s="667" t="s">
        <v>2693</v>
      </c>
      <c r="E315" s="666" t="s">
        <v>7551</v>
      </c>
      <c r="F315" s="667" t="s">
        <v>7552</v>
      </c>
      <c r="G315" s="666" t="s">
        <v>4472</v>
      </c>
      <c r="H315" s="666" t="s">
        <v>4473</v>
      </c>
      <c r="I315" s="668">
        <v>47.19</v>
      </c>
      <c r="J315" s="668">
        <v>20</v>
      </c>
      <c r="K315" s="669">
        <v>943.8</v>
      </c>
    </row>
    <row r="316" spans="1:11" ht="14.4" customHeight="1" x14ac:dyDescent="0.3">
      <c r="A316" s="664" t="s">
        <v>555</v>
      </c>
      <c r="B316" s="665" t="s">
        <v>556</v>
      </c>
      <c r="C316" s="666" t="s">
        <v>568</v>
      </c>
      <c r="D316" s="667" t="s">
        <v>2693</v>
      </c>
      <c r="E316" s="666" t="s">
        <v>7551</v>
      </c>
      <c r="F316" s="667" t="s">
        <v>7552</v>
      </c>
      <c r="G316" s="666" t="s">
        <v>4737</v>
      </c>
      <c r="H316" s="666" t="s">
        <v>4738</v>
      </c>
      <c r="I316" s="668">
        <v>447.94333333333333</v>
      </c>
      <c r="J316" s="668">
        <v>30</v>
      </c>
      <c r="K316" s="669">
        <v>13438.289999999999</v>
      </c>
    </row>
    <row r="317" spans="1:11" ht="14.4" customHeight="1" x14ac:dyDescent="0.3">
      <c r="A317" s="664" t="s">
        <v>555</v>
      </c>
      <c r="B317" s="665" t="s">
        <v>556</v>
      </c>
      <c r="C317" s="666" t="s">
        <v>568</v>
      </c>
      <c r="D317" s="667" t="s">
        <v>2693</v>
      </c>
      <c r="E317" s="666" t="s">
        <v>7551</v>
      </c>
      <c r="F317" s="667" t="s">
        <v>7552</v>
      </c>
      <c r="G317" s="666" t="s">
        <v>4474</v>
      </c>
      <c r="H317" s="666" t="s">
        <v>4475</v>
      </c>
      <c r="I317" s="668">
        <v>17.98</v>
      </c>
      <c r="J317" s="668">
        <v>100</v>
      </c>
      <c r="K317" s="669">
        <v>1798</v>
      </c>
    </row>
    <row r="318" spans="1:11" ht="14.4" customHeight="1" x14ac:dyDescent="0.3">
      <c r="A318" s="664" t="s">
        <v>555</v>
      </c>
      <c r="B318" s="665" t="s">
        <v>556</v>
      </c>
      <c r="C318" s="666" t="s">
        <v>568</v>
      </c>
      <c r="D318" s="667" t="s">
        <v>2693</v>
      </c>
      <c r="E318" s="666" t="s">
        <v>7551</v>
      </c>
      <c r="F318" s="667" t="s">
        <v>7552</v>
      </c>
      <c r="G318" s="666" t="s">
        <v>4476</v>
      </c>
      <c r="H318" s="666" t="s">
        <v>4477</v>
      </c>
      <c r="I318" s="668">
        <v>17.98</v>
      </c>
      <c r="J318" s="668">
        <v>250</v>
      </c>
      <c r="K318" s="669">
        <v>4495</v>
      </c>
    </row>
    <row r="319" spans="1:11" ht="14.4" customHeight="1" x14ac:dyDescent="0.3">
      <c r="A319" s="664" t="s">
        <v>555</v>
      </c>
      <c r="B319" s="665" t="s">
        <v>556</v>
      </c>
      <c r="C319" s="666" t="s">
        <v>568</v>
      </c>
      <c r="D319" s="667" t="s">
        <v>2693</v>
      </c>
      <c r="E319" s="666" t="s">
        <v>7551</v>
      </c>
      <c r="F319" s="667" t="s">
        <v>7552</v>
      </c>
      <c r="G319" s="666" t="s">
        <v>4665</v>
      </c>
      <c r="H319" s="666" t="s">
        <v>4666</v>
      </c>
      <c r="I319" s="668">
        <v>12.01375</v>
      </c>
      <c r="J319" s="668">
        <v>280</v>
      </c>
      <c r="K319" s="669">
        <v>3367.2999999999997</v>
      </c>
    </row>
    <row r="320" spans="1:11" ht="14.4" customHeight="1" x14ac:dyDescent="0.3">
      <c r="A320" s="664" t="s">
        <v>555</v>
      </c>
      <c r="B320" s="665" t="s">
        <v>556</v>
      </c>
      <c r="C320" s="666" t="s">
        <v>568</v>
      </c>
      <c r="D320" s="667" t="s">
        <v>2693</v>
      </c>
      <c r="E320" s="666" t="s">
        <v>7551</v>
      </c>
      <c r="F320" s="667" t="s">
        <v>7552</v>
      </c>
      <c r="G320" s="666" t="s">
        <v>4739</v>
      </c>
      <c r="H320" s="666" t="s">
        <v>4740</v>
      </c>
      <c r="I320" s="668">
        <v>8.9499999999999993</v>
      </c>
      <c r="J320" s="668">
        <v>20</v>
      </c>
      <c r="K320" s="669">
        <v>179</v>
      </c>
    </row>
    <row r="321" spans="1:11" ht="14.4" customHeight="1" x14ac:dyDescent="0.3">
      <c r="A321" s="664" t="s">
        <v>555</v>
      </c>
      <c r="B321" s="665" t="s">
        <v>556</v>
      </c>
      <c r="C321" s="666" t="s">
        <v>568</v>
      </c>
      <c r="D321" s="667" t="s">
        <v>2693</v>
      </c>
      <c r="E321" s="666" t="s">
        <v>7551</v>
      </c>
      <c r="F321" s="667" t="s">
        <v>7552</v>
      </c>
      <c r="G321" s="666" t="s">
        <v>4480</v>
      </c>
      <c r="H321" s="666" t="s">
        <v>4481</v>
      </c>
      <c r="I321" s="668">
        <v>2.5149999999999997</v>
      </c>
      <c r="J321" s="668">
        <v>200</v>
      </c>
      <c r="K321" s="669">
        <v>503</v>
      </c>
    </row>
    <row r="322" spans="1:11" ht="14.4" customHeight="1" x14ac:dyDescent="0.3">
      <c r="A322" s="664" t="s">
        <v>555</v>
      </c>
      <c r="B322" s="665" t="s">
        <v>556</v>
      </c>
      <c r="C322" s="666" t="s">
        <v>568</v>
      </c>
      <c r="D322" s="667" t="s">
        <v>2693</v>
      </c>
      <c r="E322" s="666" t="s">
        <v>7551</v>
      </c>
      <c r="F322" s="667" t="s">
        <v>7552</v>
      </c>
      <c r="G322" s="666" t="s">
        <v>4741</v>
      </c>
      <c r="H322" s="666" t="s">
        <v>4742</v>
      </c>
      <c r="I322" s="668">
        <v>1.9349999999999998</v>
      </c>
      <c r="J322" s="668">
        <v>1200</v>
      </c>
      <c r="K322" s="669">
        <v>2323</v>
      </c>
    </row>
    <row r="323" spans="1:11" ht="14.4" customHeight="1" x14ac:dyDescent="0.3">
      <c r="A323" s="664" t="s">
        <v>555</v>
      </c>
      <c r="B323" s="665" t="s">
        <v>556</v>
      </c>
      <c r="C323" s="666" t="s">
        <v>568</v>
      </c>
      <c r="D323" s="667" t="s">
        <v>2693</v>
      </c>
      <c r="E323" s="666" t="s">
        <v>7551</v>
      </c>
      <c r="F323" s="667" t="s">
        <v>7552</v>
      </c>
      <c r="G323" s="666" t="s">
        <v>4482</v>
      </c>
      <c r="H323" s="666" t="s">
        <v>4483</v>
      </c>
      <c r="I323" s="668">
        <v>5.2</v>
      </c>
      <c r="J323" s="668">
        <v>230</v>
      </c>
      <c r="K323" s="669">
        <v>1196</v>
      </c>
    </row>
    <row r="324" spans="1:11" ht="14.4" customHeight="1" x14ac:dyDescent="0.3">
      <c r="A324" s="664" t="s">
        <v>555</v>
      </c>
      <c r="B324" s="665" t="s">
        <v>556</v>
      </c>
      <c r="C324" s="666" t="s">
        <v>568</v>
      </c>
      <c r="D324" s="667" t="s">
        <v>2693</v>
      </c>
      <c r="E324" s="666" t="s">
        <v>7551</v>
      </c>
      <c r="F324" s="667" t="s">
        <v>7552</v>
      </c>
      <c r="G324" s="666" t="s">
        <v>4484</v>
      </c>
      <c r="H324" s="666" t="s">
        <v>4485</v>
      </c>
      <c r="I324" s="668">
        <v>13.2</v>
      </c>
      <c r="J324" s="668">
        <v>20</v>
      </c>
      <c r="K324" s="669">
        <v>264</v>
      </c>
    </row>
    <row r="325" spans="1:11" ht="14.4" customHeight="1" x14ac:dyDescent="0.3">
      <c r="A325" s="664" t="s">
        <v>555</v>
      </c>
      <c r="B325" s="665" t="s">
        <v>556</v>
      </c>
      <c r="C325" s="666" t="s">
        <v>568</v>
      </c>
      <c r="D325" s="667" t="s">
        <v>2693</v>
      </c>
      <c r="E325" s="666" t="s">
        <v>7551</v>
      </c>
      <c r="F325" s="667" t="s">
        <v>7552</v>
      </c>
      <c r="G325" s="666" t="s">
        <v>4743</v>
      </c>
      <c r="H325" s="666" t="s">
        <v>4744</v>
      </c>
      <c r="I325" s="668">
        <v>13.2</v>
      </c>
      <c r="J325" s="668">
        <v>20</v>
      </c>
      <c r="K325" s="669">
        <v>264</v>
      </c>
    </row>
    <row r="326" spans="1:11" ht="14.4" customHeight="1" x14ac:dyDescent="0.3">
      <c r="A326" s="664" t="s">
        <v>555</v>
      </c>
      <c r="B326" s="665" t="s">
        <v>556</v>
      </c>
      <c r="C326" s="666" t="s">
        <v>568</v>
      </c>
      <c r="D326" s="667" t="s">
        <v>2693</v>
      </c>
      <c r="E326" s="666" t="s">
        <v>7551</v>
      </c>
      <c r="F326" s="667" t="s">
        <v>7552</v>
      </c>
      <c r="G326" s="666" t="s">
        <v>4486</v>
      </c>
      <c r="H326" s="666" t="s">
        <v>4487</v>
      </c>
      <c r="I326" s="668">
        <v>13.2</v>
      </c>
      <c r="J326" s="668">
        <v>20</v>
      </c>
      <c r="K326" s="669">
        <v>264</v>
      </c>
    </row>
    <row r="327" spans="1:11" ht="14.4" customHeight="1" x14ac:dyDescent="0.3">
      <c r="A327" s="664" t="s">
        <v>555</v>
      </c>
      <c r="B327" s="665" t="s">
        <v>556</v>
      </c>
      <c r="C327" s="666" t="s">
        <v>568</v>
      </c>
      <c r="D327" s="667" t="s">
        <v>2693</v>
      </c>
      <c r="E327" s="666" t="s">
        <v>7551</v>
      </c>
      <c r="F327" s="667" t="s">
        <v>7552</v>
      </c>
      <c r="G327" s="666" t="s">
        <v>4488</v>
      </c>
      <c r="H327" s="666" t="s">
        <v>4489</v>
      </c>
      <c r="I327" s="668">
        <v>13.2</v>
      </c>
      <c r="J327" s="668">
        <v>10</v>
      </c>
      <c r="K327" s="669">
        <v>132</v>
      </c>
    </row>
    <row r="328" spans="1:11" ht="14.4" customHeight="1" x14ac:dyDescent="0.3">
      <c r="A328" s="664" t="s">
        <v>555</v>
      </c>
      <c r="B328" s="665" t="s">
        <v>556</v>
      </c>
      <c r="C328" s="666" t="s">
        <v>568</v>
      </c>
      <c r="D328" s="667" t="s">
        <v>2693</v>
      </c>
      <c r="E328" s="666" t="s">
        <v>7551</v>
      </c>
      <c r="F328" s="667" t="s">
        <v>7552</v>
      </c>
      <c r="G328" s="666" t="s">
        <v>4490</v>
      </c>
      <c r="H328" s="666" t="s">
        <v>4491</v>
      </c>
      <c r="I328" s="668">
        <v>1.2711111111111109</v>
      </c>
      <c r="J328" s="668">
        <v>675</v>
      </c>
      <c r="K328" s="669">
        <v>858</v>
      </c>
    </row>
    <row r="329" spans="1:11" ht="14.4" customHeight="1" x14ac:dyDescent="0.3">
      <c r="A329" s="664" t="s">
        <v>555</v>
      </c>
      <c r="B329" s="665" t="s">
        <v>556</v>
      </c>
      <c r="C329" s="666" t="s">
        <v>568</v>
      </c>
      <c r="D329" s="667" t="s">
        <v>2693</v>
      </c>
      <c r="E329" s="666" t="s">
        <v>7551</v>
      </c>
      <c r="F329" s="667" t="s">
        <v>7552</v>
      </c>
      <c r="G329" s="666" t="s">
        <v>4496</v>
      </c>
      <c r="H329" s="666" t="s">
        <v>4497</v>
      </c>
      <c r="I329" s="668">
        <v>21.234999999999999</v>
      </c>
      <c r="J329" s="668">
        <v>50</v>
      </c>
      <c r="K329" s="669">
        <v>1061.8000000000002</v>
      </c>
    </row>
    <row r="330" spans="1:11" ht="14.4" customHeight="1" x14ac:dyDescent="0.3">
      <c r="A330" s="664" t="s">
        <v>555</v>
      </c>
      <c r="B330" s="665" t="s">
        <v>556</v>
      </c>
      <c r="C330" s="666" t="s">
        <v>568</v>
      </c>
      <c r="D330" s="667" t="s">
        <v>2693</v>
      </c>
      <c r="E330" s="666" t="s">
        <v>7551</v>
      </c>
      <c r="F330" s="667" t="s">
        <v>7552</v>
      </c>
      <c r="G330" s="666" t="s">
        <v>4745</v>
      </c>
      <c r="H330" s="666" t="s">
        <v>4746</v>
      </c>
      <c r="I330" s="668">
        <v>6.6550000000000002</v>
      </c>
      <c r="J330" s="668">
        <v>50</v>
      </c>
      <c r="K330" s="669">
        <v>332.58000000000004</v>
      </c>
    </row>
    <row r="331" spans="1:11" ht="14.4" customHeight="1" x14ac:dyDescent="0.3">
      <c r="A331" s="664" t="s">
        <v>555</v>
      </c>
      <c r="B331" s="665" t="s">
        <v>556</v>
      </c>
      <c r="C331" s="666" t="s">
        <v>568</v>
      </c>
      <c r="D331" s="667" t="s">
        <v>2693</v>
      </c>
      <c r="E331" s="666" t="s">
        <v>7551</v>
      </c>
      <c r="F331" s="667" t="s">
        <v>7552</v>
      </c>
      <c r="G331" s="666" t="s">
        <v>4747</v>
      </c>
      <c r="H331" s="666" t="s">
        <v>4748</v>
      </c>
      <c r="I331" s="668">
        <v>6.65</v>
      </c>
      <c r="J331" s="668">
        <v>30</v>
      </c>
      <c r="K331" s="669">
        <v>199.5</v>
      </c>
    </row>
    <row r="332" spans="1:11" ht="14.4" customHeight="1" x14ac:dyDescent="0.3">
      <c r="A332" s="664" t="s">
        <v>555</v>
      </c>
      <c r="B332" s="665" t="s">
        <v>556</v>
      </c>
      <c r="C332" s="666" t="s">
        <v>568</v>
      </c>
      <c r="D332" s="667" t="s">
        <v>2693</v>
      </c>
      <c r="E332" s="666" t="s">
        <v>7551</v>
      </c>
      <c r="F332" s="667" t="s">
        <v>7552</v>
      </c>
      <c r="G332" s="666" t="s">
        <v>4749</v>
      </c>
      <c r="H332" s="666" t="s">
        <v>4750</v>
      </c>
      <c r="I332" s="668">
        <v>6.65</v>
      </c>
      <c r="J332" s="668">
        <v>50</v>
      </c>
      <c r="K332" s="669">
        <v>332.5</v>
      </c>
    </row>
    <row r="333" spans="1:11" ht="14.4" customHeight="1" x14ac:dyDescent="0.3">
      <c r="A333" s="664" t="s">
        <v>555</v>
      </c>
      <c r="B333" s="665" t="s">
        <v>556</v>
      </c>
      <c r="C333" s="666" t="s">
        <v>568</v>
      </c>
      <c r="D333" s="667" t="s">
        <v>2693</v>
      </c>
      <c r="E333" s="666" t="s">
        <v>7551</v>
      </c>
      <c r="F333" s="667" t="s">
        <v>7552</v>
      </c>
      <c r="G333" s="666" t="s">
        <v>4751</v>
      </c>
      <c r="H333" s="666" t="s">
        <v>4752</v>
      </c>
      <c r="I333" s="668">
        <v>0.46999999999999981</v>
      </c>
      <c r="J333" s="668">
        <v>2400</v>
      </c>
      <c r="K333" s="669">
        <v>1128</v>
      </c>
    </row>
    <row r="334" spans="1:11" ht="14.4" customHeight="1" x14ac:dyDescent="0.3">
      <c r="A334" s="664" t="s">
        <v>555</v>
      </c>
      <c r="B334" s="665" t="s">
        <v>556</v>
      </c>
      <c r="C334" s="666" t="s">
        <v>568</v>
      </c>
      <c r="D334" s="667" t="s">
        <v>2693</v>
      </c>
      <c r="E334" s="666" t="s">
        <v>7551</v>
      </c>
      <c r="F334" s="667" t="s">
        <v>7552</v>
      </c>
      <c r="G334" s="666" t="s">
        <v>4504</v>
      </c>
      <c r="H334" s="666" t="s">
        <v>4505</v>
      </c>
      <c r="I334" s="668">
        <v>4.03</v>
      </c>
      <c r="J334" s="668">
        <v>650</v>
      </c>
      <c r="K334" s="669">
        <v>2619.5</v>
      </c>
    </row>
    <row r="335" spans="1:11" ht="14.4" customHeight="1" x14ac:dyDescent="0.3">
      <c r="A335" s="664" t="s">
        <v>555</v>
      </c>
      <c r="B335" s="665" t="s">
        <v>556</v>
      </c>
      <c r="C335" s="666" t="s">
        <v>568</v>
      </c>
      <c r="D335" s="667" t="s">
        <v>2693</v>
      </c>
      <c r="E335" s="666" t="s">
        <v>7551</v>
      </c>
      <c r="F335" s="667" t="s">
        <v>7552</v>
      </c>
      <c r="G335" s="666" t="s">
        <v>4508</v>
      </c>
      <c r="H335" s="666" t="s">
        <v>4509</v>
      </c>
      <c r="I335" s="668">
        <v>9.19</v>
      </c>
      <c r="J335" s="668">
        <v>30</v>
      </c>
      <c r="K335" s="669">
        <v>275.70000000000005</v>
      </c>
    </row>
    <row r="336" spans="1:11" ht="14.4" customHeight="1" x14ac:dyDescent="0.3">
      <c r="A336" s="664" t="s">
        <v>555</v>
      </c>
      <c r="B336" s="665" t="s">
        <v>556</v>
      </c>
      <c r="C336" s="666" t="s">
        <v>568</v>
      </c>
      <c r="D336" s="667" t="s">
        <v>2693</v>
      </c>
      <c r="E336" s="666" t="s">
        <v>7551</v>
      </c>
      <c r="F336" s="667" t="s">
        <v>7552</v>
      </c>
      <c r="G336" s="666" t="s">
        <v>4753</v>
      </c>
      <c r="H336" s="666" t="s">
        <v>4754</v>
      </c>
      <c r="I336" s="668">
        <v>2.34</v>
      </c>
      <c r="J336" s="668">
        <v>20</v>
      </c>
      <c r="K336" s="669">
        <v>46.8</v>
      </c>
    </row>
    <row r="337" spans="1:11" ht="14.4" customHeight="1" x14ac:dyDescent="0.3">
      <c r="A337" s="664" t="s">
        <v>555</v>
      </c>
      <c r="B337" s="665" t="s">
        <v>556</v>
      </c>
      <c r="C337" s="666" t="s">
        <v>568</v>
      </c>
      <c r="D337" s="667" t="s">
        <v>2693</v>
      </c>
      <c r="E337" s="666" t="s">
        <v>7551</v>
      </c>
      <c r="F337" s="667" t="s">
        <v>7552</v>
      </c>
      <c r="G337" s="666" t="s">
        <v>4510</v>
      </c>
      <c r="H337" s="666" t="s">
        <v>4511</v>
      </c>
      <c r="I337" s="668">
        <v>9.2000000000000011</v>
      </c>
      <c r="J337" s="668">
        <v>550</v>
      </c>
      <c r="K337" s="669">
        <v>5060</v>
      </c>
    </row>
    <row r="338" spans="1:11" ht="14.4" customHeight="1" x14ac:dyDescent="0.3">
      <c r="A338" s="664" t="s">
        <v>555</v>
      </c>
      <c r="B338" s="665" t="s">
        <v>556</v>
      </c>
      <c r="C338" s="666" t="s">
        <v>568</v>
      </c>
      <c r="D338" s="667" t="s">
        <v>2693</v>
      </c>
      <c r="E338" s="666" t="s">
        <v>7551</v>
      </c>
      <c r="F338" s="667" t="s">
        <v>7552</v>
      </c>
      <c r="G338" s="666" t="s">
        <v>4510</v>
      </c>
      <c r="H338" s="666" t="s">
        <v>4512</v>
      </c>
      <c r="I338" s="668">
        <v>9.1999999999999993</v>
      </c>
      <c r="J338" s="668">
        <v>350</v>
      </c>
      <c r="K338" s="669">
        <v>3220</v>
      </c>
    </row>
    <row r="339" spans="1:11" ht="14.4" customHeight="1" x14ac:dyDescent="0.3">
      <c r="A339" s="664" t="s">
        <v>555</v>
      </c>
      <c r="B339" s="665" t="s">
        <v>556</v>
      </c>
      <c r="C339" s="666" t="s">
        <v>568</v>
      </c>
      <c r="D339" s="667" t="s">
        <v>2693</v>
      </c>
      <c r="E339" s="666" t="s">
        <v>7551</v>
      </c>
      <c r="F339" s="667" t="s">
        <v>7552</v>
      </c>
      <c r="G339" s="666" t="s">
        <v>4513</v>
      </c>
      <c r="H339" s="666" t="s">
        <v>4514</v>
      </c>
      <c r="I339" s="668">
        <v>172.5</v>
      </c>
      <c r="J339" s="668">
        <v>2</v>
      </c>
      <c r="K339" s="669">
        <v>345</v>
      </c>
    </row>
    <row r="340" spans="1:11" ht="14.4" customHeight="1" x14ac:dyDescent="0.3">
      <c r="A340" s="664" t="s">
        <v>555</v>
      </c>
      <c r="B340" s="665" t="s">
        <v>556</v>
      </c>
      <c r="C340" s="666" t="s">
        <v>568</v>
      </c>
      <c r="D340" s="667" t="s">
        <v>2693</v>
      </c>
      <c r="E340" s="666" t="s">
        <v>7551</v>
      </c>
      <c r="F340" s="667" t="s">
        <v>7552</v>
      </c>
      <c r="G340" s="666" t="s">
        <v>4755</v>
      </c>
      <c r="H340" s="666" t="s">
        <v>4756</v>
      </c>
      <c r="I340" s="668">
        <v>15.73</v>
      </c>
      <c r="J340" s="668">
        <v>60</v>
      </c>
      <c r="K340" s="669">
        <v>943.8</v>
      </c>
    </row>
    <row r="341" spans="1:11" ht="14.4" customHeight="1" x14ac:dyDescent="0.3">
      <c r="A341" s="664" t="s">
        <v>555</v>
      </c>
      <c r="B341" s="665" t="s">
        <v>556</v>
      </c>
      <c r="C341" s="666" t="s">
        <v>568</v>
      </c>
      <c r="D341" s="667" t="s">
        <v>2693</v>
      </c>
      <c r="E341" s="666" t="s">
        <v>7551</v>
      </c>
      <c r="F341" s="667" t="s">
        <v>7552</v>
      </c>
      <c r="G341" s="666" t="s">
        <v>4757</v>
      </c>
      <c r="H341" s="666" t="s">
        <v>4758</v>
      </c>
      <c r="I341" s="668">
        <v>14.520000000000001</v>
      </c>
      <c r="J341" s="668">
        <v>40</v>
      </c>
      <c r="K341" s="669">
        <v>580.79999999999995</v>
      </c>
    </row>
    <row r="342" spans="1:11" ht="14.4" customHeight="1" x14ac:dyDescent="0.3">
      <c r="A342" s="664" t="s">
        <v>555</v>
      </c>
      <c r="B342" s="665" t="s">
        <v>556</v>
      </c>
      <c r="C342" s="666" t="s">
        <v>568</v>
      </c>
      <c r="D342" s="667" t="s">
        <v>2693</v>
      </c>
      <c r="E342" s="666" t="s">
        <v>7551</v>
      </c>
      <c r="F342" s="667" t="s">
        <v>7552</v>
      </c>
      <c r="G342" s="666" t="s">
        <v>4759</v>
      </c>
      <c r="H342" s="666" t="s">
        <v>4760</v>
      </c>
      <c r="I342" s="668">
        <v>1109.27</v>
      </c>
      <c r="J342" s="668">
        <v>3</v>
      </c>
      <c r="K342" s="669">
        <v>3327.81</v>
      </c>
    </row>
    <row r="343" spans="1:11" ht="14.4" customHeight="1" x14ac:dyDescent="0.3">
      <c r="A343" s="664" t="s">
        <v>555</v>
      </c>
      <c r="B343" s="665" t="s">
        <v>556</v>
      </c>
      <c r="C343" s="666" t="s">
        <v>568</v>
      </c>
      <c r="D343" s="667" t="s">
        <v>2693</v>
      </c>
      <c r="E343" s="666" t="s">
        <v>7551</v>
      </c>
      <c r="F343" s="667" t="s">
        <v>7552</v>
      </c>
      <c r="G343" s="666" t="s">
        <v>4517</v>
      </c>
      <c r="H343" s="666" t="s">
        <v>4518</v>
      </c>
      <c r="I343" s="668">
        <v>5.84</v>
      </c>
      <c r="J343" s="668">
        <v>20</v>
      </c>
      <c r="K343" s="669">
        <v>116.8</v>
      </c>
    </row>
    <row r="344" spans="1:11" ht="14.4" customHeight="1" x14ac:dyDescent="0.3">
      <c r="A344" s="664" t="s">
        <v>555</v>
      </c>
      <c r="B344" s="665" t="s">
        <v>556</v>
      </c>
      <c r="C344" s="666" t="s">
        <v>568</v>
      </c>
      <c r="D344" s="667" t="s">
        <v>2693</v>
      </c>
      <c r="E344" s="666" t="s">
        <v>7551</v>
      </c>
      <c r="F344" s="667" t="s">
        <v>7552</v>
      </c>
      <c r="G344" s="666" t="s">
        <v>4761</v>
      </c>
      <c r="H344" s="666" t="s">
        <v>4762</v>
      </c>
      <c r="I344" s="668">
        <v>150</v>
      </c>
      <c r="J344" s="668">
        <v>12</v>
      </c>
      <c r="K344" s="669">
        <v>1800</v>
      </c>
    </row>
    <row r="345" spans="1:11" ht="14.4" customHeight="1" x14ac:dyDescent="0.3">
      <c r="A345" s="664" t="s">
        <v>555</v>
      </c>
      <c r="B345" s="665" t="s">
        <v>556</v>
      </c>
      <c r="C345" s="666" t="s">
        <v>568</v>
      </c>
      <c r="D345" s="667" t="s">
        <v>2693</v>
      </c>
      <c r="E345" s="666" t="s">
        <v>7551</v>
      </c>
      <c r="F345" s="667" t="s">
        <v>7552</v>
      </c>
      <c r="G345" s="666" t="s">
        <v>4523</v>
      </c>
      <c r="H345" s="666" t="s">
        <v>4524</v>
      </c>
      <c r="I345" s="668">
        <v>3.4233333333333333</v>
      </c>
      <c r="J345" s="668">
        <v>720</v>
      </c>
      <c r="K345" s="669">
        <v>2464.4</v>
      </c>
    </row>
    <row r="346" spans="1:11" ht="14.4" customHeight="1" x14ac:dyDescent="0.3">
      <c r="A346" s="664" t="s">
        <v>555</v>
      </c>
      <c r="B346" s="665" t="s">
        <v>556</v>
      </c>
      <c r="C346" s="666" t="s">
        <v>568</v>
      </c>
      <c r="D346" s="667" t="s">
        <v>2693</v>
      </c>
      <c r="E346" s="666" t="s">
        <v>7551</v>
      </c>
      <c r="F346" s="667" t="s">
        <v>7552</v>
      </c>
      <c r="G346" s="666" t="s">
        <v>4525</v>
      </c>
      <c r="H346" s="666" t="s">
        <v>4526</v>
      </c>
      <c r="I346" s="668">
        <v>3.41</v>
      </c>
      <c r="J346" s="668">
        <v>320</v>
      </c>
      <c r="K346" s="669">
        <v>1089.5999999999999</v>
      </c>
    </row>
    <row r="347" spans="1:11" ht="14.4" customHeight="1" x14ac:dyDescent="0.3">
      <c r="A347" s="664" t="s">
        <v>555</v>
      </c>
      <c r="B347" s="665" t="s">
        <v>556</v>
      </c>
      <c r="C347" s="666" t="s">
        <v>568</v>
      </c>
      <c r="D347" s="667" t="s">
        <v>2693</v>
      </c>
      <c r="E347" s="666" t="s">
        <v>7551</v>
      </c>
      <c r="F347" s="667" t="s">
        <v>7552</v>
      </c>
      <c r="G347" s="666" t="s">
        <v>4763</v>
      </c>
      <c r="H347" s="666" t="s">
        <v>4764</v>
      </c>
      <c r="I347" s="668">
        <v>9.44</v>
      </c>
      <c r="J347" s="668">
        <v>150</v>
      </c>
      <c r="K347" s="669">
        <v>1416</v>
      </c>
    </row>
    <row r="348" spans="1:11" ht="14.4" customHeight="1" x14ac:dyDescent="0.3">
      <c r="A348" s="664" t="s">
        <v>555</v>
      </c>
      <c r="B348" s="665" t="s">
        <v>556</v>
      </c>
      <c r="C348" s="666" t="s">
        <v>568</v>
      </c>
      <c r="D348" s="667" t="s">
        <v>2693</v>
      </c>
      <c r="E348" s="666" t="s">
        <v>7551</v>
      </c>
      <c r="F348" s="667" t="s">
        <v>7552</v>
      </c>
      <c r="G348" s="666" t="s">
        <v>4765</v>
      </c>
      <c r="H348" s="666" t="s">
        <v>4766</v>
      </c>
      <c r="I348" s="668">
        <v>592.9</v>
      </c>
      <c r="J348" s="668">
        <v>1</v>
      </c>
      <c r="K348" s="669">
        <v>592.9</v>
      </c>
    </row>
    <row r="349" spans="1:11" ht="14.4" customHeight="1" x14ac:dyDescent="0.3">
      <c r="A349" s="664" t="s">
        <v>555</v>
      </c>
      <c r="B349" s="665" t="s">
        <v>556</v>
      </c>
      <c r="C349" s="666" t="s">
        <v>568</v>
      </c>
      <c r="D349" s="667" t="s">
        <v>2693</v>
      </c>
      <c r="E349" s="666" t="s">
        <v>7551</v>
      </c>
      <c r="F349" s="667" t="s">
        <v>7552</v>
      </c>
      <c r="G349" s="666" t="s">
        <v>4767</v>
      </c>
      <c r="H349" s="666" t="s">
        <v>4768</v>
      </c>
      <c r="I349" s="668">
        <v>6.29</v>
      </c>
      <c r="J349" s="668">
        <v>100</v>
      </c>
      <c r="K349" s="669">
        <v>629</v>
      </c>
    </row>
    <row r="350" spans="1:11" ht="14.4" customHeight="1" x14ac:dyDescent="0.3">
      <c r="A350" s="664" t="s">
        <v>555</v>
      </c>
      <c r="B350" s="665" t="s">
        <v>556</v>
      </c>
      <c r="C350" s="666" t="s">
        <v>568</v>
      </c>
      <c r="D350" s="667" t="s">
        <v>2693</v>
      </c>
      <c r="E350" s="666" t="s">
        <v>7551</v>
      </c>
      <c r="F350" s="667" t="s">
        <v>7552</v>
      </c>
      <c r="G350" s="666" t="s">
        <v>4769</v>
      </c>
      <c r="H350" s="666" t="s">
        <v>4770</v>
      </c>
      <c r="I350" s="668">
        <v>375.1</v>
      </c>
      <c r="J350" s="668">
        <v>1</v>
      </c>
      <c r="K350" s="669">
        <v>375.1</v>
      </c>
    </row>
    <row r="351" spans="1:11" ht="14.4" customHeight="1" x14ac:dyDescent="0.3">
      <c r="A351" s="664" t="s">
        <v>555</v>
      </c>
      <c r="B351" s="665" t="s">
        <v>556</v>
      </c>
      <c r="C351" s="666" t="s">
        <v>568</v>
      </c>
      <c r="D351" s="667" t="s">
        <v>2693</v>
      </c>
      <c r="E351" s="666" t="s">
        <v>7551</v>
      </c>
      <c r="F351" s="667" t="s">
        <v>7552</v>
      </c>
      <c r="G351" s="666" t="s">
        <v>4771</v>
      </c>
      <c r="H351" s="666" t="s">
        <v>4772</v>
      </c>
      <c r="I351" s="668">
        <v>11.5</v>
      </c>
      <c r="J351" s="668">
        <v>25</v>
      </c>
      <c r="K351" s="669">
        <v>287.38</v>
      </c>
    </row>
    <row r="352" spans="1:11" ht="14.4" customHeight="1" x14ac:dyDescent="0.3">
      <c r="A352" s="664" t="s">
        <v>555</v>
      </c>
      <c r="B352" s="665" t="s">
        <v>556</v>
      </c>
      <c r="C352" s="666" t="s">
        <v>568</v>
      </c>
      <c r="D352" s="667" t="s">
        <v>2693</v>
      </c>
      <c r="E352" s="666" t="s">
        <v>7551</v>
      </c>
      <c r="F352" s="667" t="s">
        <v>7552</v>
      </c>
      <c r="G352" s="666" t="s">
        <v>4773</v>
      </c>
      <c r="H352" s="666" t="s">
        <v>4774</v>
      </c>
      <c r="I352" s="668">
        <v>35.090000000000003</v>
      </c>
      <c r="J352" s="668">
        <v>10</v>
      </c>
      <c r="K352" s="669">
        <v>350.9</v>
      </c>
    </row>
    <row r="353" spans="1:11" ht="14.4" customHeight="1" x14ac:dyDescent="0.3">
      <c r="A353" s="664" t="s">
        <v>555</v>
      </c>
      <c r="B353" s="665" t="s">
        <v>556</v>
      </c>
      <c r="C353" s="666" t="s">
        <v>568</v>
      </c>
      <c r="D353" s="667" t="s">
        <v>2693</v>
      </c>
      <c r="E353" s="666" t="s">
        <v>7551</v>
      </c>
      <c r="F353" s="667" t="s">
        <v>7552</v>
      </c>
      <c r="G353" s="666" t="s">
        <v>4775</v>
      </c>
      <c r="H353" s="666" t="s">
        <v>4776</v>
      </c>
      <c r="I353" s="668">
        <v>35.090000000000003</v>
      </c>
      <c r="J353" s="668">
        <v>10</v>
      </c>
      <c r="K353" s="669">
        <v>350.9</v>
      </c>
    </row>
    <row r="354" spans="1:11" ht="14.4" customHeight="1" x14ac:dyDescent="0.3">
      <c r="A354" s="664" t="s">
        <v>555</v>
      </c>
      <c r="B354" s="665" t="s">
        <v>556</v>
      </c>
      <c r="C354" s="666" t="s">
        <v>568</v>
      </c>
      <c r="D354" s="667" t="s">
        <v>2693</v>
      </c>
      <c r="E354" s="666" t="s">
        <v>7551</v>
      </c>
      <c r="F354" s="667" t="s">
        <v>7552</v>
      </c>
      <c r="G354" s="666" t="s">
        <v>4777</v>
      </c>
      <c r="H354" s="666" t="s">
        <v>4778</v>
      </c>
      <c r="I354" s="668">
        <v>12.1</v>
      </c>
      <c r="J354" s="668">
        <v>10</v>
      </c>
      <c r="K354" s="669">
        <v>121</v>
      </c>
    </row>
    <row r="355" spans="1:11" ht="14.4" customHeight="1" x14ac:dyDescent="0.3">
      <c r="A355" s="664" t="s">
        <v>555</v>
      </c>
      <c r="B355" s="665" t="s">
        <v>556</v>
      </c>
      <c r="C355" s="666" t="s">
        <v>568</v>
      </c>
      <c r="D355" s="667" t="s">
        <v>2693</v>
      </c>
      <c r="E355" s="666" t="s">
        <v>7551</v>
      </c>
      <c r="F355" s="667" t="s">
        <v>7552</v>
      </c>
      <c r="G355" s="666" t="s">
        <v>4779</v>
      </c>
      <c r="H355" s="666" t="s">
        <v>4780</v>
      </c>
      <c r="I355" s="668">
        <v>9.68</v>
      </c>
      <c r="J355" s="668">
        <v>100</v>
      </c>
      <c r="K355" s="669">
        <v>968</v>
      </c>
    </row>
    <row r="356" spans="1:11" ht="14.4" customHeight="1" x14ac:dyDescent="0.3">
      <c r="A356" s="664" t="s">
        <v>555</v>
      </c>
      <c r="B356" s="665" t="s">
        <v>556</v>
      </c>
      <c r="C356" s="666" t="s">
        <v>568</v>
      </c>
      <c r="D356" s="667" t="s">
        <v>2693</v>
      </c>
      <c r="E356" s="666" t="s">
        <v>7551</v>
      </c>
      <c r="F356" s="667" t="s">
        <v>7552</v>
      </c>
      <c r="G356" s="666" t="s">
        <v>4781</v>
      </c>
      <c r="H356" s="666" t="s">
        <v>4782</v>
      </c>
      <c r="I356" s="668">
        <v>12.1</v>
      </c>
      <c r="J356" s="668">
        <v>130</v>
      </c>
      <c r="K356" s="669">
        <v>1573</v>
      </c>
    </row>
    <row r="357" spans="1:11" ht="14.4" customHeight="1" x14ac:dyDescent="0.3">
      <c r="A357" s="664" t="s">
        <v>555</v>
      </c>
      <c r="B357" s="665" t="s">
        <v>556</v>
      </c>
      <c r="C357" s="666" t="s">
        <v>568</v>
      </c>
      <c r="D357" s="667" t="s">
        <v>2693</v>
      </c>
      <c r="E357" s="666" t="s">
        <v>7551</v>
      </c>
      <c r="F357" s="667" t="s">
        <v>7552</v>
      </c>
      <c r="G357" s="666" t="s">
        <v>4783</v>
      </c>
      <c r="H357" s="666" t="s">
        <v>4784</v>
      </c>
      <c r="I357" s="668">
        <v>10.65</v>
      </c>
      <c r="J357" s="668">
        <v>90</v>
      </c>
      <c r="K357" s="669">
        <v>958.32</v>
      </c>
    </row>
    <row r="358" spans="1:11" ht="14.4" customHeight="1" x14ac:dyDescent="0.3">
      <c r="A358" s="664" t="s">
        <v>555</v>
      </c>
      <c r="B358" s="665" t="s">
        <v>556</v>
      </c>
      <c r="C358" s="666" t="s">
        <v>568</v>
      </c>
      <c r="D358" s="667" t="s">
        <v>2693</v>
      </c>
      <c r="E358" s="666" t="s">
        <v>7551</v>
      </c>
      <c r="F358" s="667" t="s">
        <v>7552</v>
      </c>
      <c r="G358" s="666" t="s">
        <v>4785</v>
      </c>
      <c r="H358" s="666" t="s">
        <v>4786</v>
      </c>
      <c r="I358" s="668">
        <v>149.80000000000001</v>
      </c>
      <c r="J358" s="668">
        <v>3</v>
      </c>
      <c r="K358" s="669">
        <v>449.39</v>
      </c>
    </row>
    <row r="359" spans="1:11" ht="14.4" customHeight="1" x14ac:dyDescent="0.3">
      <c r="A359" s="664" t="s">
        <v>555</v>
      </c>
      <c r="B359" s="665" t="s">
        <v>556</v>
      </c>
      <c r="C359" s="666" t="s">
        <v>568</v>
      </c>
      <c r="D359" s="667" t="s">
        <v>2693</v>
      </c>
      <c r="E359" s="666" t="s">
        <v>7551</v>
      </c>
      <c r="F359" s="667" t="s">
        <v>7552</v>
      </c>
      <c r="G359" s="666" t="s">
        <v>4787</v>
      </c>
      <c r="H359" s="666" t="s">
        <v>4788</v>
      </c>
      <c r="I359" s="668">
        <v>10.52</v>
      </c>
      <c r="J359" s="668">
        <v>100</v>
      </c>
      <c r="K359" s="669">
        <v>1052</v>
      </c>
    </row>
    <row r="360" spans="1:11" ht="14.4" customHeight="1" x14ac:dyDescent="0.3">
      <c r="A360" s="664" t="s">
        <v>555</v>
      </c>
      <c r="B360" s="665" t="s">
        <v>556</v>
      </c>
      <c r="C360" s="666" t="s">
        <v>568</v>
      </c>
      <c r="D360" s="667" t="s">
        <v>2693</v>
      </c>
      <c r="E360" s="666" t="s">
        <v>7567</v>
      </c>
      <c r="F360" s="667" t="s">
        <v>7568</v>
      </c>
      <c r="G360" s="666" t="s">
        <v>4789</v>
      </c>
      <c r="H360" s="666" t="s">
        <v>4790</v>
      </c>
      <c r="I360" s="668">
        <v>4.5583333333333336</v>
      </c>
      <c r="J360" s="668">
        <v>450</v>
      </c>
      <c r="K360" s="669">
        <v>1977.02</v>
      </c>
    </row>
    <row r="361" spans="1:11" ht="14.4" customHeight="1" x14ac:dyDescent="0.3">
      <c r="A361" s="664" t="s">
        <v>555</v>
      </c>
      <c r="B361" s="665" t="s">
        <v>556</v>
      </c>
      <c r="C361" s="666" t="s">
        <v>568</v>
      </c>
      <c r="D361" s="667" t="s">
        <v>2693</v>
      </c>
      <c r="E361" s="666" t="s">
        <v>7553</v>
      </c>
      <c r="F361" s="667" t="s">
        <v>7554</v>
      </c>
      <c r="G361" s="666" t="s">
        <v>4537</v>
      </c>
      <c r="H361" s="666" t="s">
        <v>4538</v>
      </c>
      <c r="I361" s="668">
        <v>267.78666666666663</v>
      </c>
      <c r="J361" s="668">
        <v>80</v>
      </c>
      <c r="K361" s="669">
        <v>21422.940000000002</v>
      </c>
    </row>
    <row r="362" spans="1:11" ht="14.4" customHeight="1" x14ac:dyDescent="0.3">
      <c r="A362" s="664" t="s">
        <v>555</v>
      </c>
      <c r="B362" s="665" t="s">
        <v>556</v>
      </c>
      <c r="C362" s="666" t="s">
        <v>568</v>
      </c>
      <c r="D362" s="667" t="s">
        <v>2693</v>
      </c>
      <c r="E362" s="666" t="s">
        <v>7553</v>
      </c>
      <c r="F362" s="667" t="s">
        <v>7554</v>
      </c>
      <c r="G362" s="666" t="s">
        <v>4791</v>
      </c>
      <c r="H362" s="666" t="s">
        <v>4792</v>
      </c>
      <c r="I362" s="668">
        <v>442.39</v>
      </c>
      <c r="J362" s="668">
        <v>40</v>
      </c>
      <c r="K362" s="669">
        <v>17695.52</v>
      </c>
    </row>
    <row r="363" spans="1:11" ht="14.4" customHeight="1" x14ac:dyDescent="0.3">
      <c r="A363" s="664" t="s">
        <v>555</v>
      </c>
      <c r="B363" s="665" t="s">
        <v>556</v>
      </c>
      <c r="C363" s="666" t="s">
        <v>568</v>
      </c>
      <c r="D363" s="667" t="s">
        <v>2693</v>
      </c>
      <c r="E363" s="666" t="s">
        <v>7555</v>
      </c>
      <c r="F363" s="667" t="s">
        <v>7556</v>
      </c>
      <c r="G363" s="666" t="s">
        <v>4539</v>
      </c>
      <c r="H363" s="666" t="s">
        <v>4540</v>
      </c>
      <c r="I363" s="668">
        <v>8.1683333333333348</v>
      </c>
      <c r="J363" s="668">
        <v>1030</v>
      </c>
      <c r="K363" s="669">
        <v>8413.5999999999985</v>
      </c>
    </row>
    <row r="364" spans="1:11" ht="14.4" customHeight="1" x14ac:dyDescent="0.3">
      <c r="A364" s="664" t="s">
        <v>555</v>
      </c>
      <c r="B364" s="665" t="s">
        <v>556</v>
      </c>
      <c r="C364" s="666" t="s">
        <v>568</v>
      </c>
      <c r="D364" s="667" t="s">
        <v>2693</v>
      </c>
      <c r="E364" s="666" t="s">
        <v>7555</v>
      </c>
      <c r="F364" s="667" t="s">
        <v>7556</v>
      </c>
      <c r="G364" s="666" t="s">
        <v>4541</v>
      </c>
      <c r="H364" s="666" t="s">
        <v>4542</v>
      </c>
      <c r="I364" s="668">
        <v>7.0058333333333342</v>
      </c>
      <c r="J364" s="668">
        <v>595</v>
      </c>
      <c r="K364" s="669">
        <v>4168.6499999999996</v>
      </c>
    </row>
    <row r="365" spans="1:11" ht="14.4" customHeight="1" x14ac:dyDescent="0.3">
      <c r="A365" s="664" t="s">
        <v>555</v>
      </c>
      <c r="B365" s="665" t="s">
        <v>556</v>
      </c>
      <c r="C365" s="666" t="s">
        <v>568</v>
      </c>
      <c r="D365" s="667" t="s">
        <v>2693</v>
      </c>
      <c r="E365" s="666" t="s">
        <v>7555</v>
      </c>
      <c r="F365" s="667" t="s">
        <v>7556</v>
      </c>
      <c r="G365" s="666" t="s">
        <v>4793</v>
      </c>
      <c r="H365" s="666" t="s">
        <v>4794</v>
      </c>
      <c r="I365" s="668">
        <v>36.299999999999997</v>
      </c>
      <c r="J365" s="668">
        <v>210</v>
      </c>
      <c r="K365" s="669">
        <v>7623</v>
      </c>
    </row>
    <row r="366" spans="1:11" ht="14.4" customHeight="1" x14ac:dyDescent="0.3">
      <c r="A366" s="664" t="s">
        <v>555</v>
      </c>
      <c r="B366" s="665" t="s">
        <v>556</v>
      </c>
      <c r="C366" s="666" t="s">
        <v>568</v>
      </c>
      <c r="D366" s="667" t="s">
        <v>2693</v>
      </c>
      <c r="E366" s="666" t="s">
        <v>7555</v>
      </c>
      <c r="F366" s="667" t="s">
        <v>7556</v>
      </c>
      <c r="G366" s="666" t="s">
        <v>4793</v>
      </c>
      <c r="H366" s="666" t="s">
        <v>4795</v>
      </c>
      <c r="I366" s="668">
        <v>36.299999999999997</v>
      </c>
      <c r="J366" s="668">
        <v>350</v>
      </c>
      <c r="K366" s="669">
        <v>12705</v>
      </c>
    </row>
    <row r="367" spans="1:11" ht="14.4" customHeight="1" x14ac:dyDescent="0.3">
      <c r="A367" s="664" t="s">
        <v>555</v>
      </c>
      <c r="B367" s="665" t="s">
        <v>556</v>
      </c>
      <c r="C367" s="666" t="s">
        <v>568</v>
      </c>
      <c r="D367" s="667" t="s">
        <v>2693</v>
      </c>
      <c r="E367" s="666" t="s">
        <v>7557</v>
      </c>
      <c r="F367" s="667" t="s">
        <v>7558</v>
      </c>
      <c r="G367" s="666" t="s">
        <v>4796</v>
      </c>
      <c r="H367" s="666" t="s">
        <v>4797</v>
      </c>
      <c r="I367" s="668">
        <v>0.3</v>
      </c>
      <c r="J367" s="668">
        <v>200</v>
      </c>
      <c r="K367" s="669">
        <v>60</v>
      </c>
    </row>
    <row r="368" spans="1:11" ht="14.4" customHeight="1" x14ac:dyDescent="0.3">
      <c r="A368" s="664" t="s">
        <v>555</v>
      </c>
      <c r="B368" s="665" t="s">
        <v>556</v>
      </c>
      <c r="C368" s="666" t="s">
        <v>568</v>
      </c>
      <c r="D368" s="667" t="s">
        <v>2693</v>
      </c>
      <c r="E368" s="666" t="s">
        <v>7557</v>
      </c>
      <c r="F368" s="667" t="s">
        <v>7558</v>
      </c>
      <c r="G368" s="666" t="s">
        <v>4543</v>
      </c>
      <c r="H368" s="666" t="s">
        <v>4544</v>
      </c>
      <c r="I368" s="668">
        <v>0.30499999999999999</v>
      </c>
      <c r="J368" s="668">
        <v>900</v>
      </c>
      <c r="K368" s="669">
        <v>274</v>
      </c>
    </row>
    <row r="369" spans="1:11" ht="14.4" customHeight="1" x14ac:dyDescent="0.3">
      <c r="A369" s="664" t="s">
        <v>555</v>
      </c>
      <c r="B369" s="665" t="s">
        <v>556</v>
      </c>
      <c r="C369" s="666" t="s">
        <v>568</v>
      </c>
      <c r="D369" s="667" t="s">
        <v>2693</v>
      </c>
      <c r="E369" s="666" t="s">
        <v>7557</v>
      </c>
      <c r="F369" s="667" t="s">
        <v>7558</v>
      </c>
      <c r="G369" s="666" t="s">
        <v>4798</v>
      </c>
      <c r="H369" s="666" t="s">
        <v>4799</v>
      </c>
      <c r="I369" s="668">
        <v>0.30555555555555552</v>
      </c>
      <c r="J369" s="668">
        <v>2000</v>
      </c>
      <c r="K369" s="669">
        <v>611</v>
      </c>
    </row>
    <row r="370" spans="1:11" ht="14.4" customHeight="1" x14ac:dyDescent="0.3">
      <c r="A370" s="664" t="s">
        <v>555</v>
      </c>
      <c r="B370" s="665" t="s">
        <v>556</v>
      </c>
      <c r="C370" s="666" t="s">
        <v>568</v>
      </c>
      <c r="D370" s="667" t="s">
        <v>2693</v>
      </c>
      <c r="E370" s="666" t="s">
        <v>7557</v>
      </c>
      <c r="F370" s="667" t="s">
        <v>7558</v>
      </c>
      <c r="G370" s="666" t="s">
        <v>4545</v>
      </c>
      <c r="H370" s="666" t="s">
        <v>4546</v>
      </c>
      <c r="I370" s="668">
        <v>0.3</v>
      </c>
      <c r="J370" s="668">
        <v>200</v>
      </c>
      <c r="K370" s="669">
        <v>60</v>
      </c>
    </row>
    <row r="371" spans="1:11" ht="14.4" customHeight="1" x14ac:dyDescent="0.3">
      <c r="A371" s="664" t="s">
        <v>555</v>
      </c>
      <c r="B371" s="665" t="s">
        <v>556</v>
      </c>
      <c r="C371" s="666" t="s">
        <v>568</v>
      </c>
      <c r="D371" s="667" t="s">
        <v>2693</v>
      </c>
      <c r="E371" s="666" t="s">
        <v>7557</v>
      </c>
      <c r="F371" s="667" t="s">
        <v>7558</v>
      </c>
      <c r="G371" s="666" t="s">
        <v>4800</v>
      </c>
      <c r="H371" s="666" t="s">
        <v>4801</v>
      </c>
      <c r="I371" s="668">
        <v>0.68</v>
      </c>
      <c r="J371" s="668">
        <v>100</v>
      </c>
      <c r="K371" s="669">
        <v>68</v>
      </c>
    </row>
    <row r="372" spans="1:11" ht="14.4" customHeight="1" x14ac:dyDescent="0.3">
      <c r="A372" s="664" t="s">
        <v>555</v>
      </c>
      <c r="B372" s="665" t="s">
        <v>556</v>
      </c>
      <c r="C372" s="666" t="s">
        <v>568</v>
      </c>
      <c r="D372" s="667" t="s">
        <v>2693</v>
      </c>
      <c r="E372" s="666" t="s">
        <v>7557</v>
      </c>
      <c r="F372" s="667" t="s">
        <v>7558</v>
      </c>
      <c r="G372" s="666" t="s">
        <v>4549</v>
      </c>
      <c r="H372" s="666" t="s">
        <v>4550</v>
      </c>
      <c r="I372" s="668">
        <v>0.48363636363636364</v>
      </c>
      <c r="J372" s="668">
        <v>5200</v>
      </c>
      <c r="K372" s="669">
        <v>2514</v>
      </c>
    </row>
    <row r="373" spans="1:11" ht="14.4" customHeight="1" x14ac:dyDescent="0.3">
      <c r="A373" s="664" t="s">
        <v>555</v>
      </c>
      <c r="B373" s="665" t="s">
        <v>556</v>
      </c>
      <c r="C373" s="666" t="s">
        <v>568</v>
      </c>
      <c r="D373" s="667" t="s">
        <v>2693</v>
      </c>
      <c r="E373" s="666" t="s">
        <v>7557</v>
      </c>
      <c r="F373" s="667" t="s">
        <v>7558</v>
      </c>
      <c r="G373" s="666" t="s">
        <v>4802</v>
      </c>
      <c r="H373" s="666" t="s">
        <v>4803</v>
      </c>
      <c r="I373" s="668">
        <v>1.8066666666666666</v>
      </c>
      <c r="J373" s="668">
        <v>400</v>
      </c>
      <c r="K373" s="669">
        <v>722</v>
      </c>
    </row>
    <row r="374" spans="1:11" ht="14.4" customHeight="1" x14ac:dyDescent="0.3">
      <c r="A374" s="664" t="s">
        <v>555</v>
      </c>
      <c r="B374" s="665" t="s">
        <v>556</v>
      </c>
      <c r="C374" s="666" t="s">
        <v>568</v>
      </c>
      <c r="D374" s="667" t="s">
        <v>2693</v>
      </c>
      <c r="E374" s="666" t="s">
        <v>7559</v>
      </c>
      <c r="F374" s="667" t="s">
        <v>7560</v>
      </c>
      <c r="G374" s="666" t="s">
        <v>4555</v>
      </c>
      <c r="H374" s="666" t="s">
        <v>4556</v>
      </c>
      <c r="I374" s="668">
        <v>0.70692307692307677</v>
      </c>
      <c r="J374" s="668">
        <v>31600</v>
      </c>
      <c r="K374" s="669">
        <v>22332</v>
      </c>
    </row>
    <row r="375" spans="1:11" ht="14.4" customHeight="1" x14ac:dyDescent="0.3">
      <c r="A375" s="664" t="s">
        <v>555</v>
      </c>
      <c r="B375" s="665" t="s">
        <v>556</v>
      </c>
      <c r="C375" s="666" t="s">
        <v>568</v>
      </c>
      <c r="D375" s="667" t="s">
        <v>2693</v>
      </c>
      <c r="E375" s="666" t="s">
        <v>7559</v>
      </c>
      <c r="F375" s="667" t="s">
        <v>7560</v>
      </c>
      <c r="G375" s="666" t="s">
        <v>4682</v>
      </c>
      <c r="H375" s="666" t="s">
        <v>4683</v>
      </c>
      <c r="I375" s="668">
        <v>0.71</v>
      </c>
      <c r="J375" s="668">
        <v>400</v>
      </c>
      <c r="K375" s="669">
        <v>284</v>
      </c>
    </row>
    <row r="376" spans="1:11" ht="14.4" customHeight="1" x14ac:dyDescent="0.3">
      <c r="A376" s="664" t="s">
        <v>555</v>
      </c>
      <c r="B376" s="665" t="s">
        <v>556</v>
      </c>
      <c r="C376" s="666" t="s">
        <v>568</v>
      </c>
      <c r="D376" s="667" t="s">
        <v>2693</v>
      </c>
      <c r="E376" s="666" t="s">
        <v>7559</v>
      </c>
      <c r="F376" s="667" t="s">
        <v>7560</v>
      </c>
      <c r="G376" s="666" t="s">
        <v>4684</v>
      </c>
      <c r="H376" s="666" t="s">
        <v>4685</v>
      </c>
      <c r="I376" s="668">
        <v>0.70666666666666667</v>
      </c>
      <c r="J376" s="668">
        <v>7000</v>
      </c>
      <c r="K376" s="669">
        <v>4946</v>
      </c>
    </row>
    <row r="377" spans="1:11" ht="14.4" customHeight="1" x14ac:dyDescent="0.3">
      <c r="A377" s="664" t="s">
        <v>555</v>
      </c>
      <c r="B377" s="665" t="s">
        <v>556</v>
      </c>
      <c r="C377" s="666" t="s">
        <v>568</v>
      </c>
      <c r="D377" s="667" t="s">
        <v>2693</v>
      </c>
      <c r="E377" s="666" t="s">
        <v>7559</v>
      </c>
      <c r="F377" s="667" t="s">
        <v>7560</v>
      </c>
      <c r="G377" s="666" t="s">
        <v>4686</v>
      </c>
      <c r="H377" s="666" t="s">
        <v>4804</v>
      </c>
      <c r="I377" s="668">
        <v>12.59</v>
      </c>
      <c r="J377" s="668">
        <v>28</v>
      </c>
      <c r="K377" s="669">
        <v>352.52</v>
      </c>
    </row>
    <row r="378" spans="1:11" ht="14.4" customHeight="1" x14ac:dyDescent="0.3">
      <c r="A378" s="664" t="s">
        <v>555</v>
      </c>
      <c r="B378" s="665" t="s">
        <v>556</v>
      </c>
      <c r="C378" s="666" t="s">
        <v>568</v>
      </c>
      <c r="D378" s="667" t="s">
        <v>2693</v>
      </c>
      <c r="E378" s="666" t="s">
        <v>7559</v>
      </c>
      <c r="F378" s="667" t="s">
        <v>7560</v>
      </c>
      <c r="G378" s="666" t="s">
        <v>4690</v>
      </c>
      <c r="H378" s="666" t="s">
        <v>4692</v>
      </c>
      <c r="I378" s="668">
        <v>12.585000000000001</v>
      </c>
      <c r="J378" s="668">
        <v>30</v>
      </c>
      <c r="K378" s="669">
        <v>377.6</v>
      </c>
    </row>
    <row r="379" spans="1:11" ht="14.4" customHeight="1" x14ac:dyDescent="0.3">
      <c r="A379" s="664" t="s">
        <v>555</v>
      </c>
      <c r="B379" s="665" t="s">
        <v>556</v>
      </c>
      <c r="C379" s="666" t="s">
        <v>568</v>
      </c>
      <c r="D379" s="667" t="s">
        <v>2693</v>
      </c>
      <c r="E379" s="666" t="s">
        <v>7559</v>
      </c>
      <c r="F379" s="667" t="s">
        <v>7560</v>
      </c>
      <c r="G379" s="666" t="s">
        <v>4693</v>
      </c>
      <c r="H379" s="666" t="s">
        <v>4694</v>
      </c>
      <c r="I379" s="668">
        <v>12.59</v>
      </c>
      <c r="J379" s="668">
        <v>20</v>
      </c>
      <c r="K379" s="669">
        <v>251.8</v>
      </c>
    </row>
    <row r="380" spans="1:11" ht="14.4" customHeight="1" x14ac:dyDescent="0.3">
      <c r="A380" s="664" t="s">
        <v>555</v>
      </c>
      <c r="B380" s="665" t="s">
        <v>556</v>
      </c>
      <c r="C380" s="666" t="s">
        <v>568</v>
      </c>
      <c r="D380" s="667" t="s">
        <v>2693</v>
      </c>
      <c r="E380" s="666" t="s">
        <v>7559</v>
      </c>
      <c r="F380" s="667" t="s">
        <v>7560</v>
      </c>
      <c r="G380" s="666" t="s">
        <v>4693</v>
      </c>
      <c r="H380" s="666" t="s">
        <v>4695</v>
      </c>
      <c r="I380" s="668">
        <v>12.58</v>
      </c>
      <c r="J380" s="668">
        <v>28</v>
      </c>
      <c r="K380" s="669">
        <v>352.24</v>
      </c>
    </row>
    <row r="381" spans="1:11" ht="14.4" customHeight="1" x14ac:dyDescent="0.3">
      <c r="A381" s="664" t="s">
        <v>555</v>
      </c>
      <c r="B381" s="665" t="s">
        <v>556</v>
      </c>
      <c r="C381" s="666" t="s">
        <v>568</v>
      </c>
      <c r="D381" s="667" t="s">
        <v>2693</v>
      </c>
      <c r="E381" s="666" t="s">
        <v>7561</v>
      </c>
      <c r="F381" s="667" t="s">
        <v>7562</v>
      </c>
      <c r="G381" s="666" t="s">
        <v>4557</v>
      </c>
      <c r="H381" s="666" t="s">
        <v>4558</v>
      </c>
      <c r="I381" s="668">
        <v>139.44</v>
      </c>
      <c r="J381" s="668">
        <v>9</v>
      </c>
      <c r="K381" s="669">
        <v>1254.95</v>
      </c>
    </row>
    <row r="382" spans="1:11" ht="14.4" customHeight="1" x14ac:dyDescent="0.3">
      <c r="A382" s="664" t="s">
        <v>555</v>
      </c>
      <c r="B382" s="665" t="s">
        <v>556</v>
      </c>
      <c r="C382" s="666" t="s">
        <v>568</v>
      </c>
      <c r="D382" s="667" t="s">
        <v>2693</v>
      </c>
      <c r="E382" s="666" t="s">
        <v>7561</v>
      </c>
      <c r="F382" s="667" t="s">
        <v>7562</v>
      </c>
      <c r="G382" s="666" t="s">
        <v>4559</v>
      </c>
      <c r="H382" s="666" t="s">
        <v>4560</v>
      </c>
      <c r="I382" s="668">
        <v>139.44</v>
      </c>
      <c r="J382" s="668">
        <v>9</v>
      </c>
      <c r="K382" s="669">
        <v>1254.95</v>
      </c>
    </row>
    <row r="383" spans="1:11" ht="14.4" customHeight="1" x14ac:dyDescent="0.3">
      <c r="A383" s="664" t="s">
        <v>555</v>
      </c>
      <c r="B383" s="665" t="s">
        <v>556</v>
      </c>
      <c r="C383" s="666" t="s">
        <v>568</v>
      </c>
      <c r="D383" s="667" t="s">
        <v>2693</v>
      </c>
      <c r="E383" s="666" t="s">
        <v>7561</v>
      </c>
      <c r="F383" s="667" t="s">
        <v>7562</v>
      </c>
      <c r="G383" s="666" t="s">
        <v>4561</v>
      </c>
      <c r="H383" s="666" t="s">
        <v>4562</v>
      </c>
      <c r="I383" s="668">
        <v>144.71600000000001</v>
      </c>
      <c r="J383" s="668">
        <v>22</v>
      </c>
      <c r="K383" s="669">
        <v>3189.56</v>
      </c>
    </row>
    <row r="384" spans="1:11" ht="14.4" customHeight="1" x14ac:dyDescent="0.3">
      <c r="A384" s="664" t="s">
        <v>555</v>
      </c>
      <c r="B384" s="665" t="s">
        <v>556</v>
      </c>
      <c r="C384" s="666" t="s">
        <v>568</v>
      </c>
      <c r="D384" s="667" t="s">
        <v>2693</v>
      </c>
      <c r="E384" s="666" t="s">
        <v>7563</v>
      </c>
      <c r="F384" s="667" t="s">
        <v>7564</v>
      </c>
      <c r="G384" s="666" t="s">
        <v>4565</v>
      </c>
      <c r="H384" s="666" t="s">
        <v>4566</v>
      </c>
      <c r="I384" s="668">
        <v>23.47666666666667</v>
      </c>
      <c r="J384" s="668">
        <v>180</v>
      </c>
      <c r="K384" s="669">
        <v>4225.8</v>
      </c>
    </row>
    <row r="385" spans="1:11" ht="14.4" customHeight="1" x14ac:dyDescent="0.3">
      <c r="A385" s="664" t="s">
        <v>555</v>
      </c>
      <c r="B385" s="665" t="s">
        <v>556</v>
      </c>
      <c r="C385" s="666" t="s">
        <v>568</v>
      </c>
      <c r="D385" s="667" t="s">
        <v>2693</v>
      </c>
      <c r="E385" s="666" t="s">
        <v>7563</v>
      </c>
      <c r="F385" s="667" t="s">
        <v>7564</v>
      </c>
      <c r="G385" s="666" t="s">
        <v>4805</v>
      </c>
      <c r="H385" s="666" t="s">
        <v>4806</v>
      </c>
      <c r="I385" s="668">
        <v>3.93</v>
      </c>
      <c r="J385" s="668">
        <v>150</v>
      </c>
      <c r="K385" s="669">
        <v>589.9</v>
      </c>
    </row>
    <row r="386" spans="1:11" ht="14.4" customHeight="1" x14ac:dyDescent="0.3">
      <c r="A386" s="664" t="s">
        <v>555</v>
      </c>
      <c r="B386" s="665" t="s">
        <v>556</v>
      </c>
      <c r="C386" s="666" t="s">
        <v>4329</v>
      </c>
      <c r="D386" s="667" t="s">
        <v>7569</v>
      </c>
      <c r="E386" s="666" t="s">
        <v>7551</v>
      </c>
      <c r="F386" s="667" t="s">
        <v>7552</v>
      </c>
      <c r="G386" s="666" t="s">
        <v>4807</v>
      </c>
      <c r="H386" s="666" t="s">
        <v>4808</v>
      </c>
      <c r="I386" s="668">
        <v>1719.25</v>
      </c>
      <c r="J386" s="668">
        <v>2</v>
      </c>
      <c r="K386" s="669">
        <v>3438.5</v>
      </c>
    </row>
    <row r="387" spans="1:11" ht="14.4" customHeight="1" x14ac:dyDescent="0.3">
      <c r="A387" s="664" t="s">
        <v>555</v>
      </c>
      <c r="B387" s="665" t="s">
        <v>556</v>
      </c>
      <c r="C387" s="666" t="s">
        <v>4329</v>
      </c>
      <c r="D387" s="667" t="s">
        <v>7569</v>
      </c>
      <c r="E387" s="666" t="s">
        <v>7551</v>
      </c>
      <c r="F387" s="667" t="s">
        <v>7552</v>
      </c>
      <c r="G387" s="666" t="s">
        <v>4809</v>
      </c>
      <c r="H387" s="666" t="s">
        <v>4810</v>
      </c>
      <c r="I387" s="668">
        <v>1063.5999999999999</v>
      </c>
      <c r="J387" s="668">
        <v>4</v>
      </c>
      <c r="K387" s="669">
        <v>4254.3999999999996</v>
      </c>
    </row>
    <row r="388" spans="1:11" ht="14.4" customHeight="1" x14ac:dyDescent="0.3">
      <c r="A388" s="664" t="s">
        <v>555</v>
      </c>
      <c r="B388" s="665" t="s">
        <v>556</v>
      </c>
      <c r="C388" s="666" t="s">
        <v>4329</v>
      </c>
      <c r="D388" s="667" t="s">
        <v>7569</v>
      </c>
      <c r="E388" s="666" t="s">
        <v>7551</v>
      </c>
      <c r="F388" s="667" t="s">
        <v>7552</v>
      </c>
      <c r="G388" s="666" t="s">
        <v>4811</v>
      </c>
      <c r="H388" s="666" t="s">
        <v>4812</v>
      </c>
      <c r="I388" s="668">
        <v>1965.0280000000002</v>
      </c>
      <c r="J388" s="668">
        <v>17</v>
      </c>
      <c r="K388" s="669">
        <v>33405.560000000005</v>
      </c>
    </row>
    <row r="389" spans="1:11" ht="14.4" customHeight="1" x14ac:dyDescent="0.3">
      <c r="A389" s="664" t="s">
        <v>555</v>
      </c>
      <c r="B389" s="665" t="s">
        <v>556</v>
      </c>
      <c r="C389" s="666" t="s">
        <v>4329</v>
      </c>
      <c r="D389" s="667" t="s">
        <v>7569</v>
      </c>
      <c r="E389" s="666" t="s">
        <v>7551</v>
      </c>
      <c r="F389" s="667" t="s">
        <v>7552</v>
      </c>
      <c r="G389" s="666" t="s">
        <v>4813</v>
      </c>
      <c r="H389" s="666" t="s">
        <v>4814</v>
      </c>
      <c r="I389" s="668">
        <v>1928.7649999999999</v>
      </c>
      <c r="J389" s="668">
        <v>2</v>
      </c>
      <c r="K389" s="669">
        <v>3857.5299999999997</v>
      </c>
    </row>
    <row r="390" spans="1:11" ht="14.4" customHeight="1" x14ac:dyDescent="0.3">
      <c r="A390" s="664" t="s">
        <v>555</v>
      </c>
      <c r="B390" s="665" t="s">
        <v>556</v>
      </c>
      <c r="C390" s="666" t="s">
        <v>4329</v>
      </c>
      <c r="D390" s="667" t="s">
        <v>7569</v>
      </c>
      <c r="E390" s="666" t="s">
        <v>7551</v>
      </c>
      <c r="F390" s="667" t="s">
        <v>7552</v>
      </c>
      <c r="G390" s="666" t="s">
        <v>4815</v>
      </c>
      <c r="H390" s="666" t="s">
        <v>4816</v>
      </c>
      <c r="I390" s="668">
        <v>4445.9000000000005</v>
      </c>
      <c r="J390" s="668">
        <v>24</v>
      </c>
      <c r="K390" s="669">
        <v>106701.59999999998</v>
      </c>
    </row>
    <row r="391" spans="1:11" ht="14.4" customHeight="1" x14ac:dyDescent="0.3">
      <c r="A391" s="664" t="s">
        <v>555</v>
      </c>
      <c r="B391" s="665" t="s">
        <v>556</v>
      </c>
      <c r="C391" s="666" t="s">
        <v>4329</v>
      </c>
      <c r="D391" s="667" t="s">
        <v>7569</v>
      </c>
      <c r="E391" s="666" t="s">
        <v>7551</v>
      </c>
      <c r="F391" s="667" t="s">
        <v>7552</v>
      </c>
      <c r="G391" s="666" t="s">
        <v>4815</v>
      </c>
      <c r="H391" s="666" t="s">
        <v>4817</v>
      </c>
      <c r="I391" s="668">
        <v>4445.9000000000005</v>
      </c>
      <c r="J391" s="668">
        <v>18</v>
      </c>
      <c r="K391" s="669">
        <v>80026.200000000012</v>
      </c>
    </row>
    <row r="392" spans="1:11" ht="14.4" customHeight="1" x14ac:dyDescent="0.3">
      <c r="A392" s="664" t="s">
        <v>555</v>
      </c>
      <c r="B392" s="665" t="s">
        <v>556</v>
      </c>
      <c r="C392" s="666" t="s">
        <v>4329</v>
      </c>
      <c r="D392" s="667" t="s">
        <v>7569</v>
      </c>
      <c r="E392" s="666" t="s">
        <v>7551</v>
      </c>
      <c r="F392" s="667" t="s">
        <v>7552</v>
      </c>
      <c r="G392" s="666" t="s">
        <v>4818</v>
      </c>
      <c r="H392" s="666" t="s">
        <v>4819</v>
      </c>
      <c r="I392" s="668">
        <v>101.64</v>
      </c>
      <c r="J392" s="668">
        <v>45</v>
      </c>
      <c r="K392" s="669">
        <v>4573.8</v>
      </c>
    </row>
    <row r="393" spans="1:11" ht="14.4" customHeight="1" x14ac:dyDescent="0.3">
      <c r="A393" s="664" t="s">
        <v>555</v>
      </c>
      <c r="B393" s="665" t="s">
        <v>556</v>
      </c>
      <c r="C393" s="666" t="s">
        <v>4329</v>
      </c>
      <c r="D393" s="667" t="s">
        <v>7569</v>
      </c>
      <c r="E393" s="666" t="s">
        <v>7551</v>
      </c>
      <c r="F393" s="667" t="s">
        <v>7552</v>
      </c>
      <c r="G393" s="666" t="s">
        <v>4820</v>
      </c>
      <c r="H393" s="666" t="s">
        <v>4821</v>
      </c>
      <c r="I393" s="668">
        <v>344.44</v>
      </c>
      <c r="J393" s="668">
        <v>30</v>
      </c>
      <c r="K393" s="669">
        <v>10333.23</v>
      </c>
    </row>
    <row r="394" spans="1:11" ht="14.4" customHeight="1" x14ac:dyDescent="0.3">
      <c r="A394" s="664" t="s">
        <v>555</v>
      </c>
      <c r="B394" s="665" t="s">
        <v>556</v>
      </c>
      <c r="C394" s="666" t="s">
        <v>4329</v>
      </c>
      <c r="D394" s="667" t="s">
        <v>7569</v>
      </c>
      <c r="E394" s="666" t="s">
        <v>7551</v>
      </c>
      <c r="F394" s="667" t="s">
        <v>7552</v>
      </c>
      <c r="G394" s="666" t="s">
        <v>4822</v>
      </c>
      <c r="H394" s="666" t="s">
        <v>4823</v>
      </c>
      <c r="I394" s="668">
        <v>582.00333333333333</v>
      </c>
      <c r="J394" s="668">
        <v>3</v>
      </c>
      <c r="K394" s="669">
        <v>1746.01</v>
      </c>
    </row>
    <row r="395" spans="1:11" ht="14.4" customHeight="1" x14ac:dyDescent="0.3">
      <c r="A395" s="664" t="s">
        <v>555</v>
      </c>
      <c r="B395" s="665" t="s">
        <v>556</v>
      </c>
      <c r="C395" s="666" t="s">
        <v>4329</v>
      </c>
      <c r="D395" s="667" t="s">
        <v>7569</v>
      </c>
      <c r="E395" s="666" t="s">
        <v>7551</v>
      </c>
      <c r="F395" s="667" t="s">
        <v>7552</v>
      </c>
      <c r="G395" s="666" t="s">
        <v>4824</v>
      </c>
      <c r="H395" s="666" t="s">
        <v>4825</v>
      </c>
      <c r="I395" s="668">
        <v>971.56</v>
      </c>
      <c r="J395" s="668">
        <v>1</v>
      </c>
      <c r="K395" s="669">
        <v>971.56</v>
      </c>
    </row>
    <row r="396" spans="1:11" ht="14.4" customHeight="1" x14ac:dyDescent="0.3">
      <c r="A396" s="664" t="s">
        <v>555</v>
      </c>
      <c r="B396" s="665" t="s">
        <v>556</v>
      </c>
      <c r="C396" s="666" t="s">
        <v>4329</v>
      </c>
      <c r="D396" s="667" t="s">
        <v>7569</v>
      </c>
      <c r="E396" s="666" t="s">
        <v>7551</v>
      </c>
      <c r="F396" s="667" t="s">
        <v>7552</v>
      </c>
      <c r="G396" s="666" t="s">
        <v>4826</v>
      </c>
      <c r="H396" s="666" t="s">
        <v>4827</v>
      </c>
      <c r="I396" s="668">
        <v>3388</v>
      </c>
      <c r="J396" s="668">
        <v>3</v>
      </c>
      <c r="K396" s="669">
        <v>10164</v>
      </c>
    </row>
    <row r="397" spans="1:11" ht="14.4" customHeight="1" x14ac:dyDescent="0.3">
      <c r="A397" s="664" t="s">
        <v>555</v>
      </c>
      <c r="B397" s="665" t="s">
        <v>556</v>
      </c>
      <c r="C397" s="666" t="s">
        <v>4329</v>
      </c>
      <c r="D397" s="667" t="s">
        <v>7569</v>
      </c>
      <c r="E397" s="666" t="s">
        <v>7551</v>
      </c>
      <c r="F397" s="667" t="s">
        <v>7552</v>
      </c>
      <c r="G397" s="666" t="s">
        <v>4828</v>
      </c>
      <c r="H397" s="666" t="s">
        <v>4829</v>
      </c>
      <c r="I397" s="668">
        <v>1127</v>
      </c>
      <c r="J397" s="668">
        <v>13</v>
      </c>
      <c r="K397" s="669">
        <v>14651</v>
      </c>
    </row>
    <row r="398" spans="1:11" ht="14.4" customHeight="1" x14ac:dyDescent="0.3">
      <c r="A398" s="664" t="s">
        <v>555</v>
      </c>
      <c r="B398" s="665" t="s">
        <v>556</v>
      </c>
      <c r="C398" s="666" t="s">
        <v>4329</v>
      </c>
      <c r="D398" s="667" t="s">
        <v>7569</v>
      </c>
      <c r="E398" s="666" t="s">
        <v>7551</v>
      </c>
      <c r="F398" s="667" t="s">
        <v>7552</v>
      </c>
      <c r="G398" s="666" t="s">
        <v>4830</v>
      </c>
      <c r="H398" s="666" t="s">
        <v>4831</v>
      </c>
      <c r="I398" s="668">
        <v>172.22</v>
      </c>
      <c r="J398" s="668">
        <v>37</v>
      </c>
      <c r="K398" s="669">
        <v>3444.39</v>
      </c>
    </row>
    <row r="399" spans="1:11" ht="14.4" customHeight="1" x14ac:dyDescent="0.3">
      <c r="A399" s="664" t="s">
        <v>555</v>
      </c>
      <c r="B399" s="665" t="s">
        <v>556</v>
      </c>
      <c r="C399" s="666" t="s">
        <v>4329</v>
      </c>
      <c r="D399" s="667" t="s">
        <v>7569</v>
      </c>
      <c r="E399" s="666" t="s">
        <v>7551</v>
      </c>
      <c r="F399" s="667" t="s">
        <v>7552</v>
      </c>
      <c r="G399" s="666" t="s">
        <v>4832</v>
      </c>
      <c r="H399" s="666" t="s">
        <v>4833</v>
      </c>
      <c r="I399" s="668">
        <v>4840</v>
      </c>
      <c r="J399" s="668">
        <v>45</v>
      </c>
      <c r="K399" s="669">
        <v>217800</v>
      </c>
    </row>
    <row r="400" spans="1:11" ht="14.4" customHeight="1" x14ac:dyDescent="0.3">
      <c r="A400" s="664" t="s">
        <v>555</v>
      </c>
      <c r="B400" s="665" t="s">
        <v>556</v>
      </c>
      <c r="C400" s="666" t="s">
        <v>4329</v>
      </c>
      <c r="D400" s="667" t="s">
        <v>7569</v>
      </c>
      <c r="E400" s="666" t="s">
        <v>7551</v>
      </c>
      <c r="F400" s="667" t="s">
        <v>7552</v>
      </c>
      <c r="G400" s="666" t="s">
        <v>4834</v>
      </c>
      <c r="H400" s="666" t="s">
        <v>4835</v>
      </c>
      <c r="I400" s="668">
        <v>3388</v>
      </c>
      <c r="J400" s="668">
        <v>1</v>
      </c>
      <c r="K400" s="669">
        <v>3388</v>
      </c>
    </row>
    <row r="401" spans="1:11" ht="14.4" customHeight="1" x14ac:dyDescent="0.3">
      <c r="A401" s="664" t="s">
        <v>555</v>
      </c>
      <c r="B401" s="665" t="s">
        <v>556</v>
      </c>
      <c r="C401" s="666" t="s">
        <v>4329</v>
      </c>
      <c r="D401" s="667" t="s">
        <v>7569</v>
      </c>
      <c r="E401" s="666" t="s">
        <v>7551</v>
      </c>
      <c r="F401" s="667" t="s">
        <v>7552</v>
      </c>
      <c r="G401" s="666" t="s">
        <v>4836</v>
      </c>
      <c r="H401" s="666" t="s">
        <v>4837</v>
      </c>
      <c r="I401" s="668">
        <v>1873.08</v>
      </c>
      <c r="J401" s="668">
        <v>8</v>
      </c>
      <c r="K401" s="669">
        <v>14984.64</v>
      </c>
    </row>
    <row r="402" spans="1:11" ht="14.4" customHeight="1" x14ac:dyDescent="0.3">
      <c r="A402" s="664" t="s">
        <v>555</v>
      </c>
      <c r="B402" s="665" t="s">
        <v>556</v>
      </c>
      <c r="C402" s="666" t="s">
        <v>4329</v>
      </c>
      <c r="D402" s="667" t="s">
        <v>7569</v>
      </c>
      <c r="E402" s="666" t="s">
        <v>7551</v>
      </c>
      <c r="F402" s="667" t="s">
        <v>7552</v>
      </c>
      <c r="G402" s="666" t="s">
        <v>4838</v>
      </c>
      <c r="H402" s="666" t="s">
        <v>4839</v>
      </c>
      <c r="I402" s="668">
        <v>13255.55</v>
      </c>
      <c r="J402" s="668">
        <v>1</v>
      </c>
      <c r="K402" s="669">
        <v>13255.55</v>
      </c>
    </row>
    <row r="403" spans="1:11" ht="14.4" customHeight="1" x14ac:dyDescent="0.3">
      <c r="A403" s="664" t="s">
        <v>555</v>
      </c>
      <c r="B403" s="665" t="s">
        <v>556</v>
      </c>
      <c r="C403" s="666" t="s">
        <v>4329</v>
      </c>
      <c r="D403" s="667" t="s">
        <v>7569</v>
      </c>
      <c r="E403" s="666" t="s">
        <v>7551</v>
      </c>
      <c r="F403" s="667" t="s">
        <v>7552</v>
      </c>
      <c r="G403" s="666" t="s">
        <v>4840</v>
      </c>
      <c r="H403" s="666" t="s">
        <v>4841</v>
      </c>
      <c r="I403" s="668">
        <v>9630.4599999999991</v>
      </c>
      <c r="J403" s="668">
        <v>1</v>
      </c>
      <c r="K403" s="669">
        <v>9630.4599999999991</v>
      </c>
    </row>
    <row r="404" spans="1:11" ht="14.4" customHeight="1" x14ac:dyDescent="0.3">
      <c r="A404" s="664" t="s">
        <v>555</v>
      </c>
      <c r="B404" s="665" t="s">
        <v>556</v>
      </c>
      <c r="C404" s="666" t="s">
        <v>4329</v>
      </c>
      <c r="D404" s="667" t="s">
        <v>7569</v>
      </c>
      <c r="E404" s="666" t="s">
        <v>7551</v>
      </c>
      <c r="F404" s="667" t="s">
        <v>7552</v>
      </c>
      <c r="G404" s="666" t="s">
        <v>4842</v>
      </c>
      <c r="H404" s="666" t="s">
        <v>4843</v>
      </c>
      <c r="I404" s="668">
        <v>4840</v>
      </c>
      <c r="J404" s="668">
        <v>1</v>
      </c>
      <c r="K404" s="669">
        <v>4840</v>
      </c>
    </row>
    <row r="405" spans="1:11" ht="14.4" customHeight="1" x14ac:dyDescent="0.3">
      <c r="A405" s="664" t="s">
        <v>555</v>
      </c>
      <c r="B405" s="665" t="s">
        <v>556</v>
      </c>
      <c r="C405" s="666" t="s">
        <v>4329</v>
      </c>
      <c r="D405" s="667" t="s">
        <v>7569</v>
      </c>
      <c r="E405" s="666" t="s">
        <v>7551</v>
      </c>
      <c r="F405" s="667" t="s">
        <v>7552</v>
      </c>
      <c r="G405" s="666" t="s">
        <v>4844</v>
      </c>
      <c r="H405" s="666" t="s">
        <v>4845</v>
      </c>
      <c r="I405" s="668">
        <v>4840</v>
      </c>
      <c r="J405" s="668">
        <v>7</v>
      </c>
      <c r="K405" s="669">
        <v>33880</v>
      </c>
    </row>
    <row r="406" spans="1:11" ht="14.4" customHeight="1" x14ac:dyDescent="0.3">
      <c r="A406" s="664" t="s">
        <v>555</v>
      </c>
      <c r="B406" s="665" t="s">
        <v>556</v>
      </c>
      <c r="C406" s="666" t="s">
        <v>4329</v>
      </c>
      <c r="D406" s="667" t="s">
        <v>7569</v>
      </c>
      <c r="E406" s="666" t="s">
        <v>7551</v>
      </c>
      <c r="F406" s="667" t="s">
        <v>7552</v>
      </c>
      <c r="G406" s="666" t="s">
        <v>4846</v>
      </c>
      <c r="H406" s="666" t="s">
        <v>4847</v>
      </c>
      <c r="I406" s="668">
        <v>481.58</v>
      </c>
      <c r="J406" s="668">
        <v>1</v>
      </c>
      <c r="K406" s="669">
        <v>481.58</v>
      </c>
    </row>
    <row r="407" spans="1:11" ht="14.4" customHeight="1" x14ac:dyDescent="0.3">
      <c r="A407" s="664" t="s">
        <v>555</v>
      </c>
      <c r="B407" s="665" t="s">
        <v>556</v>
      </c>
      <c r="C407" s="666" t="s">
        <v>4329</v>
      </c>
      <c r="D407" s="667" t="s">
        <v>7569</v>
      </c>
      <c r="E407" s="666" t="s">
        <v>7551</v>
      </c>
      <c r="F407" s="667" t="s">
        <v>7552</v>
      </c>
      <c r="G407" s="666" t="s">
        <v>4848</v>
      </c>
      <c r="H407" s="666" t="s">
        <v>4849</v>
      </c>
      <c r="I407" s="668">
        <v>1368.5</v>
      </c>
      <c r="J407" s="668">
        <v>2</v>
      </c>
      <c r="K407" s="669">
        <v>2737</v>
      </c>
    </row>
    <row r="408" spans="1:11" ht="14.4" customHeight="1" x14ac:dyDescent="0.3">
      <c r="A408" s="664" t="s">
        <v>555</v>
      </c>
      <c r="B408" s="665" t="s">
        <v>556</v>
      </c>
      <c r="C408" s="666" t="s">
        <v>4329</v>
      </c>
      <c r="D408" s="667" t="s">
        <v>7569</v>
      </c>
      <c r="E408" s="666" t="s">
        <v>7551</v>
      </c>
      <c r="F408" s="667" t="s">
        <v>7552</v>
      </c>
      <c r="G408" s="666" t="s">
        <v>4850</v>
      </c>
      <c r="H408" s="666" t="s">
        <v>4851</v>
      </c>
      <c r="I408" s="668">
        <v>4840</v>
      </c>
      <c r="J408" s="668">
        <v>3</v>
      </c>
      <c r="K408" s="669">
        <v>14520</v>
      </c>
    </row>
    <row r="409" spans="1:11" ht="14.4" customHeight="1" x14ac:dyDescent="0.3">
      <c r="A409" s="664" t="s">
        <v>555</v>
      </c>
      <c r="B409" s="665" t="s">
        <v>556</v>
      </c>
      <c r="C409" s="666" t="s">
        <v>4329</v>
      </c>
      <c r="D409" s="667" t="s">
        <v>7569</v>
      </c>
      <c r="E409" s="666" t="s">
        <v>7551</v>
      </c>
      <c r="F409" s="667" t="s">
        <v>7552</v>
      </c>
      <c r="G409" s="666" t="s">
        <v>4852</v>
      </c>
      <c r="H409" s="666" t="s">
        <v>4853</v>
      </c>
      <c r="I409" s="668">
        <v>3168.99</v>
      </c>
      <c r="J409" s="668">
        <v>1</v>
      </c>
      <c r="K409" s="669">
        <v>3168.99</v>
      </c>
    </row>
    <row r="410" spans="1:11" ht="14.4" customHeight="1" x14ac:dyDescent="0.3">
      <c r="A410" s="664" t="s">
        <v>555</v>
      </c>
      <c r="B410" s="665" t="s">
        <v>556</v>
      </c>
      <c r="C410" s="666" t="s">
        <v>4329</v>
      </c>
      <c r="D410" s="667" t="s">
        <v>7569</v>
      </c>
      <c r="E410" s="666" t="s">
        <v>7551</v>
      </c>
      <c r="F410" s="667" t="s">
        <v>7552</v>
      </c>
      <c r="G410" s="666" t="s">
        <v>4854</v>
      </c>
      <c r="H410" s="666" t="s">
        <v>4855</v>
      </c>
      <c r="I410" s="668">
        <v>3982.11</v>
      </c>
      <c r="J410" s="668">
        <v>1</v>
      </c>
      <c r="K410" s="669">
        <v>3982.11</v>
      </c>
    </row>
    <row r="411" spans="1:11" ht="14.4" customHeight="1" x14ac:dyDescent="0.3">
      <c r="A411" s="664" t="s">
        <v>555</v>
      </c>
      <c r="B411" s="665" t="s">
        <v>556</v>
      </c>
      <c r="C411" s="666" t="s">
        <v>4329</v>
      </c>
      <c r="D411" s="667" t="s">
        <v>7569</v>
      </c>
      <c r="E411" s="666" t="s">
        <v>7551</v>
      </c>
      <c r="F411" s="667" t="s">
        <v>7552</v>
      </c>
      <c r="G411" s="666" t="s">
        <v>4856</v>
      </c>
      <c r="H411" s="666" t="s">
        <v>4857</v>
      </c>
      <c r="I411" s="668">
        <v>4840</v>
      </c>
      <c r="J411" s="668">
        <v>2</v>
      </c>
      <c r="K411" s="669">
        <v>9680</v>
      </c>
    </row>
    <row r="412" spans="1:11" ht="14.4" customHeight="1" x14ac:dyDescent="0.3">
      <c r="A412" s="664" t="s">
        <v>555</v>
      </c>
      <c r="B412" s="665" t="s">
        <v>556</v>
      </c>
      <c r="C412" s="666" t="s">
        <v>4329</v>
      </c>
      <c r="D412" s="667" t="s">
        <v>7569</v>
      </c>
      <c r="E412" s="666" t="s">
        <v>7551</v>
      </c>
      <c r="F412" s="667" t="s">
        <v>7552</v>
      </c>
      <c r="G412" s="666" t="s">
        <v>4858</v>
      </c>
      <c r="H412" s="666" t="s">
        <v>4859</v>
      </c>
      <c r="I412" s="668">
        <v>9768.33</v>
      </c>
      <c r="J412" s="668">
        <v>2</v>
      </c>
      <c r="K412" s="669">
        <v>19536.66</v>
      </c>
    </row>
    <row r="413" spans="1:11" ht="14.4" customHeight="1" x14ac:dyDescent="0.3">
      <c r="A413" s="664" t="s">
        <v>555</v>
      </c>
      <c r="B413" s="665" t="s">
        <v>556</v>
      </c>
      <c r="C413" s="666" t="s">
        <v>4329</v>
      </c>
      <c r="D413" s="667" t="s">
        <v>7569</v>
      </c>
      <c r="E413" s="666" t="s">
        <v>7551</v>
      </c>
      <c r="F413" s="667" t="s">
        <v>7552</v>
      </c>
      <c r="G413" s="666" t="s">
        <v>4860</v>
      </c>
      <c r="H413" s="666" t="s">
        <v>4861</v>
      </c>
      <c r="I413" s="668">
        <v>2283.875</v>
      </c>
      <c r="J413" s="668">
        <v>3</v>
      </c>
      <c r="K413" s="669">
        <v>6824.4</v>
      </c>
    </row>
    <row r="414" spans="1:11" ht="14.4" customHeight="1" x14ac:dyDescent="0.3">
      <c r="A414" s="664" t="s">
        <v>555</v>
      </c>
      <c r="B414" s="665" t="s">
        <v>556</v>
      </c>
      <c r="C414" s="666" t="s">
        <v>4329</v>
      </c>
      <c r="D414" s="667" t="s">
        <v>7569</v>
      </c>
      <c r="E414" s="666" t="s">
        <v>7551</v>
      </c>
      <c r="F414" s="667" t="s">
        <v>7552</v>
      </c>
      <c r="G414" s="666" t="s">
        <v>4862</v>
      </c>
      <c r="H414" s="666" t="s">
        <v>4863</v>
      </c>
      <c r="I414" s="668">
        <v>1684.32</v>
      </c>
      <c r="J414" s="668">
        <v>1</v>
      </c>
      <c r="K414" s="669">
        <v>1684.32</v>
      </c>
    </row>
    <row r="415" spans="1:11" ht="14.4" customHeight="1" x14ac:dyDescent="0.3">
      <c r="A415" s="664" t="s">
        <v>555</v>
      </c>
      <c r="B415" s="665" t="s">
        <v>556</v>
      </c>
      <c r="C415" s="666" t="s">
        <v>4329</v>
      </c>
      <c r="D415" s="667" t="s">
        <v>7569</v>
      </c>
      <c r="E415" s="666" t="s">
        <v>7551</v>
      </c>
      <c r="F415" s="667" t="s">
        <v>7552</v>
      </c>
      <c r="G415" s="666" t="s">
        <v>4864</v>
      </c>
      <c r="H415" s="666" t="s">
        <v>4865</v>
      </c>
      <c r="I415" s="668">
        <v>953.5</v>
      </c>
      <c r="J415" s="668">
        <v>1</v>
      </c>
      <c r="K415" s="669">
        <v>953.5</v>
      </c>
    </row>
    <row r="416" spans="1:11" ht="14.4" customHeight="1" x14ac:dyDescent="0.3">
      <c r="A416" s="664" t="s">
        <v>555</v>
      </c>
      <c r="B416" s="665" t="s">
        <v>556</v>
      </c>
      <c r="C416" s="666" t="s">
        <v>4329</v>
      </c>
      <c r="D416" s="667" t="s">
        <v>7569</v>
      </c>
      <c r="E416" s="666" t="s">
        <v>7551</v>
      </c>
      <c r="F416" s="667" t="s">
        <v>7552</v>
      </c>
      <c r="G416" s="666" t="s">
        <v>4866</v>
      </c>
      <c r="H416" s="666" t="s">
        <v>4867</v>
      </c>
      <c r="I416" s="668">
        <v>1368.56</v>
      </c>
      <c r="J416" s="668">
        <v>1</v>
      </c>
      <c r="K416" s="669">
        <v>1368.56</v>
      </c>
    </row>
    <row r="417" spans="1:11" ht="14.4" customHeight="1" x14ac:dyDescent="0.3">
      <c r="A417" s="664" t="s">
        <v>555</v>
      </c>
      <c r="B417" s="665" t="s">
        <v>556</v>
      </c>
      <c r="C417" s="666" t="s">
        <v>4329</v>
      </c>
      <c r="D417" s="667" t="s">
        <v>7569</v>
      </c>
      <c r="E417" s="666" t="s">
        <v>7551</v>
      </c>
      <c r="F417" s="667" t="s">
        <v>7552</v>
      </c>
      <c r="G417" s="666" t="s">
        <v>4868</v>
      </c>
      <c r="H417" s="666" t="s">
        <v>4869</v>
      </c>
      <c r="I417" s="668">
        <v>2475.66</v>
      </c>
      <c r="J417" s="668">
        <v>1</v>
      </c>
      <c r="K417" s="669">
        <v>2475.66</v>
      </c>
    </row>
    <row r="418" spans="1:11" ht="14.4" customHeight="1" x14ac:dyDescent="0.3">
      <c r="A418" s="664" t="s">
        <v>555</v>
      </c>
      <c r="B418" s="665" t="s">
        <v>556</v>
      </c>
      <c r="C418" s="666" t="s">
        <v>4329</v>
      </c>
      <c r="D418" s="667" t="s">
        <v>7569</v>
      </c>
      <c r="E418" s="666" t="s">
        <v>7551</v>
      </c>
      <c r="F418" s="667" t="s">
        <v>7552</v>
      </c>
      <c r="G418" s="666" t="s">
        <v>4870</v>
      </c>
      <c r="H418" s="666" t="s">
        <v>4871</v>
      </c>
      <c r="I418" s="668">
        <v>2853.2</v>
      </c>
      <c r="J418" s="668">
        <v>1</v>
      </c>
      <c r="K418" s="669">
        <v>2853.2</v>
      </c>
    </row>
    <row r="419" spans="1:11" ht="14.4" customHeight="1" x14ac:dyDescent="0.3">
      <c r="A419" s="664" t="s">
        <v>555</v>
      </c>
      <c r="B419" s="665" t="s">
        <v>556</v>
      </c>
      <c r="C419" s="666" t="s">
        <v>4329</v>
      </c>
      <c r="D419" s="667" t="s">
        <v>7569</v>
      </c>
      <c r="E419" s="666" t="s">
        <v>7551</v>
      </c>
      <c r="F419" s="667" t="s">
        <v>7552</v>
      </c>
      <c r="G419" s="666" t="s">
        <v>4872</v>
      </c>
      <c r="H419" s="666" t="s">
        <v>4873</v>
      </c>
      <c r="I419" s="668">
        <v>2286.8566666666666</v>
      </c>
      <c r="J419" s="668">
        <v>4</v>
      </c>
      <c r="K419" s="669">
        <v>9147.4700000000012</v>
      </c>
    </row>
    <row r="420" spans="1:11" ht="14.4" customHeight="1" x14ac:dyDescent="0.3">
      <c r="A420" s="664" t="s">
        <v>555</v>
      </c>
      <c r="B420" s="665" t="s">
        <v>556</v>
      </c>
      <c r="C420" s="666" t="s">
        <v>4329</v>
      </c>
      <c r="D420" s="667" t="s">
        <v>7569</v>
      </c>
      <c r="E420" s="666" t="s">
        <v>7551</v>
      </c>
      <c r="F420" s="667" t="s">
        <v>7552</v>
      </c>
      <c r="G420" s="666" t="s">
        <v>4874</v>
      </c>
      <c r="H420" s="666" t="s">
        <v>4875</v>
      </c>
      <c r="I420" s="668">
        <v>1219.67</v>
      </c>
      <c r="J420" s="668">
        <v>1</v>
      </c>
      <c r="K420" s="669">
        <v>1219.67</v>
      </c>
    </row>
    <row r="421" spans="1:11" ht="14.4" customHeight="1" x14ac:dyDescent="0.3">
      <c r="A421" s="664" t="s">
        <v>555</v>
      </c>
      <c r="B421" s="665" t="s">
        <v>556</v>
      </c>
      <c r="C421" s="666" t="s">
        <v>4329</v>
      </c>
      <c r="D421" s="667" t="s">
        <v>7569</v>
      </c>
      <c r="E421" s="666" t="s">
        <v>7551</v>
      </c>
      <c r="F421" s="667" t="s">
        <v>7552</v>
      </c>
      <c r="G421" s="666" t="s">
        <v>4876</v>
      </c>
      <c r="H421" s="666" t="s">
        <v>4877</v>
      </c>
      <c r="I421" s="668">
        <v>2370.25</v>
      </c>
      <c r="J421" s="668">
        <v>2</v>
      </c>
      <c r="K421" s="669">
        <v>4740.5</v>
      </c>
    </row>
    <row r="422" spans="1:11" ht="14.4" customHeight="1" x14ac:dyDescent="0.3">
      <c r="A422" s="664" t="s">
        <v>555</v>
      </c>
      <c r="B422" s="665" t="s">
        <v>556</v>
      </c>
      <c r="C422" s="666" t="s">
        <v>4329</v>
      </c>
      <c r="D422" s="667" t="s">
        <v>7569</v>
      </c>
      <c r="E422" s="666" t="s">
        <v>7551</v>
      </c>
      <c r="F422" s="667" t="s">
        <v>7552</v>
      </c>
      <c r="G422" s="666" t="s">
        <v>4878</v>
      </c>
      <c r="H422" s="666" t="s">
        <v>4879</v>
      </c>
      <c r="I422" s="668">
        <v>8927.3799999999992</v>
      </c>
      <c r="J422" s="668">
        <v>1</v>
      </c>
      <c r="K422" s="669">
        <v>8927.3799999999992</v>
      </c>
    </row>
    <row r="423" spans="1:11" ht="14.4" customHeight="1" x14ac:dyDescent="0.3">
      <c r="A423" s="664" t="s">
        <v>555</v>
      </c>
      <c r="B423" s="665" t="s">
        <v>556</v>
      </c>
      <c r="C423" s="666" t="s">
        <v>4329</v>
      </c>
      <c r="D423" s="667" t="s">
        <v>7569</v>
      </c>
      <c r="E423" s="666" t="s">
        <v>7551</v>
      </c>
      <c r="F423" s="667" t="s">
        <v>7552</v>
      </c>
      <c r="G423" s="666" t="s">
        <v>4880</v>
      </c>
      <c r="H423" s="666" t="s">
        <v>4881</v>
      </c>
      <c r="I423" s="668">
        <v>3256.1140000000005</v>
      </c>
      <c r="J423" s="668">
        <v>5</v>
      </c>
      <c r="K423" s="669">
        <v>16280.570000000002</v>
      </c>
    </row>
    <row r="424" spans="1:11" ht="14.4" customHeight="1" x14ac:dyDescent="0.3">
      <c r="A424" s="664" t="s">
        <v>555</v>
      </c>
      <c r="B424" s="665" t="s">
        <v>556</v>
      </c>
      <c r="C424" s="666" t="s">
        <v>4329</v>
      </c>
      <c r="D424" s="667" t="s">
        <v>7569</v>
      </c>
      <c r="E424" s="666" t="s">
        <v>7551</v>
      </c>
      <c r="F424" s="667" t="s">
        <v>7552</v>
      </c>
      <c r="G424" s="666" t="s">
        <v>4882</v>
      </c>
      <c r="H424" s="666" t="s">
        <v>4883</v>
      </c>
      <c r="I424" s="668">
        <v>735.08500000000004</v>
      </c>
      <c r="J424" s="668">
        <v>8</v>
      </c>
      <c r="K424" s="669">
        <v>5880.65</v>
      </c>
    </row>
    <row r="425" spans="1:11" ht="14.4" customHeight="1" x14ac:dyDescent="0.3">
      <c r="A425" s="664" t="s">
        <v>555</v>
      </c>
      <c r="B425" s="665" t="s">
        <v>556</v>
      </c>
      <c r="C425" s="666" t="s">
        <v>4329</v>
      </c>
      <c r="D425" s="667" t="s">
        <v>7569</v>
      </c>
      <c r="E425" s="666" t="s">
        <v>7551</v>
      </c>
      <c r="F425" s="667" t="s">
        <v>7552</v>
      </c>
      <c r="G425" s="666" t="s">
        <v>4884</v>
      </c>
      <c r="H425" s="666" t="s">
        <v>4885</v>
      </c>
      <c r="I425" s="668">
        <v>6209.96</v>
      </c>
      <c r="J425" s="668">
        <v>5</v>
      </c>
      <c r="K425" s="669">
        <v>31049.81</v>
      </c>
    </row>
    <row r="426" spans="1:11" ht="14.4" customHeight="1" x14ac:dyDescent="0.3">
      <c r="A426" s="664" t="s">
        <v>555</v>
      </c>
      <c r="B426" s="665" t="s">
        <v>556</v>
      </c>
      <c r="C426" s="666" t="s">
        <v>4329</v>
      </c>
      <c r="D426" s="667" t="s">
        <v>7569</v>
      </c>
      <c r="E426" s="666" t="s">
        <v>7551</v>
      </c>
      <c r="F426" s="667" t="s">
        <v>7552</v>
      </c>
      <c r="G426" s="666" t="s">
        <v>4886</v>
      </c>
      <c r="H426" s="666" t="s">
        <v>4887</v>
      </c>
      <c r="I426" s="668">
        <v>1694</v>
      </c>
      <c r="J426" s="668">
        <v>2</v>
      </c>
      <c r="K426" s="669">
        <v>3388</v>
      </c>
    </row>
    <row r="427" spans="1:11" ht="14.4" customHeight="1" x14ac:dyDescent="0.3">
      <c r="A427" s="664" t="s">
        <v>555</v>
      </c>
      <c r="B427" s="665" t="s">
        <v>556</v>
      </c>
      <c r="C427" s="666" t="s">
        <v>4329</v>
      </c>
      <c r="D427" s="667" t="s">
        <v>7569</v>
      </c>
      <c r="E427" s="666" t="s">
        <v>7551</v>
      </c>
      <c r="F427" s="667" t="s">
        <v>7552</v>
      </c>
      <c r="G427" s="666" t="s">
        <v>4888</v>
      </c>
      <c r="H427" s="666" t="s">
        <v>4889</v>
      </c>
      <c r="I427" s="668">
        <v>4840</v>
      </c>
      <c r="J427" s="668">
        <v>2</v>
      </c>
      <c r="K427" s="669">
        <v>9680</v>
      </c>
    </row>
    <row r="428" spans="1:11" ht="14.4" customHeight="1" x14ac:dyDescent="0.3">
      <c r="A428" s="664" t="s">
        <v>555</v>
      </c>
      <c r="B428" s="665" t="s">
        <v>556</v>
      </c>
      <c r="C428" s="666" t="s">
        <v>4329</v>
      </c>
      <c r="D428" s="667" t="s">
        <v>7569</v>
      </c>
      <c r="E428" s="666" t="s">
        <v>7551</v>
      </c>
      <c r="F428" s="667" t="s">
        <v>7552</v>
      </c>
      <c r="G428" s="666" t="s">
        <v>4890</v>
      </c>
      <c r="H428" s="666" t="s">
        <v>4891</v>
      </c>
      <c r="I428" s="668">
        <v>9520.4500000000007</v>
      </c>
      <c r="J428" s="668">
        <v>2</v>
      </c>
      <c r="K428" s="669">
        <v>19040.900000000001</v>
      </c>
    </row>
    <row r="429" spans="1:11" ht="14.4" customHeight="1" x14ac:dyDescent="0.3">
      <c r="A429" s="664" t="s">
        <v>555</v>
      </c>
      <c r="B429" s="665" t="s">
        <v>556</v>
      </c>
      <c r="C429" s="666" t="s">
        <v>4329</v>
      </c>
      <c r="D429" s="667" t="s">
        <v>7569</v>
      </c>
      <c r="E429" s="666" t="s">
        <v>7551</v>
      </c>
      <c r="F429" s="667" t="s">
        <v>7552</v>
      </c>
      <c r="G429" s="666" t="s">
        <v>4892</v>
      </c>
      <c r="H429" s="666" t="s">
        <v>4893</v>
      </c>
      <c r="I429" s="668">
        <v>2041.26</v>
      </c>
      <c r="J429" s="668">
        <v>1</v>
      </c>
      <c r="K429" s="669">
        <v>2041.26</v>
      </c>
    </row>
    <row r="430" spans="1:11" ht="14.4" customHeight="1" x14ac:dyDescent="0.3">
      <c r="A430" s="664" t="s">
        <v>555</v>
      </c>
      <c r="B430" s="665" t="s">
        <v>556</v>
      </c>
      <c r="C430" s="666" t="s">
        <v>4329</v>
      </c>
      <c r="D430" s="667" t="s">
        <v>7569</v>
      </c>
      <c r="E430" s="666" t="s">
        <v>7551</v>
      </c>
      <c r="F430" s="667" t="s">
        <v>7552</v>
      </c>
      <c r="G430" s="666" t="s">
        <v>4894</v>
      </c>
      <c r="H430" s="666" t="s">
        <v>4895</v>
      </c>
      <c r="I430" s="668">
        <v>2813.2750000000001</v>
      </c>
      <c r="J430" s="668">
        <v>2</v>
      </c>
      <c r="K430" s="669">
        <v>5626.55</v>
      </c>
    </row>
    <row r="431" spans="1:11" ht="14.4" customHeight="1" x14ac:dyDescent="0.3">
      <c r="A431" s="664" t="s">
        <v>555</v>
      </c>
      <c r="B431" s="665" t="s">
        <v>556</v>
      </c>
      <c r="C431" s="666" t="s">
        <v>4329</v>
      </c>
      <c r="D431" s="667" t="s">
        <v>7569</v>
      </c>
      <c r="E431" s="666" t="s">
        <v>7551</v>
      </c>
      <c r="F431" s="667" t="s">
        <v>7552</v>
      </c>
      <c r="G431" s="666" t="s">
        <v>4896</v>
      </c>
      <c r="H431" s="666" t="s">
        <v>4897</v>
      </c>
      <c r="I431" s="668">
        <v>1050.29</v>
      </c>
      <c r="J431" s="668">
        <v>2</v>
      </c>
      <c r="K431" s="669">
        <v>2100.58</v>
      </c>
    </row>
    <row r="432" spans="1:11" ht="14.4" customHeight="1" x14ac:dyDescent="0.3">
      <c r="A432" s="664" t="s">
        <v>555</v>
      </c>
      <c r="B432" s="665" t="s">
        <v>556</v>
      </c>
      <c r="C432" s="666" t="s">
        <v>4329</v>
      </c>
      <c r="D432" s="667" t="s">
        <v>7569</v>
      </c>
      <c r="E432" s="666" t="s">
        <v>7551</v>
      </c>
      <c r="F432" s="667" t="s">
        <v>7552</v>
      </c>
      <c r="G432" s="666" t="s">
        <v>4898</v>
      </c>
      <c r="H432" s="666" t="s">
        <v>4899</v>
      </c>
      <c r="I432" s="668">
        <v>1197.9000000000001</v>
      </c>
      <c r="J432" s="668">
        <v>1</v>
      </c>
      <c r="K432" s="669">
        <v>1197.9000000000001</v>
      </c>
    </row>
    <row r="433" spans="1:11" ht="14.4" customHeight="1" x14ac:dyDescent="0.3">
      <c r="A433" s="664" t="s">
        <v>555</v>
      </c>
      <c r="B433" s="665" t="s">
        <v>556</v>
      </c>
      <c r="C433" s="666" t="s">
        <v>4329</v>
      </c>
      <c r="D433" s="667" t="s">
        <v>7569</v>
      </c>
      <c r="E433" s="666" t="s">
        <v>7551</v>
      </c>
      <c r="F433" s="667" t="s">
        <v>7552</v>
      </c>
      <c r="G433" s="666" t="s">
        <v>4900</v>
      </c>
      <c r="H433" s="666" t="s">
        <v>4901</v>
      </c>
      <c r="I433" s="668">
        <v>605</v>
      </c>
      <c r="J433" s="668">
        <v>2</v>
      </c>
      <c r="K433" s="669">
        <v>1210</v>
      </c>
    </row>
    <row r="434" spans="1:11" ht="14.4" customHeight="1" x14ac:dyDescent="0.3">
      <c r="A434" s="664" t="s">
        <v>555</v>
      </c>
      <c r="B434" s="665" t="s">
        <v>556</v>
      </c>
      <c r="C434" s="666" t="s">
        <v>4329</v>
      </c>
      <c r="D434" s="667" t="s">
        <v>7569</v>
      </c>
      <c r="E434" s="666" t="s">
        <v>7551</v>
      </c>
      <c r="F434" s="667" t="s">
        <v>7552</v>
      </c>
      <c r="G434" s="666" t="s">
        <v>4902</v>
      </c>
      <c r="H434" s="666" t="s">
        <v>4903</v>
      </c>
      <c r="I434" s="668">
        <v>471.9</v>
      </c>
      <c r="J434" s="668">
        <v>1</v>
      </c>
      <c r="K434" s="669">
        <v>471.9</v>
      </c>
    </row>
    <row r="435" spans="1:11" ht="14.4" customHeight="1" x14ac:dyDescent="0.3">
      <c r="A435" s="664" t="s">
        <v>555</v>
      </c>
      <c r="B435" s="665" t="s">
        <v>556</v>
      </c>
      <c r="C435" s="666" t="s">
        <v>4329</v>
      </c>
      <c r="D435" s="667" t="s">
        <v>7569</v>
      </c>
      <c r="E435" s="666" t="s">
        <v>7551</v>
      </c>
      <c r="F435" s="667" t="s">
        <v>7552</v>
      </c>
      <c r="G435" s="666" t="s">
        <v>4904</v>
      </c>
      <c r="H435" s="666" t="s">
        <v>4905</v>
      </c>
      <c r="I435" s="668">
        <v>1501.61</v>
      </c>
      <c r="J435" s="668">
        <v>2</v>
      </c>
      <c r="K435" s="669">
        <v>3003.22</v>
      </c>
    </row>
    <row r="436" spans="1:11" ht="14.4" customHeight="1" x14ac:dyDescent="0.3">
      <c r="A436" s="664" t="s">
        <v>555</v>
      </c>
      <c r="B436" s="665" t="s">
        <v>556</v>
      </c>
      <c r="C436" s="666" t="s">
        <v>4329</v>
      </c>
      <c r="D436" s="667" t="s">
        <v>7569</v>
      </c>
      <c r="E436" s="666" t="s">
        <v>7551</v>
      </c>
      <c r="F436" s="667" t="s">
        <v>7552</v>
      </c>
      <c r="G436" s="666" t="s">
        <v>4906</v>
      </c>
      <c r="H436" s="666" t="s">
        <v>4907</v>
      </c>
      <c r="I436" s="668">
        <v>3465.4</v>
      </c>
      <c r="J436" s="668">
        <v>1</v>
      </c>
      <c r="K436" s="669">
        <v>3465.4</v>
      </c>
    </row>
    <row r="437" spans="1:11" ht="14.4" customHeight="1" x14ac:dyDescent="0.3">
      <c r="A437" s="664" t="s">
        <v>555</v>
      </c>
      <c r="B437" s="665" t="s">
        <v>556</v>
      </c>
      <c r="C437" s="666" t="s">
        <v>4329</v>
      </c>
      <c r="D437" s="667" t="s">
        <v>7569</v>
      </c>
      <c r="E437" s="666" t="s">
        <v>7551</v>
      </c>
      <c r="F437" s="667" t="s">
        <v>7552</v>
      </c>
      <c r="G437" s="666" t="s">
        <v>4908</v>
      </c>
      <c r="H437" s="666" t="s">
        <v>4909</v>
      </c>
      <c r="I437" s="668">
        <v>6727.6</v>
      </c>
      <c r="J437" s="668">
        <v>1</v>
      </c>
      <c r="K437" s="669">
        <v>6727.6</v>
      </c>
    </row>
    <row r="438" spans="1:11" ht="14.4" customHeight="1" x14ac:dyDescent="0.3">
      <c r="A438" s="664" t="s">
        <v>555</v>
      </c>
      <c r="B438" s="665" t="s">
        <v>556</v>
      </c>
      <c r="C438" s="666" t="s">
        <v>4329</v>
      </c>
      <c r="D438" s="667" t="s">
        <v>7569</v>
      </c>
      <c r="E438" s="666" t="s">
        <v>7551</v>
      </c>
      <c r="F438" s="667" t="s">
        <v>7552</v>
      </c>
      <c r="G438" s="666" t="s">
        <v>4910</v>
      </c>
      <c r="H438" s="666" t="s">
        <v>4911</v>
      </c>
      <c r="I438" s="668">
        <v>2286.9</v>
      </c>
      <c r="J438" s="668">
        <v>23</v>
      </c>
      <c r="K438" s="669">
        <v>52598.700000000004</v>
      </c>
    </row>
    <row r="439" spans="1:11" ht="14.4" customHeight="1" x14ac:dyDescent="0.3">
      <c r="A439" s="664" t="s">
        <v>555</v>
      </c>
      <c r="B439" s="665" t="s">
        <v>556</v>
      </c>
      <c r="C439" s="666" t="s">
        <v>4329</v>
      </c>
      <c r="D439" s="667" t="s">
        <v>7569</v>
      </c>
      <c r="E439" s="666" t="s">
        <v>7551</v>
      </c>
      <c r="F439" s="667" t="s">
        <v>7552</v>
      </c>
      <c r="G439" s="666" t="s">
        <v>4912</v>
      </c>
      <c r="H439" s="666" t="s">
        <v>4913</v>
      </c>
      <c r="I439" s="668">
        <v>1050.3</v>
      </c>
      <c r="J439" s="668">
        <v>2</v>
      </c>
      <c r="K439" s="669">
        <v>2100.6</v>
      </c>
    </row>
    <row r="440" spans="1:11" ht="14.4" customHeight="1" x14ac:dyDescent="0.3">
      <c r="A440" s="664" t="s">
        <v>555</v>
      </c>
      <c r="B440" s="665" t="s">
        <v>556</v>
      </c>
      <c r="C440" s="666" t="s">
        <v>4329</v>
      </c>
      <c r="D440" s="667" t="s">
        <v>7569</v>
      </c>
      <c r="E440" s="666" t="s">
        <v>7551</v>
      </c>
      <c r="F440" s="667" t="s">
        <v>7552</v>
      </c>
      <c r="G440" s="666" t="s">
        <v>4914</v>
      </c>
      <c r="H440" s="666" t="s">
        <v>4915</v>
      </c>
      <c r="I440" s="668">
        <v>3292.45</v>
      </c>
      <c r="J440" s="668">
        <v>1</v>
      </c>
      <c r="K440" s="669">
        <v>3292.45</v>
      </c>
    </row>
    <row r="441" spans="1:11" ht="14.4" customHeight="1" x14ac:dyDescent="0.3">
      <c r="A441" s="664" t="s">
        <v>555</v>
      </c>
      <c r="B441" s="665" t="s">
        <v>556</v>
      </c>
      <c r="C441" s="666" t="s">
        <v>4329</v>
      </c>
      <c r="D441" s="667" t="s">
        <v>7569</v>
      </c>
      <c r="E441" s="666" t="s">
        <v>7551</v>
      </c>
      <c r="F441" s="667" t="s">
        <v>7552</v>
      </c>
      <c r="G441" s="666" t="s">
        <v>4916</v>
      </c>
      <c r="H441" s="666" t="s">
        <v>4917</v>
      </c>
      <c r="I441" s="668">
        <v>6933.3</v>
      </c>
      <c r="J441" s="668">
        <v>1</v>
      </c>
      <c r="K441" s="669">
        <v>6933.3</v>
      </c>
    </row>
    <row r="442" spans="1:11" ht="14.4" customHeight="1" x14ac:dyDescent="0.3">
      <c r="A442" s="664" t="s">
        <v>555</v>
      </c>
      <c r="B442" s="665" t="s">
        <v>556</v>
      </c>
      <c r="C442" s="666" t="s">
        <v>4329</v>
      </c>
      <c r="D442" s="667" t="s">
        <v>7569</v>
      </c>
      <c r="E442" s="666" t="s">
        <v>7551</v>
      </c>
      <c r="F442" s="667" t="s">
        <v>7552</v>
      </c>
      <c r="G442" s="666" t="s">
        <v>4918</v>
      </c>
      <c r="H442" s="666" t="s">
        <v>4919</v>
      </c>
      <c r="I442" s="668">
        <v>1568.16</v>
      </c>
      <c r="J442" s="668">
        <v>4</v>
      </c>
      <c r="K442" s="669">
        <v>6272.64</v>
      </c>
    </row>
    <row r="443" spans="1:11" ht="14.4" customHeight="1" x14ac:dyDescent="0.3">
      <c r="A443" s="664" t="s">
        <v>555</v>
      </c>
      <c r="B443" s="665" t="s">
        <v>556</v>
      </c>
      <c r="C443" s="666" t="s">
        <v>4329</v>
      </c>
      <c r="D443" s="667" t="s">
        <v>7569</v>
      </c>
      <c r="E443" s="666" t="s">
        <v>7551</v>
      </c>
      <c r="F443" s="667" t="s">
        <v>7552</v>
      </c>
      <c r="G443" s="666" t="s">
        <v>4920</v>
      </c>
      <c r="H443" s="666" t="s">
        <v>4921</v>
      </c>
      <c r="I443" s="668">
        <v>122.39</v>
      </c>
      <c r="J443" s="668">
        <v>2</v>
      </c>
      <c r="K443" s="669">
        <v>244.77</v>
      </c>
    </row>
    <row r="444" spans="1:11" ht="14.4" customHeight="1" x14ac:dyDescent="0.3">
      <c r="A444" s="664" t="s">
        <v>555</v>
      </c>
      <c r="B444" s="665" t="s">
        <v>556</v>
      </c>
      <c r="C444" s="666" t="s">
        <v>4329</v>
      </c>
      <c r="D444" s="667" t="s">
        <v>7569</v>
      </c>
      <c r="E444" s="666" t="s">
        <v>7551</v>
      </c>
      <c r="F444" s="667" t="s">
        <v>7552</v>
      </c>
      <c r="G444" s="666" t="s">
        <v>4922</v>
      </c>
      <c r="H444" s="666" t="s">
        <v>4923</v>
      </c>
      <c r="I444" s="668">
        <v>1738.8</v>
      </c>
      <c r="J444" s="668">
        <v>14</v>
      </c>
      <c r="K444" s="669">
        <v>24343.199999999997</v>
      </c>
    </row>
    <row r="445" spans="1:11" ht="14.4" customHeight="1" x14ac:dyDescent="0.3">
      <c r="A445" s="664" t="s">
        <v>555</v>
      </c>
      <c r="B445" s="665" t="s">
        <v>556</v>
      </c>
      <c r="C445" s="666" t="s">
        <v>4329</v>
      </c>
      <c r="D445" s="667" t="s">
        <v>7569</v>
      </c>
      <c r="E445" s="666" t="s">
        <v>7551</v>
      </c>
      <c r="F445" s="667" t="s">
        <v>7552</v>
      </c>
      <c r="G445" s="666" t="s">
        <v>4924</v>
      </c>
      <c r="H445" s="666" t="s">
        <v>4925</v>
      </c>
      <c r="I445" s="668">
        <v>2253.8150000000001</v>
      </c>
      <c r="J445" s="668">
        <v>6</v>
      </c>
      <c r="K445" s="669">
        <v>13522.89</v>
      </c>
    </row>
    <row r="446" spans="1:11" ht="14.4" customHeight="1" x14ac:dyDescent="0.3">
      <c r="A446" s="664" t="s">
        <v>555</v>
      </c>
      <c r="B446" s="665" t="s">
        <v>556</v>
      </c>
      <c r="C446" s="666" t="s">
        <v>4329</v>
      </c>
      <c r="D446" s="667" t="s">
        <v>7569</v>
      </c>
      <c r="E446" s="666" t="s">
        <v>7551</v>
      </c>
      <c r="F446" s="667" t="s">
        <v>7552</v>
      </c>
      <c r="G446" s="666" t="s">
        <v>4926</v>
      </c>
      <c r="H446" s="666" t="s">
        <v>4927</v>
      </c>
      <c r="I446" s="668">
        <v>2253.8200000000002</v>
      </c>
      <c r="J446" s="668">
        <v>6</v>
      </c>
      <c r="K446" s="669">
        <v>13522.91</v>
      </c>
    </row>
    <row r="447" spans="1:11" ht="14.4" customHeight="1" x14ac:dyDescent="0.3">
      <c r="A447" s="664" t="s">
        <v>555</v>
      </c>
      <c r="B447" s="665" t="s">
        <v>556</v>
      </c>
      <c r="C447" s="666" t="s">
        <v>4329</v>
      </c>
      <c r="D447" s="667" t="s">
        <v>7569</v>
      </c>
      <c r="E447" s="666" t="s">
        <v>7551</v>
      </c>
      <c r="F447" s="667" t="s">
        <v>7552</v>
      </c>
      <c r="G447" s="666" t="s">
        <v>4928</v>
      </c>
      <c r="H447" s="666" t="s">
        <v>4929</v>
      </c>
      <c r="I447" s="668">
        <v>1738.8</v>
      </c>
      <c r="J447" s="668">
        <v>14</v>
      </c>
      <c r="K447" s="669">
        <v>24343.199999999997</v>
      </c>
    </row>
    <row r="448" spans="1:11" ht="14.4" customHeight="1" x14ac:dyDescent="0.3">
      <c r="A448" s="664" t="s">
        <v>555</v>
      </c>
      <c r="B448" s="665" t="s">
        <v>556</v>
      </c>
      <c r="C448" s="666" t="s">
        <v>4329</v>
      </c>
      <c r="D448" s="667" t="s">
        <v>7569</v>
      </c>
      <c r="E448" s="666" t="s">
        <v>7551</v>
      </c>
      <c r="F448" s="667" t="s">
        <v>7552</v>
      </c>
      <c r="G448" s="666" t="s">
        <v>4930</v>
      </c>
      <c r="H448" s="666" t="s">
        <v>4931</v>
      </c>
      <c r="I448" s="668">
        <v>16754.349999999999</v>
      </c>
      <c r="J448" s="668">
        <v>1</v>
      </c>
      <c r="K448" s="669">
        <v>16754.349999999999</v>
      </c>
    </row>
    <row r="449" spans="1:11" ht="14.4" customHeight="1" x14ac:dyDescent="0.3">
      <c r="A449" s="664" t="s">
        <v>555</v>
      </c>
      <c r="B449" s="665" t="s">
        <v>556</v>
      </c>
      <c r="C449" s="666" t="s">
        <v>4329</v>
      </c>
      <c r="D449" s="667" t="s">
        <v>7569</v>
      </c>
      <c r="E449" s="666" t="s">
        <v>7551</v>
      </c>
      <c r="F449" s="667" t="s">
        <v>7552</v>
      </c>
      <c r="G449" s="666" t="s">
        <v>4932</v>
      </c>
      <c r="H449" s="666" t="s">
        <v>4933</v>
      </c>
      <c r="I449" s="668">
        <v>3646.9250000000002</v>
      </c>
      <c r="J449" s="668">
        <v>2</v>
      </c>
      <c r="K449" s="669">
        <v>7293.85</v>
      </c>
    </row>
    <row r="450" spans="1:11" ht="14.4" customHeight="1" x14ac:dyDescent="0.3">
      <c r="A450" s="664" t="s">
        <v>555</v>
      </c>
      <c r="B450" s="665" t="s">
        <v>556</v>
      </c>
      <c r="C450" s="666" t="s">
        <v>4329</v>
      </c>
      <c r="D450" s="667" t="s">
        <v>7569</v>
      </c>
      <c r="E450" s="666" t="s">
        <v>7551</v>
      </c>
      <c r="F450" s="667" t="s">
        <v>7552</v>
      </c>
      <c r="G450" s="666" t="s">
        <v>4934</v>
      </c>
      <c r="H450" s="666" t="s">
        <v>4935</v>
      </c>
      <c r="I450" s="668">
        <v>2735.81</v>
      </c>
      <c r="J450" s="668">
        <v>1</v>
      </c>
      <c r="K450" s="669">
        <v>2735.81</v>
      </c>
    </row>
    <row r="451" spans="1:11" ht="14.4" customHeight="1" x14ac:dyDescent="0.3">
      <c r="A451" s="664" t="s">
        <v>555</v>
      </c>
      <c r="B451" s="665" t="s">
        <v>556</v>
      </c>
      <c r="C451" s="666" t="s">
        <v>4329</v>
      </c>
      <c r="D451" s="667" t="s">
        <v>7569</v>
      </c>
      <c r="E451" s="666" t="s">
        <v>7551</v>
      </c>
      <c r="F451" s="667" t="s">
        <v>7552</v>
      </c>
      <c r="G451" s="666" t="s">
        <v>4936</v>
      </c>
      <c r="H451" s="666" t="s">
        <v>4937</v>
      </c>
      <c r="I451" s="668">
        <v>997.05</v>
      </c>
      <c r="J451" s="668">
        <v>1</v>
      </c>
      <c r="K451" s="669">
        <v>997.05</v>
      </c>
    </row>
    <row r="452" spans="1:11" ht="14.4" customHeight="1" x14ac:dyDescent="0.3">
      <c r="A452" s="664" t="s">
        <v>555</v>
      </c>
      <c r="B452" s="665" t="s">
        <v>556</v>
      </c>
      <c r="C452" s="666" t="s">
        <v>4329</v>
      </c>
      <c r="D452" s="667" t="s">
        <v>7569</v>
      </c>
      <c r="E452" s="666" t="s">
        <v>7551</v>
      </c>
      <c r="F452" s="667" t="s">
        <v>7552</v>
      </c>
      <c r="G452" s="666" t="s">
        <v>4938</v>
      </c>
      <c r="H452" s="666" t="s">
        <v>4939</v>
      </c>
      <c r="I452" s="668">
        <v>5326.42</v>
      </c>
      <c r="J452" s="668">
        <v>1</v>
      </c>
      <c r="K452" s="669">
        <v>5326.42</v>
      </c>
    </row>
    <row r="453" spans="1:11" ht="14.4" customHeight="1" x14ac:dyDescent="0.3">
      <c r="A453" s="664" t="s">
        <v>555</v>
      </c>
      <c r="B453" s="665" t="s">
        <v>556</v>
      </c>
      <c r="C453" s="666" t="s">
        <v>4329</v>
      </c>
      <c r="D453" s="667" t="s">
        <v>7569</v>
      </c>
      <c r="E453" s="666" t="s">
        <v>7551</v>
      </c>
      <c r="F453" s="667" t="s">
        <v>7552</v>
      </c>
      <c r="G453" s="666" t="s">
        <v>4940</v>
      </c>
      <c r="H453" s="666" t="s">
        <v>4941</v>
      </c>
      <c r="I453" s="668">
        <v>2116</v>
      </c>
      <c r="J453" s="668">
        <v>3</v>
      </c>
      <c r="K453" s="669">
        <v>6348</v>
      </c>
    </row>
    <row r="454" spans="1:11" ht="14.4" customHeight="1" x14ac:dyDescent="0.3">
      <c r="A454" s="664" t="s">
        <v>555</v>
      </c>
      <c r="B454" s="665" t="s">
        <v>556</v>
      </c>
      <c r="C454" s="666" t="s">
        <v>4329</v>
      </c>
      <c r="D454" s="667" t="s">
        <v>7569</v>
      </c>
      <c r="E454" s="666" t="s">
        <v>7551</v>
      </c>
      <c r="F454" s="667" t="s">
        <v>7552</v>
      </c>
      <c r="G454" s="666" t="s">
        <v>4942</v>
      </c>
      <c r="H454" s="666" t="s">
        <v>4943</v>
      </c>
      <c r="I454" s="668">
        <v>1.21</v>
      </c>
      <c r="J454" s="668">
        <v>1</v>
      </c>
      <c r="K454" s="669">
        <v>1.21</v>
      </c>
    </row>
    <row r="455" spans="1:11" ht="14.4" customHeight="1" x14ac:dyDescent="0.3">
      <c r="A455" s="664" t="s">
        <v>555</v>
      </c>
      <c r="B455" s="665" t="s">
        <v>556</v>
      </c>
      <c r="C455" s="666" t="s">
        <v>4329</v>
      </c>
      <c r="D455" s="667" t="s">
        <v>7569</v>
      </c>
      <c r="E455" s="666" t="s">
        <v>7551</v>
      </c>
      <c r="F455" s="667" t="s">
        <v>7552</v>
      </c>
      <c r="G455" s="666" t="s">
        <v>4944</v>
      </c>
      <c r="H455" s="666" t="s">
        <v>4945</v>
      </c>
      <c r="I455" s="668">
        <v>1.22</v>
      </c>
      <c r="J455" s="668">
        <v>1</v>
      </c>
      <c r="K455" s="669">
        <v>1.22</v>
      </c>
    </row>
    <row r="456" spans="1:11" ht="14.4" customHeight="1" x14ac:dyDescent="0.3">
      <c r="A456" s="664" t="s">
        <v>555</v>
      </c>
      <c r="B456" s="665" t="s">
        <v>556</v>
      </c>
      <c r="C456" s="666" t="s">
        <v>4329</v>
      </c>
      <c r="D456" s="667" t="s">
        <v>7569</v>
      </c>
      <c r="E456" s="666" t="s">
        <v>7551</v>
      </c>
      <c r="F456" s="667" t="s">
        <v>7552</v>
      </c>
      <c r="G456" s="666" t="s">
        <v>4946</v>
      </c>
      <c r="H456" s="666" t="s">
        <v>4947</v>
      </c>
      <c r="I456" s="668">
        <v>1.22</v>
      </c>
      <c r="J456" s="668">
        <v>1</v>
      </c>
      <c r="K456" s="669">
        <v>1.22</v>
      </c>
    </row>
    <row r="457" spans="1:11" ht="14.4" customHeight="1" x14ac:dyDescent="0.3">
      <c r="A457" s="664" t="s">
        <v>555</v>
      </c>
      <c r="B457" s="665" t="s">
        <v>556</v>
      </c>
      <c r="C457" s="666" t="s">
        <v>4329</v>
      </c>
      <c r="D457" s="667" t="s">
        <v>7569</v>
      </c>
      <c r="E457" s="666" t="s">
        <v>7551</v>
      </c>
      <c r="F457" s="667" t="s">
        <v>7552</v>
      </c>
      <c r="G457" s="666" t="s">
        <v>4948</v>
      </c>
      <c r="H457" s="666" t="s">
        <v>4949</v>
      </c>
      <c r="I457" s="668">
        <v>1.22</v>
      </c>
      <c r="J457" s="668">
        <v>1</v>
      </c>
      <c r="K457" s="669">
        <v>1.22</v>
      </c>
    </row>
    <row r="458" spans="1:11" ht="14.4" customHeight="1" x14ac:dyDescent="0.3">
      <c r="A458" s="664" t="s">
        <v>555</v>
      </c>
      <c r="B458" s="665" t="s">
        <v>556</v>
      </c>
      <c r="C458" s="666" t="s">
        <v>4329</v>
      </c>
      <c r="D458" s="667" t="s">
        <v>7569</v>
      </c>
      <c r="E458" s="666" t="s">
        <v>7551</v>
      </c>
      <c r="F458" s="667" t="s">
        <v>7552</v>
      </c>
      <c r="G458" s="666" t="s">
        <v>4950</v>
      </c>
      <c r="H458" s="666" t="s">
        <v>4951</v>
      </c>
      <c r="I458" s="668">
        <v>1.22</v>
      </c>
      <c r="J458" s="668">
        <v>1</v>
      </c>
      <c r="K458" s="669">
        <v>1.22</v>
      </c>
    </row>
    <row r="459" spans="1:11" ht="14.4" customHeight="1" x14ac:dyDescent="0.3">
      <c r="A459" s="664" t="s">
        <v>555</v>
      </c>
      <c r="B459" s="665" t="s">
        <v>556</v>
      </c>
      <c r="C459" s="666" t="s">
        <v>4329</v>
      </c>
      <c r="D459" s="667" t="s">
        <v>7569</v>
      </c>
      <c r="E459" s="666" t="s">
        <v>7551</v>
      </c>
      <c r="F459" s="667" t="s">
        <v>7552</v>
      </c>
      <c r="G459" s="666" t="s">
        <v>4952</v>
      </c>
      <c r="H459" s="666" t="s">
        <v>4953</v>
      </c>
      <c r="I459" s="668">
        <v>1.22</v>
      </c>
      <c r="J459" s="668">
        <v>1</v>
      </c>
      <c r="K459" s="669">
        <v>1.22</v>
      </c>
    </row>
    <row r="460" spans="1:11" ht="14.4" customHeight="1" x14ac:dyDescent="0.3">
      <c r="A460" s="664" t="s">
        <v>555</v>
      </c>
      <c r="B460" s="665" t="s">
        <v>556</v>
      </c>
      <c r="C460" s="666" t="s">
        <v>4329</v>
      </c>
      <c r="D460" s="667" t="s">
        <v>7569</v>
      </c>
      <c r="E460" s="666" t="s">
        <v>7551</v>
      </c>
      <c r="F460" s="667" t="s">
        <v>7552</v>
      </c>
      <c r="G460" s="666" t="s">
        <v>4954</v>
      </c>
      <c r="H460" s="666" t="s">
        <v>4955</v>
      </c>
      <c r="I460" s="668">
        <v>1.22</v>
      </c>
      <c r="J460" s="668">
        <v>1</v>
      </c>
      <c r="K460" s="669">
        <v>1.22</v>
      </c>
    </row>
    <row r="461" spans="1:11" ht="14.4" customHeight="1" x14ac:dyDescent="0.3">
      <c r="A461" s="664" t="s">
        <v>555</v>
      </c>
      <c r="B461" s="665" t="s">
        <v>556</v>
      </c>
      <c r="C461" s="666" t="s">
        <v>4329</v>
      </c>
      <c r="D461" s="667" t="s">
        <v>7569</v>
      </c>
      <c r="E461" s="666" t="s">
        <v>7551</v>
      </c>
      <c r="F461" s="667" t="s">
        <v>7552</v>
      </c>
      <c r="G461" s="666" t="s">
        <v>4956</v>
      </c>
      <c r="H461" s="666" t="s">
        <v>4957</v>
      </c>
      <c r="I461" s="668">
        <v>1.22</v>
      </c>
      <c r="J461" s="668">
        <v>1</v>
      </c>
      <c r="K461" s="669">
        <v>1.22</v>
      </c>
    </row>
    <row r="462" spans="1:11" ht="14.4" customHeight="1" x14ac:dyDescent="0.3">
      <c r="A462" s="664" t="s">
        <v>555</v>
      </c>
      <c r="B462" s="665" t="s">
        <v>556</v>
      </c>
      <c r="C462" s="666" t="s">
        <v>4329</v>
      </c>
      <c r="D462" s="667" t="s">
        <v>7569</v>
      </c>
      <c r="E462" s="666" t="s">
        <v>7551</v>
      </c>
      <c r="F462" s="667" t="s">
        <v>7552</v>
      </c>
      <c r="G462" s="666" t="s">
        <v>4958</v>
      </c>
      <c r="H462" s="666" t="s">
        <v>4959</v>
      </c>
      <c r="I462" s="668">
        <v>1.22</v>
      </c>
      <c r="J462" s="668">
        <v>1</v>
      </c>
      <c r="K462" s="669">
        <v>1.22</v>
      </c>
    </row>
    <row r="463" spans="1:11" ht="14.4" customHeight="1" x14ac:dyDescent="0.3">
      <c r="A463" s="664" t="s">
        <v>555</v>
      </c>
      <c r="B463" s="665" t="s">
        <v>556</v>
      </c>
      <c r="C463" s="666" t="s">
        <v>4329</v>
      </c>
      <c r="D463" s="667" t="s">
        <v>7569</v>
      </c>
      <c r="E463" s="666" t="s">
        <v>7551</v>
      </c>
      <c r="F463" s="667" t="s">
        <v>7552</v>
      </c>
      <c r="G463" s="666" t="s">
        <v>4960</v>
      </c>
      <c r="H463" s="666" t="s">
        <v>4961</v>
      </c>
      <c r="I463" s="668">
        <v>1.22</v>
      </c>
      <c r="J463" s="668">
        <v>1</v>
      </c>
      <c r="K463" s="669">
        <v>1.22</v>
      </c>
    </row>
    <row r="464" spans="1:11" ht="14.4" customHeight="1" x14ac:dyDescent="0.3">
      <c r="A464" s="664" t="s">
        <v>555</v>
      </c>
      <c r="B464" s="665" t="s">
        <v>556</v>
      </c>
      <c r="C464" s="666" t="s">
        <v>4329</v>
      </c>
      <c r="D464" s="667" t="s">
        <v>7569</v>
      </c>
      <c r="E464" s="666" t="s">
        <v>7551</v>
      </c>
      <c r="F464" s="667" t="s">
        <v>7552</v>
      </c>
      <c r="G464" s="666" t="s">
        <v>4962</v>
      </c>
      <c r="H464" s="666" t="s">
        <v>4963</v>
      </c>
      <c r="I464" s="668">
        <v>1.22</v>
      </c>
      <c r="J464" s="668">
        <v>1</v>
      </c>
      <c r="K464" s="669">
        <v>1.22</v>
      </c>
    </row>
    <row r="465" spans="1:11" ht="14.4" customHeight="1" x14ac:dyDescent="0.3">
      <c r="A465" s="664" t="s">
        <v>555</v>
      </c>
      <c r="B465" s="665" t="s">
        <v>556</v>
      </c>
      <c r="C465" s="666" t="s">
        <v>4329</v>
      </c>
      <c r="D465" s="667" t="s">
        <v>7569</v>
      </c>
      <c r="E465" s="666" t="s">
        <v>7551</v>
      </c>
      <c r="F465" s="667" t="s">
        <v>7552</v>
      </c>
      <c r="G465" s="666" t="s">
        <v>4964</v>
      </c>
      <c r="H465" s="666" t="s">
        <v>4965</v>
      </c>
      <c r="I465" s="668">
        <v>565.33000000000004</v>
      </c>
      <c r="J465" s="668">
        <v>1</v>
      </c>
      <c r="K465" s="669">
        <v>565.33000000000004</v>
      </c>
    </row>
    <row r="466" spans="1:11" ht="14.4" customHeight="1" x14ac:dyDescent="0.3">
      <c r="A466" s="664" t="s">
        <v>555</v>
      </c>
      <c r="B466" s="665" t="s">
        <v>556</v>
      </c>
      <c r="C466" s="666" t="s">
        <v>4329</v>
      </c>
      <c r="D466" s="667" t="s">
        <v>7569</v>
      </c>
      <c r="E466" s="666" t="s">
        <v>7551</v>
      </c>
      <c r="F466" s="667" t="s">
        <v>7552</v>
      </c>
      <c r="G466" s="666" t="s">
        <v>4966</v>
      </c>
      <c r="H466" s="666" t="s">
        <v>4967</v>
      </c>
      <c r="I466" s="668">
        <v>2057</v>
      </c>
      <c r="J466" s="668">
        <v>1</v>
      </c>
      <c r="K466" s="669">
        <v>2057</v>
      </c>
    </row>
    <row r="467" spans="1:11" ht="14.4" customHeight="1" x14ac:dyDescent="0.3">
      <c r="A467" s="664" t="s">
        <v>555</v>
      </c>
      <c r="B467" s="665" t="s">
        <v>556</v>
      </c>
      <c r="C467" s="666" t="s">
        <v>4329</v>
      </c>
      <c r="D467" s="667" t="s">
        <v>7569</v>
      </c>
      <c r="E467" s="666" t="s">
        <v>7551</v>
      </c>
      <c r="F467" s="667" t="s">
        <v>7552</v>
      </c>
      <c r="G467" s="666" t="s">
        <v>4968</v>
      </c>
      <c r="H467" s="666" t="s">
        <v>4969</v>
      </c>
      <c r="I467" s="668">
        <v>811.91</v>
      </c>
      <c r="J467" s="668">
        <v>10</v>
      </c>
      <c r="K467" s="669">
        <v>8119.1</v>
      </c>
    </row>
    <row r="468" spans="1:11" ht="14.4" customHeight="1" x14ac:dyDescent="0.3">
      <c r="A468" s="664" t="s">
        <v>555</v>
      </c>
      <c r="B468" s="665" t="s">
        <v>556</v>
      </c>
      <c r="C468" s="666" t="s">
        <v>4329</v>
      </c>
      <c r="D468" s="667" t="s">
        <v>7569</v>
      </c>
      <c r="E468" s="666" t="s">
        <v>7551</v>
      </c>
      <c r="F468" s="667" t="s">
        <v>7552</v>
      </c>
      <c r="G468" s="666" t="s">
        <v>4970</v>
      </c>
      <c r="H468" s="666" t="s">
        <v>4971</v>
      </c>
      <c r="I468" s="668">
        <v>9175.4500000000007</v>
      </c>
      <c r="J468" s="668">
        <v>1</v>
      </c>
      <c r="K468" s="669">
        <v>9175.4500000000007</v>
      </c>
    </row>
    <row r="469" spans="1:11" ht="14.4" customHeight="1" x14ac:dyDescent="0.3">
      <c r="A469" s="664" t="s">
        <v>555</v>
      </c>
      <c r="B469" s="665" t="s">
        <v>556</v>
      </c>
      <c r="C469" s="666" t="s">
        <v>4329</v>
      </c>
      <c r="D469" s="667" t="s">
        <v>7569</v>
      </c>
      <c r="E469" s="666" t="s">
        <v>7551</v>
      </c>
      <c r="F469" s="667" t="s">
        <v>7552</v>
      </c>
      <c r="G469" s="666" t="s">
        <v>4972</v>
      </c>
      <c r="H469" s="666" t="s">
        <v>4973</v>
      </c>
      <c r="I469" s="668">
        <v>13255.55</v>
      </c>
      <c r="J469" s="668">
        <v>2</v>
      </c>
      <c r="K469" s="669">
        <v>26511.1</v>
      </c>
    </row>
    <row r="470" spans="1:11" ht="14.4" customHeight="1" x14ac:dyDescent="0.3">
      <c r="A470" s="664" t="s">
        <v>555</v>
      </c>
      <c r="B470" s="665" t="s">
        <v>556</v>
      </c>
      <c r="C470" s="666" t="s">
        <v>4329</v>
      </c>
      <c r="D470" s="667" t="s">
        <v>7569</v>
      </c>
      <c r="E470" s="666" t="s">
        <v>7551</v>
      </c>
      <c r="F470" s="667" t="s">
        <v>7552</v>
      </c>
      <c r="G470" s="666" t="s">
        <v>4974</v>
      </c>
      <c r="H470" s="666" t="s">
        <v>4975</v>
      </c>
      <c r="I470" s="668">
        <v>565.33000000000004</v>
      </c>
      <c r="J470" s="668">
        <v>2</v>
      </c>
      <c r="K470" s="669">
        <v>1130.6600000000001</v>
      </c>
    </row>
    <row r="471" spans="1:11" ht="14.4" customHeight="1" x14ac:dyDescent="0.3">
      <c r="A471" s="664" t="s">
        <v>555</v>
      </c>
      <c r="B471" s="665" t="s">
        <v>556</v>
      </c>
      <c r="C471" s="666" t="s">
        <v>4329</v>
      </c>
      <c r="D471" s="667" t="s">
        <v>7569</v>
      </c>
      <c r="E471" s="666" t="s">
        <v>7570</v>
      </c>
      <c r="F471" s="667" t="s">
        <v>7571</v>
      </c>
      <c r="G471" s="666" t="s">
        <v>4976</v>
      </c>
      <c r="H471" s="666" t="s">
        <v>4977</v>
      </c>
      <c r="I471" s="668">
        <v>4537.1566666666668</v>
      </c>
      <c r="J471" s="668">
        <v>6</v>
      </c>
      <c r="K471" s="669">
        <v>27222.94</v>
      </c>
    </row>
    <row r="472" spans="1:11" ht="14.4" customHeight="1" x14ac:dyDescent="0.3">
      <c r="A472" s="664" t="s">
        <v>555</v>
      </c>
      <c r="B472" s="665" t="s">
        <v>556</v>
      </c>
      <c r="C472" s="666" t="s">
        <v>4329</v>
      </c>
      <c r="D472" s="667" t="s">
        <v>7569</v>
      </c>
      <c r="E472" s="666" t="s">
        <v>7570</v>
      </c>
      <c r="F472" s="667" t="s">
        <v>7571</v>
      </c>
      <c r="G472" s="666" t="s">
        <v>4978</v>
      </c>
      <c r="H472" s="666" t="s">
        <v>4979</v>
      </c>
      <c r="I472" s="668">
        <v>1210.8</v>
      </c>
      <c r="J472" s="668">
        <v>8</v>
      </c>
      <c r="K472" s="669">
        <v>9686.4</v>
      </c>
    </row>
    <row r="473" spans="1:11" ht="14.4" customHeight="1" x14ac:dyDescent="0.3">
      <c r="A473" s="664" t="s">
        <v>555</v>
      </c>
      <c r="B473" s="665" t="s">
        <v>556</v>
      </c>
      <c r="C473" s="666" t="s">
        <v>4329</v>
      </c>
      <c r="D473" s="667" t="s">
        <v>7569</v>
      </c>
      <c r="E473" s="666" t="s">
        <v>7570</v>
      </c>
      <c r="F473" s="667" t="s">
        <v>7571</v>
      </c>
      <c r="G473" s="666" t="s">
        <v>4980</v>
      </c>
      <c r="H473" s="666" t="s">
        <v>4981</v>
      </c>
      <c r="I473" s="668">
        <v>1210.7999999999997</v>
      </c>
      <c r="J473" s="668">
        <v>12</v>
      </c>
      <c r="K473" s="669">
        <v>14529.599999999997</v>
      </c>
    </row>
    <row r="474" spans="1:11" ht="14.4" customHeight="1" x14ac:dyDescent="0.3">
      <c r="A474" s="664" t="s">
        <v>555</v>
      </c>
      <c r="B474" s="665" t="s">
        <v>556</v>
      </c>
      <c r="C474" s="666" t="s">
        <v>4329</v>
      </c>
      <c r="D474" s="667" t="s">
        <v>7569</v>
      </c>
      <c r="E474" s="666" t="s">
        <v>7570</v>
      </c>
      <c r="F474" s="667" t="s">
        <v>7571</v>
      </c>
      <c r="G474" s="666" t="s">
        <v>4982</v>
      </c>
      <c r="H474" s="666" t="s">
        <v>4983</v>
      </c>
      <c r="I474" s="668">
        <v>327.06</v>
      </c>
      <c r="J474" s="668">
        <v>6</v>
      </c>
      <c r="K474" s="669">
        <v>1962.36</v>
      </c>
    </row>
    <row r="475" spans="1:11" ht="14.4" customHeight="1" x14ac:dyDescent="0.3">
      <c r="A475" s="664" t="s">
        <v>555</v>
      </c>
      <c r="B475" s="665" t="s">
        <v>556</v>
      </c>
      <c r="C475" s="666" t="s">
        <v>4329</v>
      </c>
      <c r="D475" s="667" t="s">
        <v>7569</v>
      </c>
      <c r="E475" s="666" t="s">
        <v>7570</v>
      </c>
      <c r="F475" s="667" t="s">
        <v>7571</v>
      </c>
      <c r="G475" s="666" t="s">
        <v>4984</v>
      </c>
      <c r="H475" s="666" t="s">
        <v>4985</v>
      </c>
      <c r="I475" s="668">
        <v>1348.3316666666667</v>
      </c>
      <c r="J475" s="668">
        <v>7</v>
      </c>
      <c r="K475" s="669">
        <v>9438.32</v>
      </c>
    </row>
    <row r="476" spans="1:11" ht="14.4" customHeight="1" x14ac:dyDescent="0.3">
      <c r="A476" s="664" t="s">
        <v>555</v>
      </c>
      <c r="B476" s="665" t="s">
        <v>556</v>
      </c>
      <c r="C476" s="666" t="s">
        <v>4329</v>
      </c>
      <c r="D476" s="667" t="s">
        <v>7569</v>
      </c>
      <c r="E476" s="666" t="s">
        <v>7570</v>
      </c>
      <c r="F476" s="667" t="s">
        <v>7571</v>
      </c>
      <c r="G476" s="666" t="s">
        <v>4986</v>
      </c>
      <c r="H476" s="666" t="s">
        <v>4987</v>
      </c>
      <c r="I476" s="668">
        <v>1449.4133333333339</v>
      </c>
      <c r="J476" s="668">
        <v>18</v>
      </c>
      <c r="K476" s="669">
        <v>26089.440000000006</v>
      </c>
    </row>
    <row r="477" spans="1:11" ht="14.4" customHeight="1" x14ac:dyDescent="0.3">
      <c r="A477" s="664" t="s">
        <v>555</v>
      </c>
      <c r="B477" s="665" t="s">
        <v>556</v>
      </c>
      <c r="C477" s="666" t="s">
        <v>4329</v>
      </c>
      <c r="D477" s="667" t="s">
        <v>7569</v>
      </c>
      <c r="E477" s="666" t="s">
        <v>7570</v>
      </c>
      <c r="F477" s="667" t="s">
        <v>7571</v>
      </c>
      <c r="G477" s="666" t="s">
        <v>4988</v>
      </c>
      <c r="H477" s="666" t="s">
        <v>4989</v>
      </c>
      <c r="I477" s="668">
        <v>1469.6300000000003</v>
      </c>
      <c r="J477" s="668">
        <v>28</v>
      </c>
      <c r="K477" s="669">
        <v>41149.659999999996</v>
      </c>
    </row>
    <row r="478" spans="1:11" ht="14.4" customHeight="1" x14ac:dyDescent="0.3">
      <c r="A478" s="664" t="s">
        <v>555</v>
      </c>
      <c r="B478" s="665" t="s">
        <v>556</v>
      </c>
      <c r="C478" s="666" t="s">
        <v>4329</v>
      </c>
      <c r="D478" s="667" t="s">
        <v>7569</v>
      </c>
      <c r="E478" s="666" t="s">
        <v>7570</v>
      </c>
      <c r="F478" s="667" t="s">
        <v>7571</v>
      </c>
      <c r="G478" s="666" t="s">
        <v>4990</v>
      </c>
      <c r="H478" s="666" t="s">
        <v>4991</v>
      </c>
      <c r="I478" s="668">
        <v>1969.9722222222226</v>
      </c>
      <c r="J478" s="668">
        <v>24</v>
      </c>
      <c r="K478" s="669">
        <v>47279.330000000009</v>
      </c>
    </row>
    <row r="479" spans="1:11" ht="14.4" customHeight="1" x14ac:dyDescent="0.3">
      <c r="A479" s="664" t="s">
        <v>555</v>
      </c>
      <c r="B479" s="665" t="s">
        <v>556</v>
      </c>
      <c r="C479" s="666" t="s">
        <v>4329</v>
      </c>
      <c r="D479" s="667" t="s">
        <v>7569</v>
      </c>
      <c r="E479" s="666" t="s">
        <v>7570</v>
      </c>
      <c r="F479" s="667" t="s">
        <v>7571</v>
      </c>
      <c r="G479" s="666" t="s">
        <v>4992</v>
      </c>
      <c r="H479" s="666" t="s">
        <v>4993</v>
      </c>
      <c r="I479" s="668">
        <v>1363.5033333333331</v>
      </c>
      <c r="J479" s="668">
        <v>32</v>
      </c>
      <c r="K479" s="669">
        <v>43632.119999999995</v>
      </c>
    </row>
    <row r="480" spans="1:11" ht="14.4" customHeight="1" x14ac:dyDescent="0.3">
      <c r="A480" s="664" t="s">
        <v>555</v>
      </c>
      <c r="B480" s="665" t="s">
        <v>556</v>
      </c>
      <c r="C480" s="666" t="s">
        <v>4329</v>
      </c>
      <c r="D480" s="667" t="s">
        <v>7569</v>
      </c>
      <c r="E480" s="666" t="s">
        <v>7570</v>
      </c>
      <c r="F480" s="667" t="s">
        <v>7571</v>
      </c>
      <c r="G480" s="666" t="s">
        <v>4994</v>
      </c>
      <c r="H480" s="666" t="s">
        <v>4995</v>
      </c>
      <c r="I480" s="668">
        <v>448.36</v>
      </c>
      <c r="J480" s="668">
        <v>20</v>
      </c>
      <c r="K480" s="669">
        <v>8967.2199999999993</v>
      </c>
    </row>
    <row r="481" spans="1:11" ht="14.4" customHeight="1" x14ac:dyDescent="0.3">
      <c r="A481" s="664" t="s">
        <v>555</v>
      </c>
      <c r="B481" s="665" t="s">
        <v>556</v>
      </c>
      <c r="C481" s="666" t="s">
        <v>4329</v>
      </c>
      <c r="D481" s="667" t="s">
        <v>7569</v>
      </c>
      <c r="E481" s="666" t="s">
        <v>7570</v>
      </c>
      <c r="F481" s="667" t="s">
        <v>7571</v>
      </c>
      <c r="G481" s="666" t="s">
        <v>4996</v>
      </c>
      <c r="H481" s="666" t="s">
        <v>4997</v>
      </c>
      <c r="I481" s="668">
        <v>448.36222222222227</v>
      </c>
      <c r="J481" s="668">
        <v>25</v>
      </c>
      <c r="K481" s="669">
        <v>11209.05</v>
      </c>
    </row>
    <row r="482" spans="1:11" ht="14.4" customHeight="1" x14ac:dyDescent="0.3">
      <c r="A482" s="664" t="s">
        <v>555</v>
      </c>
      <c r="B482" s="665" t="s">
        <v>556</v>
      </c>
      <c r="C482" s="666" t="s">
        <v>4329</v>
      </c>
      <c r="D482" s="667" t="s">
        <v>7569</v>
      </c>
      <c r="E482" s="666" t="s">
        <v>7570</v>
      </c>
      <c r="F482" s="667" t="s">
        <v>7571</v>
      </c>
      <c r="G482" s="666" t="s">
        <v>4998</v>
      </c>
      <c r="H482" s="666" t="s">
        <v>4999</v>
      </c>
      <c r="I482" s="668">
        <v>448.36071428571421</v>
      </c>
      <c r="J482" s="668">
        <v>24</v>
      </c>
      <c r="K482" s="669">
        <v>10760.659999999998</v>
      </c>
    </row>
    <row r="483" spans="1:11" ht="14.4" customHeight="1" x14ac:dyDescent="0.3">
      <c r="A483" s="664" t="s">
        <v>555</v>
      </c>
      <c r="B483" s="665" t="s">
        <v>556</v>
      </c>
      <c r="C483" s="666" t="s">
        <v>4329</v>
      </c>
      <c r="D483" s="667" t="s">
        <v>7569</v>
      </c>
      <c r="E483" s="666" t="s">
        <v>7570</v>
      </c>
      <c r="F483" s="667" t="s">
        <v>7571</v>
      </c>
      <c r="G483" s="666" t="s">
        <v>5000</v>
      </c>
      <c r="H483" s="666" t="s">
        <v>5001</v>
      </c>
      <c r="I483" s="668">
        <v>982.27375000000006</v>
      </c>
      <c r="J483" s="668">
        <v>14</v>
      </c>
      <c r="K483" s="669">
        <v>13751.88</v>
      </c>
    </row>
    <row r="484" spans="1:11" ht="14.4" customHeight="1" x14ac:dyDescent="0.3">
      <c r="A484" s="664" t="s">
        <v>555</v>
      </c>
      <c r="B484" s="665" t="s">
        <v>556</v>
      </c>
      <c r="C484" s="666" t="s">
        <v>4329</v>
      </c>
      <c r="D484" s="667" t="s">
        <v>7569</v>
      </c>
      <c r="E484" s="666" t="s">
        <v>7570</v>
      </c>
      <c r="F484" s="667" t="s">
        <v>7571</v>
      </c>
      <c r="G484" s="666" t="s">
        <v>5002</v>
      </c>
      <c r="H484" s="666" t="s">
        <v>5003</v>
      </c>
      <c r="I484" s="668">
        <v>1184.8076190476193</v>
      </c>
      <c r="J484" s="668">
        <v>42</v>
      </c>
      <c r="K484" s="669">
        <v>49761.9</v>
      </c>
    </row>
    <row r="485" spans="1:11" ht="14.4" customHeight="1" x14ac:dyDescent="0.3">
      <c r="A485" s="664" t="s">
        <v>555</v>
      </c>
      <c r="B485" s="665" t="s">
        <v>556</v>
      </c>
      <c r="C485" s="666" t="s">
        <v>4329</v>
      </c>
      <c r="D485" s="667" t="s">
        <v>7569</v>
      </c>
      <c r="E485" s="666" t="s">
        <v>7570</v>
      </c>
      <c r="F485" s="667" t="s">
        <v>7571</v>
      </c>
      <c r="G485" s="666" t="s">
        <v>5004</v>
      </c>
      <c r="H485" s="666" t="s">
        <v>5005</v>
      </c>
      <c r="I485" s="668">
        <v>1572.5130769230771</v>
      </c>
      <c r="J485" s="668">
        <v>15</v>
      </c>
      <c r="K485" s="669">
        <v>23587.68</v>
      </c>
    </row>
    <row r="486" spans="1:11" ht="14.4" customHeight="1" x14ac:dyDescent="0.3">
      <c r="A486" s="664" t="s">
        <v>555</v>
      </c>
      <c r="B486" s="665" t="s">
        <v>556</v>
      </c>
      <c r="C486" s="666" t="s">
        <v>4329</v>
      </c>
      <c r="D486" s="667" t="s">
        <v>7569</v>
      </c>
      <c r="E486" s="666" t="s">
        <v>7570</v>
      </c>
      <c r="F486" s="667" t="s">
        <v>7571</v>
      </c>
      <c r="G486" s="666" t="s">
        <v>5006</v>
      </c>
      <c r="H486" s="666" t="s">
        <v>5007</v>
      </c>
      <c r="I486" s="668">
        <v>4752.949999999998</v>
      </c>
      <c r="J486" s="668">
        <v>37</v>
      </c>
      <c r="K486" s="669">
        <v>175859.15</v>
      </c>
    </row>
    <row r="487" spans="1:11" ht="14.4" customHeight="1" x14ac:dyDescent="0.3">
      <c r="A487" s="664" t="s">
        <v>555</v>
      </c>
      <c r="B487" s="665" t="s">
        <v>556</v>
      </c>
      <c r="C487" s="666" t="s">
        <v>4329</v>
      </c>
      <c r="D487" s="667" t="s">
        <v>7569</v>
      </c>
      <c r="E487" s="666" t="s">
        <v>7570</v>
      </c>
      <c r="F487" s="667" t="s">
        <v>7571</v>
      </c>
      <c r="G487" s="666" t="s">
        <v>5008</v>
      </c>
      <c r="H487" s="666" t="s">
        <v>5009</v>
      </c>
      <c r="I487" s="668">
        <v>1350.5070000000001</v>
      </c>
      <c r="J487" s="668">
        <v>14</v>
      </c>
      <c r="K487" s="669">
        <v>18907.129999999997</v>
      </c>
    </row>
    <row r="488" spans="1:11" ht="14.4" customHeight="1" x14ac:dyDescent="0.3">
      <c r="A488" s="664" t="s">
        <v>555</v>
      </c>
      <c r="B488" s="665" t="s">
        <v>556</v>
      </c>
      <c r="C488" s="666" t="s">
        <v>4329</v>
      </c>
      <c r="D488" s="667" t="s">
        <v>7569</v>
      </c>
      <c r="E488" s="666" t="s">
        <v>7570</v>
      </c>
      <c r="F488" s="667" t="s">
        <v>7571</v>
      </c>
      <c r="G488" s="666" t="s">
        <v>5010</v>
      </c>
      <c r="H488" s="666" t="s">
        <v>5011</v>
      </c>
      <c r="I488" s="668">
        <v>1572.5113333333329</v>
      </c>
      <c r="J488" s="668">
        <v>25</v>
      </c>
      <c r="K488" s="669">
        <v>39312.759999999995</v>
      </c>
    </row>
    <row r="489" spans="1:11" ht="14.4" customHeight="1" x14ac:dyDescent="0.3">
      <c r="A489" s="664" t="s">
        <v>555</v>
      </c>
      <c r="B489" s="665" t="s">
        <v>556</v>
      </c>
      <c r="C489" s="666" t="s">
        <v>4329</v>
      </c>
      <c r="D489" s="667" t="s">
        <v>7569</v>
      </c>
      <c r="E489" s="666" t="s">
        <v>7570</v>
      </c>
      <c r="F489" s="667" t="s">
        <v>7571</v>
      </c>
      <c r="G489" s="666" t="s">
        <v>5012</v>
      </c>
      <c r="H489" s="666" t="s">
        <v>5013</v>
      </c>
      <c r="I489" s="668">
        <v>1572.51</v>
      </c>
      <c r="J489" s="668">
        <v>17</v>
      </c>
      <c r="K489" s="669">
        <v>26732.67</v>
      </c>
    </row>
    <row r="490" spans="1:11" ht="14.4" customHeight="1" x14ac:dyDescent="0.3">
      <c r="A490" s="664" t="s">
        <v>555</v>
      </c>
      <c r="B490" s="665" t="s">
        <v>556</v>
      </c>
      <c r="C490" s="666" t="s">
        <v>4329</v>
      </c>
      <c r="D490" s="667" t="s">
        <v>7569</v>
      </c>
      <c r="E490" s="666" t="s">
        <v>7570</v>
      </c>
      <c r="F490" s="667" t="s">
        <v>7571</v>
      </c>
      <c r="G490" s="666" t="s">
        <v>5014</v>
      </c>
      <c r="H490" s="666" t="s">
        <v>5015</v>
      </c>
      <c r="I490" s="668">
        <v>506</v>
      </c>
      <c r="J490" s="668">
        <v>10</v>
      </c>
      <c r="K490" s="669">
        <v>5060</v>
      </c>
    </row>
    <row r="491" spans="1:11" ht="14.4" customHeight="1" x14ac:dyDescent="0.3">
      <c r="A491" s="664" t="s">
        <v>555</v>
      </c>
      <c r="B491" s="665" t="s">
        <v>556</v>
      </c>
      <c r="C491" s="666" t="s">
        <v>4329</v>
      </c>
      <c r="D491" s="667" t="s">
        <v>7569</v>
      </c>
      <c r="E491" s="666" t="s">
        <v>7570</v>
      </c>
      <c r="F491" s="667" t="s">
        <v>7571</v>
      </c>
      <c r="G491" s="666" t="s">
        <v>5016</v>
      </c>
      <c r="H491" s="666" t="s">
        <v>5017</v>
      </c>
      <c r="I491" s="668">
        <v>506</v>
      </c>
      <c r="J491" s="668">
        <v>28</v>
      </c>
      <c r="K491" s="669">
        <v>14168</v>
      </c>
    </row>
    <row r="492" spans="1:11" ht="14.4" customHeight="1" x14ac:dyDescent="0.3">
      <c r="A492" s="664" t="s">
        <v>555</v>
      </c>
      <c r="B492" s="665" t="s">
        <v>556</v>
      </c>
      <c r="C492" s="666" t="s">
        <v>4329</v>
      </c>
      <c r="D492" s="667" t="s">
        <v>7569</v>
      </c>
      <c r="E492" s="666" t="s">
        <v>7570</v>
      </c>
      <c r="F492" s="667" t="s">
        <v>7571</v>
      </c>
      <c r="G492" s="666" t="s">
        <v>5018</v>
      </c>
      <c r="H492" s="666" t="s">
        <v>5019</v>
      </c>
      <c r="I492" s="668">
        <v>4452.800000000002</v>
      </c>
      <c r="J492" s="668">
        <v>28</v>
      </c>
      <c r="K492" s="669">
        <v>124678.40000000005</v>
      </c>
    </row>
    <row r="493" spans="1:11" ht="14.4" customHeight="1" x14ac:dyDescent="0.3">
      <c r="A493" s="664" t="s">
        <v>555</v>
      </c>
      <c r="B493" s="665" t="s">
        <v>556</v>
      </c>
      <c r="C493" s="666" t="s">
        <v>4329</v>
      </c>
      <c r="D493" s="667" t="s">
        <v>7569</v>
      </c>
      <c r="E493" s="666" t="s">
        <v>7570</v>
      </c>
      <c r="F493" s="667" t="s">
        <v>7571</v>
      </c>
      <c r="G493" s="666" t="s">
        <v>5020</v>
      </c>
      <c r="H493" s="666" t="s">
        <v>5021</v>
      </c>
      <c r="I493" s="668">
        <v>1581.1866666666667</v>
      </c>
      <c r="J493" s="668">
        <v>6</v>
      </c>
      <c r="K493" s="669">
        <v>9487.1200000000008</v>
      </c>
    </row>
    <row r="494" spans="1:11" ht="14.4" customHeight="1" x14ac:dyDescent="0.3">
      <c r="A494" s="664" t="s">
        <v>555</v>
      </c>
      <c r="B494" s="665" t="s">
        <v>556</v>
      </c>
      <c r="C494" s="666" t="s">
        <v>4329</v>
      </c>
      <c r="D494" s="667" t="s">
        <v>7569</v>
      </c>
      <c r="E494" s="666" t="s">
        <v>7570</v>
      </c>
      <c r="F494" s="667" t="s">
        <v>7571</v>
      </c>
      <c r="G494" s="666" t="s">
        <v>5022</v>
      </c>
      <c r="H494" s="666" t="s">
        <v>5023</v>
      </c>
      <c r="I494" s="668">
        <v>6037.5</v>
      </c>
      <c r="J494" s="668">
        <v>5</v>
      </c>
      <c r="K494" s="669">
        <v>30187.5</v>
      </c>
    </row>
    <row r="495" spans="1:11" ht="14.4" customHeight="1" x14ac:dyDescent="0.3">
      <c r="A495" s="664" t="s">
        <v>555</v>
      </c>
      <c r="B495" s="665" t="s">
        <v>556</v>
      </c>
      <c r="C495" s="666" t="s">
        <v>4329</v>
      </c>
      <c r="D495" s="667" t="s">
        <v>7569</v>
      </c>
      <c r="E495" s="666" t="s">
        <v>7570</v>
      </c>
      <c r="F495" s="667" t="s">
        <v>7571</v>
      </c>
      <c r="G495" s="666" t="s">
        <v>5024</v>
      </c>
      <c r="H495" s="666" t="s">
        <v>5025</v>
      </c>
      <c r="I495" s="668">
        <v>1856.100833333333</v>
      </c>
      <c r="J495" s="668">
        <v>16</v>
      </c>
      <c r="K495" s="669">
        <v>29697.609999999997</v>
      </c>
    </row>
    <row r="496" spans="1:11" ht="14.4" customHeight="1" x14ac:dyDescent="0.3">
      <c r="A496" s="664" t="s">
        <v>555</v>
      </c>
      <c r="B496" s="665" t="s">
        <v>556</v>
      </c>
      <c r="C496" s="666" t="s">
        <v>4329</v>
      </c>
      <c r="D496" s="667" t="s">
        <v>7569</v>
      </c>
      <c r="E496" s="666" t="s">
        <v>7570</v>
      </c>
      <c r="F496" s="667" t="s">
        <v>7571</v>
      </c>
      <c r="G496" s="666" t="s">
        <v>5026</v>
      </c>
      <c r="H496" s="666" t="s">
        <v>5027</v>
      </c>
      <c r="I496" s="668">
        <v>1856.0999999999997</v>
      </c>
      <c r="J496" s="668">
        <v>15</v>
      </c>
      <c r="K496" s="669">
        <v>27841.499999999996</v>
      </c>
    </row>
    <row r="497" spans="1:11" ht="14.4" customHeight="1" x14ac:dyDescent="0.3">
      <c r="A497" s="664" t="s">
        <v>555</v>
      </c>
      <c r="B497" s="665" t="s">
        <v>556</v>
      </c>
      <c r="C497" s="666" t="s">
        <v>4329</v>
      </c>
      <c r="D497" s="667" t="s">
        <v>7569</v>
      </c>
      <c r="E497" s="666" t="s">
        <v>7570</v>
      </c>
      <c r="F497" s="667" t="s">
        <v>7571</v>
      </c>
      <c r="G497" s="666" t="s">
        <v>5028</v>
      </c>
      <c r="H497" s="666" t="s">
        <v>5029</v>
      </c>
      <c r="I497" s="668">
        <v>312.99951807228916</v>
      </c>
      <c r="J497" s="668">
        <v>255</v>
      </c>
      <c r="K497" s="669">
        <v>79814.420000000013</v>
      </c>
    </row>
    <row r="498" spans="1:11" ht="14.4" customHeight="1" x14ac:dyDescent="0.3">
      <c r="A498" s="664" t="s">
        <v>555</v>
      </c>
      <c r="B498" s="665" t="s">
        <v>556</v>
      </c>
      <c r="C498" s="666" t="s">
        <v>4329</v>
      </c>
      <c r="D498" s="667" t="s">
        <v>7569</v>
      </c>
      <c r="E498" s="666" t="s">
        <v>7570</v>
      </c>
      <c r="F498" s="667" t="s">
        <v>7571</v>
      </c>
      <c r="G498" s="666" t="s">
        <v>5030</v>
      </c>
      <c r="H498" s="666" t="s">
        <v>5031</v>
      </c>
      <c r="I498" s="668">
        <v>312.99873563218392</v>
      </c>
      <c r="J498" s="668">
        <v>298</v>
      </c>
      <c r="K498" s="669">
        <v>93273.11</v>
      </c>
    </row>
    <row r="499" spans="1:11" ht="14.4" customHeight="1" x14ac:dyDescent="0.3">
      <c r="A499" s="664" t="s">
        <v>555</v>
      </c>
      <c r="B499" s="665" t="s">
        <v>556</v>
      </c>
      <c r="C499" s="666" t="s">
        <v>4329</v>
      </c>
      <c r="D499" s="667" t="s">
        <v>7569</v>
      </c>
      <c r="E499" s="666" t="s">
        <v>7570</v>
      </c>
      <c r="F499" s="667" t="s">
        <v>7571</v>
      </c>
      <c r="G499" s="666" t="s">
        <v>5032</v>
      </c>
      <c r="H499" s="666" t="s">
        <v>5033</v>
      </c>
      <c r="I499" s="668">
        <v>312.99967741935484</v>
      </c>
      <c r="J499" s="668">
        <v>86</v>
      </c>
      <c r="K499" s="669">
        <v>26917.790000000005</v>
      </c>
    </row>
    <row r="500" spans="1:11" ht="14.4" customHeight="1" x14ac:dyDescent="0.3">
      <c r="A500" s="664" t="s">
        <v>555</v>
      </c>
      <c r="B500" s="665" t="s">
        <v>556</v>
      </c>
      <c r="C500" s="666" t="s">
        <v>4329</v>
      </c>
      <c r="D500" s="667" t="s">
        <v>7569</v>
      </c>
      <c r="E500" s="666" t="s">
        <v>7570</v>
      </c>
      <c r="F500" s="667" t="s">
        <v>7571</v>
      </c>
      <c r="G500" s="666" t="s">
        <v>5034</v>
      </c>
      <c r="H500" s="666" t="s">
        <v>5035</v>
      </c>
      <c r="I500" s="668">
        <v>1385.75</v>
      </c>
      <c r="J500" s="668">
        <v>27</v>
      </c>
      <c r="K500" s="669">
        <v>37415.25</v>
      </c>
    </row>
    <row r="501" spans="1:11" ht="14.4" customHeight="1" x14ac:dyDescent="0.3">
      <c r="A501" s="664" t="s">
        <v>555</v>
      </c>
      <c r="B501" s="665" t="s">
        <v>556</v>
      </c>
      <c r="C501" s="666" t="s">
        <v>4329</v>
      </c>
      <c r="D501" s="667" t="s">
        <v>7569</v>
      </c>
      <c r="E501" s="666" t="s">
        <v>7570</v>
      </c>
      <c r="F501" s="667" t="s">
        <v>7571</v>
      </c>
      <c r="G501" s="666" t="s">
        <v>5036</v>
      </c>
      <c r="H501" s="666" t="s">
        <v>5037</v>
      </c>
      <c r="I501" s="668">
        <v>1385.75</v>
      </c>
      <c r="J501" s="668">
        <v>8</v>
      </c>
      <c r="K501" s="669">
        <v>11086</v>
      </c>
    </row>
    <row r="502" spans="1:11" ht="14.4" customHeight="1" x14ac:dyDescent="0.3">
      <c r="A502" s="664" t="s">
        <v>555</v>
      </c>
      <c r="B502" s="665" t="s">
        <v>556</v>
      </c>
      <c r="C502" s="666" t="s">
        <v>4329</v>
      </c>
      <c r="D502" s="667" t="s">
        <v>7569</v>
      </c>
      <c r="E502" s="666" t="s">
        <v>7570</v>
      </c>
      <c r="F502" s="667" t="s">
        <v>7571</v>
      </c>
      <c r="G502" s="666" t="s">
        <v>5038</v>
      </c>
      <c r="H502" s="666" t="s">
        <v>5039</v>
      </c>
      <c r="I502" s="668">
        <v>1000.5</v>
      </c>
      <c r="J502" s="668">
        <v>16</v>
      </c>
      <c r="K502" s="669">
        <v>16008</v>
      </c>
    </row>
    <row r="503" spans="1:11" ht="14.4" customHeight="1" x14ac:dyDescent="0.3">
      <c r="A503" s="664" t="s">
        <v>555</v>
      </c>
      <c r="B503" s="665" t="s">
        <v>556</v>
      </c>
      <c r="C503" s="666" t="s">
        <v>4329</v>
      </c>
      <c r="D503" s="667" t="s">
        <v>7569</v>
      </c>
      <c r="E503" s="666" t="s">
        <v>7570</v>
      </c>
      <c r="F503" s="667" t="s">
        <v>7571</v>
      </c>
      <c r="G503" s="666" t="s">
        <v>5040</v>
      </c>
      <c r="H503" s="666" t="s">
        <v>5041</v>
      </c>
      <c r="I503" s="668">
        <v>1092.5</v>
      </c>
      <c r="J503" s="668">
        <v>64</v>
      </c>
      <c r="K503" s="669">
        <v>69920</v>
      </c>
    </row>
    <row r="504" spans="1:11" ht="14.4" customHeight="1" x14ac:dyDescent="0.3">
      <c r="A504" s="664" t="s">
        <v>555</v>
      </c>
      <c r="B504" s="665" t="s">
        <v>556</v>
      </c>
      <c r="C504" s="666" t="s">
        <v>4329</v>
      </c>
      <c r="D504" s="667" t="s">
        <v>7569</v>
      </c>
      <c r="E504" s="666" t="s">
        <v>7570</v>
      </c>
      <c r="F504" s="667" t="s">
        <v>7571</v>
      </c>
      <c r="G504" s="666" t="s">
        <v>5042</v>
      </c>
      <c r="H504" s="666" t="s">
        <v>5043</v>
      </c>
      <c r="I504" s="668">
        <v>1000.5</v>
      </c>
      <c r="J504" s="668">
        <v>21</v>
      </c>
      <c r="K504" s="669">
        <v>21010.5</v>
      </c>
    </row>
    <row r="505" spans="1:11" ht="14.4" customHeight="1" x14ac:dyDescent="0.3">
      <c r="A505" s="664" t="s">
        <v>555</v>
      </c>
      <c r="B505" s="665" t="s">
        <v>556</v>
      </c>
      <c r="C505" s="666" t="s">
        <v>4329</v>
      </c>
      <c r="D505" s="667" t="s">
        <v>7569</v>
      </c>
      <c r="E505" s="666" t="s">
        <v>7570</v>
      </c>
      <c r="F505" s="667" t="s">
        <v>7571</v>
      </c>
      <c r="G505" s="666" t="s">
        <v>5044</v>
      </c>
      <c r="H505" s="666" t="s">
        <v>5045</v>
      </c>
      <c r="I505" s="668">
        <v>1000.5</v>
      </c>
      <c r="J505" s="668">
        <v>5</v>
      </c>
      <c r="K505" s="669">
        <v>5002.5</v>
      </c>
    </row>
    <row r="506" spans="1:11" ht="14.4" customHeight="1" x14ac:dyDescent="0.3">
      <c r="A506" s="664" t="s">
        <v>555</v>
      </c>
      <c r="B506" s="665" t="s">
        <v>556</v>
      </c>
      <c r="C506" s="666" t="s">
        <v>4329</v>
      </c>
      <c r="D506" s="667" t="s">
        <v>7569</v>
      </c>
      <c r="E506" s="666" t="s">
        <v>7570</v>
      </c>
      <c r="F506" s="667" t="s">
        <v>7571</v>
      </c>
      <c r="G506" s="666" t="s">
        <v>5046</v>
      </c>
      <c r="H506" s="666" t="s">
        <v>5047</v>
      </c>
      <c r="I506" s="668">
        <v>448.35800000000006</v>
      </c>
      <c r="J506" s="668">
        <v>16</v>
      </c>
      <c r="K506" s="669">
        <v>7173.7299999999987</v>
      </c>
    </row>
    <row r="507" spans="1:11" ht="14.4" customHeight="1" x14ac:dyDescent="0.3">
      <c r="A507" s="664" t="s">
        <v>555</v>
      </c>
      <c r="B507" s="665" t="s">
        <v>556</v>
      </c>
      <c r="C507" s="666" t="s">
        <v>4329</v>
      </c>
      <c r="D507" s="667" t="s">
        <v>7569</v>
      </c>
      <c r="E507" s="666" t="s">
        <v>7570</v>
      </c>
      <c r="F507" s="667" t="s">
        <v>7571</v>
      </c>
      <c r="G507" s="666" t="s">
        <v>5048</v>
      </c>
      <c r="H507" s="666" t="s">
        <v>5049</v>
      </c>
      <c r="I507" s="668">
        <v>1552.5</v>
      </c>
      <c r="J507" s="668">
        <v>5</v>
      </c>
      <c r="K507" s="669">
        <v>7762.5</v>
      </c>
    </row>
    <row r="508" spans="1:11" ht="14.4" customHeight="1" x14ac:dyDescent="0.3">
      <c r="A508" s="664" t="s">
        <v>555</v>
      </c>
      <c r="B508" s="665" t="s">
        <v>556</v>
      </c>
      <c r="C508" s="666" t="s">
        <v>4329</v>
      </c>
      <c r="D508" s="667" t="s">
        <v>7569</v>
      </c>
      <c r="E508" s="666" t="s">
        <v>7570</v>
      </c>
      <c r="F508" s="667" t="s">
        <v>7571</v>
      </c>
      <c r="G508" s="666" t="s">
        <v>5050</v>
      </c>
      <c r="H508" s="666" t="s">
        <v>5051</v>
      </c>
      <c r="I508" s="668">
        <v>1725</v>
      </c>
      <c r="J508" s="668">
        <v>9</v>
      </c>
      <c r="K508" s="669">
        <v>15525</v>
      </c>
    </row>
    <row r="509" spans="1:11" ht="14.4" customHeight="1" x14ac:dyDescent="0.3">
      <c r="A509" s="664" t="s">
        <v>555</v>
      </c>
      <c r="B509" s="665" t="s">
        <v>556</v>
      </c>
      <c r="C509" s="666" t="s">
        <v>4329</v>
      </c>
      <c r="D509" s="667" t="s">
        <v>7569</v>
      </c>
      <c r="E509" s="666" t="s">
        <v>7570</v>
      </c>
      <c r="F509" s="667" t="s">
        <v>7571</v>
      </c>
      <c r="G509" s="666" t="s">
        <v>5052</v>
      </c>
      <c r="H509" s="666" t="s">
        <v>5053</v>
      </c>
      <c r="I509" s="668">
        <v>1725</v>
      </c>
      <c r="J509" s="668">
        <v>10</v>
      </c>
      <c r="K509" s="669">
        <v>17250</v>
      </c>
    </row>
    <row r="510" spans="1:11" ht="14.4" customHeight="1" x14ac:dyDescent="0.3">
      <c r="A510" s="664" t="s">
        <v>555</v>
      </c>
      <c r="B510" s="665" t="s">
        <v>556</v>
      </c>
      <c r="C510" s="666" t="s">
        <v>4329</v>
      </c>
      <c r="D510" s="667" t="s">
        <v>7569</v>
      </c>
      <c r="E510" s="666" t="s">
        <v>7570</v>
      </c>
      <c r="F510" s="667" t="s">
        <v>7571</v>
      </c>
      <c r="G510" s="666" t="s">
        <v>5054</v>
      </c>
      <c r="H510" s="666" t="s">
        <v>5055</v>
      </c>
      <c r="I510" s="668">
        <v>506</v>
      </c>
      <c r="J510" s="668">
        <v>25</v>
      </c>
      <c r="K510" s="669">
        <v>12650</v>
      </c>
    </row>
    <row r="511" spans="1:11" ht="14.4" customHeight="1" x14ac:dyDescent="0.3">
      <c r="A511" s="664" t="s">
        <v>555</v>
      </c>
      <c r="B511" s="665" t="s">
        <v>556</v>
      </c>
      <c r="C511" s="666" t="s">
        <v>4329</v>
      </c>
      <c r="D511" s="667" t="s">
        <v>7569</v>
      </c>
      <c r="E511" s="666" t="s">
        <v>7570</v>
      </c>
      <c r="F511" s="667" t="s">
        <v>7571</v>
      </c>
      <c r="G511" s="666" t="s">
        <v>5056</v>
      </c>
      <c r="H511" s="666" t="s">
        <v>5057</v>
      </c>
      <c r="I511" s="668">
        <v>506</v>
      </c>
      <c r="J511" s="668">
        <v>9</v>
      </c>
      <c r="K511" s="669">
        <v>4554</v>
      </c>
    </row>
    <row r="512" spans="1:11" ht="14.4" customHeight="1" x14ac:dyDescent="0.3">
      <c r="A512" s="664" t="s">
        <v>555</v>
      </c>
      <c r="B512" s="665" t="s">
        <v>556</v>
      </c>
      <c r="C512" s="666" t="s">
        <v>4329</v>
      </c>
      <c r="D512" s="667" t="s">
        <v>7569</v>
      </c>
      <c r="E512" s="666" t="s">
        <v>7570</v>
      </c>
      <c r="F512" s="667" t="s">
        <v>7571</v>
      </c>
      <c r="G512" s="666" t="s">
        <v>5058</v>
      </c>
      <c r="H512" s="666" t="s">
        <v>5059</v>
      </c>
      <c r="I512" s="668">
        <v>448.35875000000004</v>
      </c>
      <c r="J512" s="668">
        <v>16</v>
      </c>
      <c r="K512" s="669">
        <v>7173.7500000000009</v>
      </c>
    </row>
    <row r="513" spans="1:11" ht="14.4" customHeight="1" x14ac:dyDescent="0.3">
      <c r="A513" s="664" t="s">
        <v>555</v>
      </c>
      <c r="B513" s="665" t="s">
        <v>556</v>
      </c>
      <c r="C513" s="666" t="s">
        <v>4329</v>
      </c>
      <c r="D513" s="667" t="s">
        <v>7569</v>
      </c>
      <c r="E513" s="666" t="s">
        <v>7570</v>
      </c>
      <c r="F513" s="667" t="s">
        <v>7571</v>
      </c>
      <c r="G513" s="666" t="s">
        <v>5060</v>
      </c>
      <c r="H513" s="666" t="s">
        <v>5061</v>
      </c>
      <c r="I513" s="668">
        <v>1385.75</v>
      </c>
      <c r="J513" s="668">
        <v>22</v>
      </c>
      <c r="K513" s="669">
        <v>30486.5</v>
      </c>
    </row>
    <row r="514" spans="1:11" ht="14.4" customHeight="1" x14ac:dyDescent="0.3">
      <c r="A514" s="664" t="s">
        <v>555</v>
      </c>
      <c r="B514" s="665" t="s">
        <v>556</v>
      </c>
      <c r="C514" s="666" t="s">
        <v>4329</v>
      </c>
      <c r="D514" s="667" t="s">
        <v>7569</v>
      </c>
      <c r="E514" s="666" t="s">
        <v>7570</v>
      </c>
      <c r="F514" s="667" t="s">
        <v>7571</v>
      </c>
      <c r="G514" s="666" t="s">
        <v>5062</v>
      </c>
      <c r="H514" s="666" t="s">
        <v>5063</v>
      </c>
      <c r="I514" s="668">
        <v>313.00161290322586</v>
      </c>
      <c r="J514" s="668">
        <v>123</v>
      </c>
      <c r="K514" s="669">
        <v>38499.030000000006</v>
      </c>
    </row>
    <row r="515" spans="1:11" ht="14.4" customHeight="1" x14ac:dyDescent="0.3">
      <c r="A515" s="664" t="s">
        <v>555</v>
      </c>
      <c r="B515" s="665" t="s">
        <v>556</v>
      </c>
      <c r="C515" s="666" t="s">
        <v>4329</v>
      </c>
      <c r="D515" s="667" t="s">
        <v>7569</v>
      </c>
      <c r="E515" s="666" t="s">
        <v>7570</v>
      </c>
      <c r="F515" s="667" t="s">
        <v>7571</v>
      </c>
      <c r="G515" s="666" t="s">
        <v>5064</v>
      </c>
      <c r="H515" s="666" t="s">
        <v>5065</v>
      </c>
      <c r="I515" s="668">
        <v>313.00026315789472</v>
      </c>
      <c r="J515" s="668">
        <v>53</v>
      </c>
      <c r="K515" s="669">
        <v>16588.98</v>
      </c>
    </row>
    <row r="516" spans="1:11" ht="14.4" customHeight="1" x14ac:dyDescent="0.3">
      <c r="A516" s="664" t="s">
        <v>555</v>
      </c>
      <c r="B516" s="665" t="s">
        <v>556</v>
      </c>
      <c r="C516" s="666" t="s">
        <v>4329</v>
      </c>
      <c r="D516" s="667" t="s">
        <v>7569</v>
      </c>
      <c r="E516" s="666" t="s">
        <v>7570</v>
      </c>
      <c r="F516" s="667" t="s">
        <v>7571</v>
      </c>
      <c r="G516" s="666" t="s">
        <v>5066</v>
      </c>
      <c r="H516" s="666" t="s">
        <v>5067</v>
      </c>
      <c r="I516" s="668">
        <v>4452.8000000000011</v>
      </c>
      <c r="J516" s="668">
        <v>11</v>
      </c>
      <c r="K516" s="669">
        <v>48980.80000000001</v>
      </c>
    </row>
    <row r="517" spans="1:11" ht="14.4" customHeight="1" x14ac:dyDescent="0.3">
      <c r="A517" s="664" t="s">
        <v>555</v>
      </c>
      <c r="B517" s="665" t="s">
        <v>556</v>
      </c>
      <c r="C517" s="666" t="s">
        <v>4329</v>
      </c>
      <c r="D517" s="667" t="s">
        <v>7569</v>
      </c>
      <c r="E517" s="666" t="s">
        <v>7570</v>
      </c>
      <c r="F517" s="667" t="s">
        <v>7571</v>
      </c>
      <c r="G517" s="666" t="s">
        <v>5068</v>
      </c>
      <c r="H517" s="666" t="s">
        <v>5069</v>
      </c>
      <c r="I517" s="668">
        <v>1000.5</v>
      </c>
      <c r="J517" s="668">
        <v>10</v>
      </c>
      <c r="K517" s="669">
        <v>10005</v>
      </c>
    </row>
    <row r="518" spans="1:11" ht="14.4" customHeight="1" x14ac:dyDescent="0.3">
      <c r="A518" s="664" t="s">
        <v>555</v>
      </c>
      <c r="B518" s="665" t="s">
        <v>556</v>
      </c>
      <c r="C518" s="666" t="s">
        <v>4329</v>
      </c>
      <c r="D518" s="667" t="s">
        <v>7569</v>
      </c>
      <c r="E518" s="666" t="s">
        <v>7570</v>
      </c>
      <c r="F518" s="667" t="s">
        <v>7571</v>
      </c>
      <c r="G518" s="666" t="s">
        <v>5070</v>
      </c>
      <c r="H518" s="666" t="s">
        <v>5071</v>
      </c>
      <c r="I518" s="668">
        <v>527.85000000000014</v>
      </c>
      <c r="J518" s="668">
        <v>34</v>
      </c>
      <c r="K518" s="669">
        <v>17946.900000000005</v>
      </c>
    </row>
    <row r="519" spans="1:11" ht="14.4" customHeight="1" x14ac:dyDescent="0.3">
      <c r="A519" s="664" t="s">
        <v>555</v>
      </c>
      <c r="B519" s="665" t="s">
        <v>556</v>
      </c>
      <c r="C519" s="666" t="s">
        <v>4329</v>
      </c>
      <c r="D519" s="667" t="s">
        <v>7569</v>
      </c>
      <c r="E519" s="666" t="s">
        <v>7570</v>
      </c>
      <c r="F519" s="667" t="s">
        <v>7571</v>
      </c>
      <c r="G519" s="666" t="s">
        <v>5072</v>
      </c>
      <c r="H519" s="666" t="s">
        <v>5073</v>
      </c>
      <c r="I519" s="668">
        <v>527.85000000000014</v>
      </c>
      <c r="J519" s="668">
        <v>36</v>
      </c>
      <c r="K519" s="669">
        <v>19002.600000000002</v>
      </c>
    </row>
    <row r="520" spans="1:11" ht="14.4" customHeight="1" x14ac:dyDescent="0.3">
      <c r="A520" s="664" t="s">
        <v>555</v>
      </c>
      <c r="B520" s="665" t="s">
        <v>556</v>
      </c>
      <c r="C520" s="666" t="s">
        <v>4329</v>
      </c>
      <c r="D520" s="667" t="s">
        <v>7569</v>
      </c>
      <c r="E520" s="666" t="s">
        <v>7570</v>
      </c>
      <c r="F520" s="667" t="s">
        <v>7571</v>
      </c>
      <c r="G520" s="666" t="s">
        <v>5074</v>
      </c>
      <c r="H520" s="666" t="s">
        <v>5075</v>
      </c>
      <c r="I520" s="668">
        <v>527.85000000000025</v>
      </c>
      <c r="J520" s="668">
        <v>61</v>
      </c>
      <c r="K520" s="669">
        <v>32198.85</v>
      </c>
    </row>
    <row r="521" spans="1:11" ht="14.4" customHeight="1" x14ac:dyDescent="0.3">
      <c r="A521" s="664" t="s">
        <v>555</v>
      </c>
      <c r="B521" s="665" t="s">
        <v>556</v>
      </c>
      <c r="C521" s="666" t="s">
        <v>4329</v>
      </c>
      <c r="D521" s="667" t="s">
        <v>7569</v>
      </c>
      <c r="E521" s="666" t="s">
        <v>7570</v>
      </c>
      <c r="F521" s="667" t="s">
        <v>7571</v>
      </c>
      <c r="G521" s="666" t="s">
        <v>5076</v>
      </c>
      <c r="H521" s="666" t="s">
        <v>5077</v>
      </c>
      <c r="I521" s="668">
        <v>411.54230769230776</v>
      </c>
      <c r="J521" s="668">
        <v>17</v>
      </c>
      <c r="K521" s="669">
        <v>6996.2500000000009</v>
      </c>
    </row>
    <row r="522" spans="1:11" ht="14.4" customHeight="1" x14ac:dyDescent="0.3">
      <c r="A522" s="664" t="s">
        <v>555</v>
      </c>
      <c r="B522" s="665" t="s">
        <v>556</v>
      </c>
      <c r="C522" s="666" t="s">
        <v>4329</v>
      </c>
      <c r="D522" s="667" t="s">
        <v>7569</v>
      </c>
      <c r="E522" s="666" t="s">
        <v>7570</v>
      </c>
      <c r="F522" s="667" t="s">
        <v>7571</v>
      </c>
      <c r="G522" s="666" t="s">
        <v>5078</v>
      </c>
      <c r="H522" s="666" t="s">
        <v>5079</v>
      </c>
      <c r="I522" s="668">
        <v>491.68727272727284</v>
      </c>
      <c r="J522" s="668">
        <v>25</v>
      </c>
      <c r="K522" s="669">
        <v>12292.200000000004</v>
      </c>
    </row>
    <row r="523" spans="1:11" ht="14.4" customHeight="1" x14ac:dyDescent="0.3">
      <c r="A523" s="664" t="s">
        <v>555</v>
      </c>
      <c r="B523" s="665" t="s">
        <v>556</v>
      </c>
      <c r="C523" s="666" t="s">
        <v>4329</v>
      </c>
      <c r="D523" s="667" t="s">
        <v>7569</v>
      </c>
      <c r="E523" s="666" t="s">
        <v>7570</v>
      </c>
      <c r="F523" s="667" t="s">
        <v>7571</v>
      </c>
      <c r="G523" s="666" t="s">
        <v>5080</v>
      </c>
      <c r="H523" s="666" t="s">
        <v>5081</v>
      </c>
      <c r="I523" s="668">
        <v>65.52</v>
      </c>
      <c r="J523" s="668">
        <v>660</v>
      </c>
      <c r="K523" s="669">
        <v>43243.85</v>
      </c>
    </row>
    <row r="524" spans="1:11" ht="14.4" customHeight="1" x14ac:dyDescent="0.3">
      <c r="A524" s="664" t="s">
        <v>555</v>
      </c>
      <c r="B524" s="665" t="s">
        <v>556</v>
      </c>
      <c r="C524" s="666" t="s">
        <v>4329</v>
      </c>
      <c r="D524" s="667" t="s">
        <v>7569</v>
      </c>
      <c r="E524" s="666" t="s">
        <v>7570</v>
      </c>
      <c r="F524" s="667" t="s">
        <v>7571</v>
      </c>
      <c r="G524" s="666" t="s">
        <v>5082</v>
      </c>
      <c r="H524" s="666" t="s">
        <v>5083</v>
      </c>
      <c r="I524" s="668">
        <v>1608.267692307692</v>
      </c>
      <c r="J524" s="668">
        <v>65</v>
      </c>
      <c r="K524" s="669">
        <v>104537.35</v>
      </c>
    </row>
    <row r="525" spans="1:11" ht="14.4" customHeight="1" x14ac:dyDescent="0.3">
      <c r="A525" s="664" t="s">
        <v>555</v>
      </c>
      <c r="B525" s="665" t="s">
        <v>556</v>
      </c>
      <c r="C525" s="666" t="s">
        <v>4329</v>
      </c>
      <c r="D525" s="667" t="s">
        <v>7569</v>
      </c>
      <c r="E525" s="666" t="s">
        <v>7570</v>
      </c>
      <c r="F525" s="667" t="s">
        <v>7571</v>
      </c>
      <c r="G525" s="666" t="s">
        <v>5084</v>
      </c>
      <c r="H525" s="666" t="s">
        <v>5085</v>
      </c>
      <c r="I525" s="668">
        <v>7499.7087499999998</v>
      </c>
      <c r="J525" s="668">
        <v>8</v>
      </c>
      <c r="K525" s="669">
        <v>59997.67</v>
      </c>
    </row>
    <row r="526" spans="1:11" ht="14.4" customHeight="1" x14ac:dyDescent="0.3">
      <c r="A526" s="664" t="s">
        <v>555</v>
      </c>
      <c r="B526" s="665" t="s">
        <v>556</v>
      </c>
      <c r="C526" s="666" t="s">
        <v>4329</v>
      </c>
      <c r="D526" s="667" t="s">
        <v>7569</v>
      </c>
      <c r="E526" s="666" t="s">
        <v>7570</v>
      </c>
      <c r="F526" s="667" t="s">
        <v>7571</v>
      </c>
      <c r="G526" s="666" t="s">
        <v>5086</v>
      </c>
      <c r="H526" s="666" t="s">
        <v>5087</v>
      </c>
      <c r="I526" s="668">
        <v>1290.93</v>
      </c>
      <c r="J526" s="668">
        <v>9</v>
      </c>
      <c r="K526" s="669">
        <v>11618.39</v>
      </c>
    </row>
    <row r="527" spans="1:11" ht="14.4" customHeight="1" x14ac:dyDescent="0.3">
      <c r="A527" s="664" t="s">
        <v>555</v>
      </c>
      <c r="B527" s="665" t="s">
        <v>556</v>
      </c>
      <c r="C527" s="666" t="s">
        <v>4329</v>
      </c>
      <c r="D527" s="667" t="s">
        <v>7569</v>
      </c>
      <c r="E527" s="666" t="s">
        <v>7570</v>
      </c>
      <c r="F527" s="667" t="s">
        <v>7571</v>
      </c>
      <c r="G527" s="666" t="s">
        <v>5088</v>
      </c>
      <c r="H527" s="666" t="s">
        <v>5089</v>
      </c>
      <c r="I527" s="668">
        <v>327.0625</v>
      </c>
      <c r="J527" s="668">
        <v>4</v>
      </c>
      <c r="K527" s="669">
        <v>1308.25</v>
      </c>
    </row>
    <row r="528" spans="1:11" ht="14.4" customHeight="1" x14ac:dyDescent="0.3">
      <c r="A528" s="664" t="s">
        <v>555</v>
      </c>
      <c r="B528" s="665" t="s">
        <v>556</v>
      </c>
      <c r="C528" s="666" t="s">
        <v>4329</v>
      </c>
      <c r="D528" s="667" t="s">
        <v>7569</v>
      </c>
      <c r="E528" s="666" t="s">
        <v>7570</v>
      </c>
      <c r="F528" s="667" t="s">
        <v>7571</v>
      </c>
      <c r="G528" s="666" t="s">
        <v>5090</v>
      </c>
      <c r="H528" s="666" t="s">
        <v>5091</v>
      </c>
      <c r="I528" s="668">
        <v>327.06</v>
      </c>
      <c r="J528" s="668">
        <v>7</v>
      </c>
      <c r="K528" s="669">
        <v>2289.42</v>
      </c>
    </row>
    <row r="529" spans="1:11" ht="14.4" customHeight="1" x14ac:dyDescent="0.3">
      <c r="A529" s="664" t="s">
        <v>555</v>
      </c>
      <c r="B529" s="665" t="s">
        <v>556</v>
      </c>
      <c r="C529" s="666" t="s">
        <v>4329</v>
      </c>
      <c r="D529" s="667" t="s">
        <v>7569</v>
      </c>
      <c r="E529" s="666" t="s">
        <v>7570</v>
      </c>
      <c r="F529" s="667" t="s">
        <v>7571</v>
      </c>
      <c r="G529" s="666" t="s">
        <v>5092</v>
      </c>
      <c r="H529" s="666" t="s">
        <v>5093</v>
      </c>
      <c r="I529" s="668">
        <v>1348.3274999999999</v>
      </c>
      <c r="J529" s="668">
        <v>5</v>
      </c>
      <c r="K529" s="669">
        <v>6741.6399999999994</v>
      </c>
    </row>
    <row r="530" spans="1:11" ht="14.4" customHeight="1" x14ac:dyDescent="0.3">
      <c r="A530" s="664" t="s">
        <v>555</v>
      </c>
      <c r="B530" s="665" t="s">
        <v>556</v>
      </c>
      <c r="C530" s="666" t="s">
        <v>4329</v>
      </c>
      <c r="D530" s="667" t="s">
        <v>7569</v>
      </c>
      <c r="E530" s="666" t="s">
        <v>7570</v>
      </c>
      <c r="F530" s="667" t="s">
        <v>7571</v>
      </c>
      <c r="G530" s="666" t="s">
        <v>5094</v>
      </c>
      <c r="H530" s="666" t="s">
        <v>5095</v>
      </c>
      <c r="I530" s="668">
        <v>10992.45</v>
      </c>
      <c r="J530" s="668">
        <v>1</v>
      </c>
      <c r="K530" s="669">
        <v>10992.45</v>
      </c>
    </row>
    <row r="531" spans="1:11" ht="14.4" customHeight="1" x14ac:dyDescent="0.3">
      <c r="A531" s="664" t="s">
        <v>555</v>
      </c>
      <c r="B531" s="665" t="s">
        <v>556</v>
      </c>
      <c r="C531" s="666" t="s">
        <v>4329</v>
      </c>
      <c r="D531" s="667" t="s">
        <v>7569</v>
      </c>
      <c r="E531" s="666" t="s">
        <v>7570</v>
      </c>
      <c r="F531" s="667" t="s">
        <v>7571</v>
      </c>
      <c r="G531" s="666" t="s">
        <v>5096</v>
      </c>
      <c r="H531" s="666" t="s">
        <v>5097</v>
      </c>
      <c r="I531" s="668">
        <v>1969.9677777777777</v>
      </c>
      <c r="J531" s="668">
        <v>13</v>
      </c>
      <c r="K531" s="669">
        <v>25609.57</v>
      </c>
    </row>
    <row r="532" spans="1:11" ht="14.4" customHeight="1" x14ac:dyDescent="0.3">
      <c r="A532" s="664" t="s">
        <v>555</v>
      </c>
      <c r="B532" s="665" t="s">
        <v>556</v>
      </c>
      <c r="C532" s="666" t="s">
        <v>4329</v>
      </c>
      <c r="D532" s="667" t="s">
        <v>7569</v>
      </c>
      <c r="E532" s="666" t="s">
        <v>7570</v>
      </c>
      <c r="F532" s="667" t="s">
        <v>7571</v>
      </c>
      <c r="G532" s="666" t="s">
        <v>5098</v>
      </c>
      <c r="H532" s="666" t="s">
        <v>5099</v>
      </c>
      <c r="I532" s="668">
        <v>448.35</v>
      </c>
      <c r="J532" s="668">
        <v>6</v>
      </c>
      <c r="K532" s="669">
        <v>2690.12</v>
      </c>
    </row>
    <row r="533" spans="1:11" ht="14.4" customHeight="1" x14ac:dyDescent="0.3">
      <c r="A533" s="664" t="s">
        <v>555</v>
      </c>
      <c r="B533" s="665" t="s">
        <v>556</v>
      </c>
      <c r="C533" s="666" t="s">
        <v>4329</v>
      </c>
      <c r="D533" s="667" t="s">
        <v>7569</v>
      </c>
      <c r="E533" s="666" t="s">
        <v>7570</v>
      </c>
      <c r="F533" s="667" t="s">
        <v>7571</v>
      </c>
      <c r="G533" s="666" t="s">
        <v>5100</v>
      </c>
      <c r="H533" s="666" t="s">
        <v>5101</v>
      </c>
      <c r="I533" s="668">
        <v>982.24400000000003</v>
      </c>
      <c r="J533" s="668">
        <v>7</v>
      </c>
      <c r="K533" s="669">
        <v>6875.69</v>
      </c>
    </row>
    <row r="534" spans="1:11" ht="14.4" customHeight="1" x14ac:dyDescent="0.3">
      <c r="A534" s="664" t="s">
        <v>555</v>
      </c>
      <c r="B534" s="665" t="s">
        <v>556</v>
      </c>
      <c r="C534" s="666" t="s">
        <v>4329</v>
      </c>
      <c r="D534" s="667" t="s">
        <v>7569</v>
      </c>
      <c r="E534" s="666" t="s">
        <v>7570</v>
      </c>
      <c r="F534" s="667" t="s">
        <v>7571</v>
      </c>
      <c r="G534" s="666" t="s">
        <v>5102</v>
      </c>
      <c r="H534" s="666" t="s">
        <v>5103</v>
      </c>
      <c r="I534" s="668">
        <v>1044.0215789473684</v>
      </c>
      <c r="J534" s="668">
        <v>30</v>
      </c>
      <c r="K534" s="669">
        <v>31320.58</v>
      </c>
    </row>
    <row r="535" spans="1:11" ht="14.4" customHeight="1" x14ac:dyDescent="0.3">
      <c r="A535" s="664" t="s">
        <v>555</v>
      </c>
      <c r="B535" s="665" t="s">
        <v>556</v>
      </c>
      <c r="C535" s="666" t="s">
        <v>4329</v>
      </c>
      <c r="D535" s="667" t="s">
        <v>7569</v>
      </c>
      <c r="E535" s="666" t="s">
        <v>7570</v>
      </c>
      <c r="F535" s="667" t="s">
        <v>7571</v>
      </c>
      <c r="G535" s="666" t="s">
        <v>5104</v>
      </c>
      <c r="H535" s="666" t="s">
        <v>5105</v>
      </c>
      <c r="I535" s="668">
        <v>1184.8069999999996</v>
      </c>
      <c r="J535" s="668">
        <v>17</v>
      </c>
      <c r="K535" s="669">
        <v>20141.719999999998</v>
      </c>
    </row>
    <row r="536" spans="1:11" ht="14.4" customHeight="1" x14ac:dyDescent="0.3">
      <c r="A536" s="664" t="s">
        <v>555</v>
      </c>
      <c r="B536" s="665" t="s">
        <v>556</v>
      </c>
      <c r="C536" s="666" t="s">
        <v>4329</v>
      </c>
      <c r="D536" s="667" t="s">
        <v>7569</v>
      </c>
      <c r="E536" s="666" t="s">
        <v>7570</v>
      </c>
      <c r="F536" s="667" t="s">
        <v>7571</v>
      </c>
      <c r="G536" s="666" t="s">
        <v>5106</v>
      </c>
      <c r="H536" s="666" t="s">
        <v>5107</v>
      </c>
      <c r="I536" s="668">
        <v>1572.5050000000001</v>
      </c>
      <c r="J536" s="668">
        <v>7</v>
      </c>
      <c r="K536" s="669">
        <v>11007.53</v>
      </c>
    </row>
    <row r="537" spans="1:11" ht="14.4" customHeight="1" x14ac:dyDescent="0.3">
      <c r="A537" s="664" t="s">
        <v>555</v>
      </c>
      <c r="B537" s="665" t="s">
        <v>556</v>
      </c>
      <c r="C537" s="666" t="s">
        <v>4329</v>
      </c>
      <c r="D537" s="667" t="s">
        <v>7569</v>
      </c>
      <c r="E537" s="666" t="s">
        <v>7570</v>
      </c>
      <c r="F537" s="667" t="s">
        <v>7571</v>
      </c>
      <c r="G537" s="666" t="s">
        <v>5108</v>
      </c>
      <c r="H537" s="666" t="s">
        <v>5109</v>
      </c>
      <c r="I537" s="668">
        <v>2012.5</v>
      </c>
      <c r="J537" s="668">
        <v>12</v>
      </c>
      <c r="K537" s="669">
        <v>24150</v>
      </c>
    </row>
    <row r="538" spans="1:11" ht="14.4" customHeight="1" x14ac:dyDescent="0.3">
      <c r="A538" s="664" t="s">
        <v>555</v>
      </c>
      <c r="B538" s="665" t="s">
        <v>556</v>
      </c>
      <c r="C538" s="666" t="s">
        <v>4329</v>
      </c>
      <c r="D538" s="667" t="s">
        <v>7569</v>
      </c>
      <c r="E538" s="666" t="s">
        <v>7570</v>
      </c>
      <c r="F538" s="667" t="s">
        <v>7571</v>
      </c>
      <c r="G538" s="666" t="s">
        <v>5110</v>
      </c>
      <c r="H538" s="666" t="s">
        <v>5111</v>
      </c>
      <c r="I538" s="668">
        <v>327.024</v>
      </c>
      <c r="J538" s="668">
        <v>6</v>
      </c>
      <c r="K538" s="669">
        <v>1962.1799999999998</v>
      </c>
    </row>
    <row r="539" spans="1:11" ht="14.4" customHeight="1" x14ac:dyDescent="0.3">
      <c r="A539" s="664" t="s">
        <v>555</v>
      </c>
      <c r="B539" s="665" t="s">
        <v>556</v>
      </c>
      <c r="C539" s="666" t="s">
        <v>4329</v>
      </c>
      <c r="D539" s="667" t="s">
        <v>7569</v>
      </c>
      <c r="E539" s="666" t="s">
        <v>7570</v>
      </c>
      <c r="F539" s="667" t="s">
        <v>7571</v>
      </c>
      <c r="G539" s="666" t="s">
        <v>5112</v>
      </c>
      <c r="H539" s="666" t="s">
        <v>5113</v>
      </c>
      <c r="I539" s="668">
        <v>506</v>
      </c>
      <c r="J539" s="668">
        <v>2</v>
      </c>
      <c r="K539" s="669">
        <v>1012</v>
      </c>
    </row>
    <row r="540" spans="1:11" ht="14.4" customHeight="1" x14ac:dyDescent="0.3">
      <c r="A540" s="664" t="s">
        <v>555</v>
      </c>
      <c r="B540" s="665" t="s">
        <v>556</v>
      </c>
      <c r="C540" s="666" t="s">
        <v>4329</v>
      </c>
      <c r="D540" s="667" t="s">
        <v>7569</v>
      </c>
      <c r="E540" s="666" t="s">
        <v>7570</v>
      </c>
      <c r="F540" s="667" t="s">
        <v>7571</v>
      </c>
      <c r="G540" s="666" t="s">
        <v>5114</v>
      </c>
      <c r="H540" s="666" t="s">
        <v>5115</v>
      </c>
      <c r="I540" s="668">
        <v>1581.18</v>
      </c>
      <c r="J540" s="668">
        <v>3</v>
      </c>
      <c r="K540" s="669">
        <v>4743.54</v>
      </c>
    </row>
    <row r="541" spans="1:11" ht="14.4" customHeight="1" x14ac:dyDescent="0.3">
      <c r="A541" s="664" t="s">
        <v>555</v>
      </c>
      <c r="B541" s="665" t="s">
        <v>556</v>
      </c>
      <c r="C541" s="666" t="s">
        <v>4329</v>
      </c>
      <c r="D541" s="667" t="s">
        <v>7569</v>
      </c>
      <c r="E541" s="666" t="s">
        <v>7570</v>
      </c>
      <c r="F541" s="667" t="s">
        <v>7571</v>
      </c>
      <c r="G541" s="666" t="s">
        <v>5116</v>
      </c>
      <c r="H541" s="666" t="s">
        <v>5117</v>
      </c>
      <c r="I541" s="668">
        <v>1839.0999999999997</v>
      </c>
      <c r="J541" s="668">
        <v>3</v>
      </c>
      <c r="K541" s="669">
        <v>5517.2999999999993</v>
      </c>
    </row>
    <row r="542" spans="1:11" ht="14.4" customHeight="1" x14ac:dyDescent="0.3">
      <c r="A542" s="664" t="s">
        <v>555</v>
      </c>
      <c r="B542" s="665" t="s">
        <v>556</v>
      </c>
      <c r="C542" s="666" t="s">
        <v>4329</v>
      </c>
      <c r="D542" s="667" t="s">
        <v>7569</v>
      </c>
      <c r="E542" s="666" t="s">
        <v>7570</v>
      </c>
      <c r="F542" s="667" t="s">
        <v>7571</v>
      </c>
      <c r="G542" s="666" t="s">
        <v>5118</v>
      </c>
      <c r="H542" s="666" t="s">
        <v>5119</v>
      </c>
      <c r="I542" s="668">
        <v>1856.1007692307689</v>
      </c>
      <c r="J542" s="668">
        <v>15</v>
      </c>
      <c r="K542" s="669">
        <v>27841.51</v>
      </c>
    </row>
    <row r="543" spans="1:11" ht="14.4" customHeight="1" x14ac:dyDescent="0.3">
      <c r="A543" s="664" t="s">
        <v>555</v>
      </c>
      <c r="B543" s="665" t="s">
        <v>556</v>
      </c>
      <c r="C543" s="666" t="s">
        <v>4329</v>
      </c>
      <c r="D543" s="667" t="s">
        <v>7569</v>
      </c>
      <c r="E543" s="666" t="s">
        <v>7570</v>
      </c>
      <c r="F543" s="667" t="s">
        <v>7571</v>
      </c>
      <c r="G543" s="666" t="s">
        <v>5120</v>
      </c>
      <c r="H543" s="666" t="s">
        <v>5121</v>
      </c>
      <c r="I543" s="668">
        <v>313</v>
      </c>
      <c r="J543" s="668">
        <v>22</v>
      </c>
      <c r="K543" s="669">
        <v>6885.99</v>
      </c>
    </row>
    <row r="544" spans="1:11" ht="14.4" customHeight="1" x14ac:dyDescent="0.3">
      <c r="A544" s="664" t="s">
        <v>555</v>
      </c>
      <c r="B544" s="665" t="s">
        <v>556</v>
      </c>
      <c r="C544" s="666" t="s">
        <v>4329</v>
      </c>
      <c r="D544" s="667" t="s">
        <v>7569</v>
      </c>
      <c r="E544" s="666" t="s">
        <v>7570</v>
      </c>
      <c r="F544" s="667" t="s">
        <v>7571</v>
      </c>
      <c r="G544" s="666" t="s">
        <v>5122</v>
      </c>
      <c r="H544" s="666" t="s">
        <v>5123</v>
      </c>
      <c r="I544" s="668">
        <v>312.99899999999997</v>
      </c>
      <c r="J544" s="668">
        <v>22</v>
      </c>
      <c r="K544" s="669">
        <v>6885.94</v>
      </c>
    </row>
    <row r="545" spans="1:11" ht="14.4" customHeight="1" x14ac:dyDescent="0.3">
      <c r="A545" s="664" t="s">
        <v>555</v>
      </c>
      <c r="B545" s="665" t="s">
        <v>556</v>
      </c>
      <c r="C545" s="666" t="s">
        <v>4329</v>
      </c>
      <c r="D545" s="667" t="s">
        <v>7569</v>
      </c>
      <c r="E545" s="666" t="s">
        <v>7570</v>
      </c>
      <c r="F545" s="667" t="s">
        <v>7571</v>
      </c>
      <c r="G545" s="666" t="s">
        <v>5124</v>
      </c>
      <c r="H545" s="666" t="s">
        <v>5125</v>
      </c>
      <c r="I545" s="668">
        <v>1385.75</v>
      </c>
      <c r="J545" s="668">
        <v>7</v>
      </c>
      <c r="K545" s="669">
        <v>9700.25</v>
      </c>
    </row>
    <row r="546" spans="1:11" ht="14.4" customHeight="1" x14ac:dyDescent="0.3">
      <c r="A546" s="664" t="s">
        <v>555</v>
      </c>
      <c r="B546" s="665" t="s">
        <v>556</v>
      </c>
      <c r="C546" s="666" t="s">
        <v>4329</v>
      </c>
      <c r="D546" s="667" t="s">
        <v>7569</v>
      </c>
      <c r="E546" s="666" t="s">
        <v>7570</v>
      </c>
      <c r="F546" s="667" t="s">
        <v>7571</v>
      </c>
      <c r="G546" s="666" t="s">
        <v>5126</v>
      </c>
      <c r="H546" s="666" t="s">
        <v>5127</v>
      </c>
      <c r="I546" s="668">
        <v>116.96666666666665</v>
      </c>
      <c r="J546" s="668">
        <v>7</v>
      </c>
      <c r="K546" s="669">
        <v>818.75</v>
      </c>
    </row>
    <row r="547" spans="1:11" ht="14.4" customHeight="1" x14ac:dyDescent="0.3">
      <c r="A547" s="664" t="s">
        <v>555</v>
      </c>
      <c r="B547" s="665" t="s">
        <v>556</v>
      </c>
      <c r="C547" s="666" t="s">
        <v>4329</v>
      </c>
      <c r="D547" s="667" t="s">
        <v>7569</v>
      </c>
      <c r="E547" s="666" t="s">
        <v>7570</v>
      </c>
      <c r="F547" s="667" t="s">
        <v>7571</v>
      </c>
      <c r="G547" s="666" t="s">
        <v>5128</v>
      </c>
      <c r="H547" s="666" t="s">
        <v>5129</v>
      </c>
      <c r="I547" s="668">
        <v>1725</v>
      </c>
      <c r="J547" s="668">
        <v>7</v>
      </c>
      <c r="K547" s="669">
        <v>12075</v>
      </c>
    </row>
    <row r="548" spans="1:11" ht="14.4" customHeight="1" x14ac:dyDescent="0.3">
      <c r="A548" s="664" t="s">
        <v>555</v>
      </c>
      <c r="B548" s="665" t="s">
        <v>556</v>
      </c>
      <c r="C548" s="666" t="s">
        <v>4329</v>
      </c>
      <c r="D548" s="667" t="s">
        <v>7569</v>
      </c>
      <c r="E548" s="666" t="s">
        <v>7570</v>
      </c>
      <c r="F548" s="667" t="s">
        <v>7571</v>
      </c>
      <c r="G548" s="666" t="s">
        <v>5130</v>
      </c>
      <c r="H548" s="666" t="s">
        <v>5131</v>
      </c>
      <c r="I548" s="668">
        <v>1000.5</v>
      </c>
      <c r="J548" s="668">
        <v>12</v>
      </c>
      <c r="K548" s="669">
        <v>12006</v>
      </c>
    </row>
    <row r="549" spans="1:11" ht="14.4" customHeight="1" x14ac:dyDescent="0.3">
      <c r="A549" s="664" t="s">
        <v>555</v>
      </c>
      <c r="B549" s="665" t="s">
        <v>556</v>
      </c>
      <c r="C549" s="666" t="s">
        <v>4329</v>
      </c>
      <c r="D549" s="667" t="s">
        <v>7569</v>
      </c>
      <c r="E549" s="666" t="s">
        <v>7570</v>
      </c>
      <c r="F549" s="667" t="s">
        <v>7571</v>
      </c>
      <c r="G549" s="666" t="s">
        <v>5132</v>
      </c>
      <c r="H549" s="666" t="s">
        <v>5133</v>
      </c>
      <c r="I549" s="668">
        <v>313.00062500000001</v>
      </c>
      <c r="J549" s="668">
        <v>25</v>
      </c>
      <c r="K549" s="669">
        <v>7825.01</v>
      </c>
    </row>
    <row r="550" spans="1:11" ht="14.4" customHeight="1" x14ac:dyDescent="0.3">
      <c r="A550" s="664" t="s">
        <v>555</v>
      </c>
      <c r="B550" s="665" t="s">
        <v>556</v>
      </c>
      <c r="C550" s="666" t="s">
        <v>4329</v>
      </c>
      <c r="D550" s="667" t="s">
        <v>7569</v>
      </c>
      <c r="E550" s="666" t="s">
        <v>7570</v>
      </c>
      <c r="F550" s="667" t="s">
        <v>7571</v>
      </c>
      <c r="G550" s="666" t="s">
        <v>5134</v>
      </c>
      <c r="H550" s="666" t="s">
        <v>5135</v>
      </c>
      <c r="I550" s="668">
        <v>506</v>
      </c>
      <c r="J550" s="668">
        <v>16</v>
      </c>
      <c r="K550" s="669">
        <v>8096</v>
      </c>
    </row>
    <row r="551" spans="1:11" ht="14.4" customHeight="1" x14ac:dyDescent="0.3">
      <c r="A551" s="664" t="s">
        <v>555</v>
      </c>
      <c r="B551" s="665" t="s">
        <v>556</v>
      </c>
      <c r="C551" s="666" t="s">
        <v>4329</v>
      </c>
      <c r="D551" s="667" t="s">
        <v>7569</v>
      </c>
      <c r="E551" s="666" t="s">
        <v>7570</v>
      </c>
      <c r="F551" s="667" t="s">
        <v>7571</v>
      </c>
      <c r="G551" s="666" t="s">
        <v>5136</v>
      </c>
      <c r="H551" s="666" t="s">
        <v>5137</v>
      </c>
      <c r="I551" s="668">
        <v>1120.9109999999998</v>
      </c>
      <c r="J551" s="668">
        <v>29</v>
      </c>
      <c r="K551" s="669">
        <v>32506.460000000003</v>
      </c>
    </row>
    <row r="552" spans="1:11" ht="14.4" customHeight="1" x14ac:dyDescent="0.3">
      <c r="A552" s="664" t="s">
        <v>555</v>
      </c>
      <c r="B552" s="665" t="s">
        <v>556</v>
      </c>
      <c r="C552" s="666" t="s">
        <v>4329</v>
      </c>
      <c r="D552" s="667" t="s">
        <v>7569</v>
      </c>
      <c r="E552" s="666" t="s">
        <v>7570</v>
      </c>
      <c r="F552" s="667" t="s">
        <v>7571</v>
      </c>
      <c r="G552" s="666" t="s">
        <v>5138</v>
      </c>
      <c r="H552" s="666" t="s">
        <v>5139</v>
      </c>
      <c r="I552" s="668">
        <v>8717</v>
      </c>
      <c r="J552" s="668">
        <v>5</v>
      </c>
      <c r="K552" s="669">
        <v>43585</v>
      </c>
    </row>
    <row r="553" spans="1:11" ht="14.4" customHeight="1" x14ac:dyDescent="0.3">
      <c r="A553" s="664" t="s">
        <v>555</v>
      </c>
      <c r="B553" s="665" t="s">
        <v>556</v>
      </c>
      <c r="C553" s="666" t="s">
        <v>4329</v>
      </c>
      <c r="D553" s="667" t="s">
        <v>7569</v>
      </c>
      <c r="E553" s="666" t="s">
        <v>7570</v>
      </c>
      <c r="F553" s="667" t="s">
        <v>7571</v>
      </c>
      <c r="G553" s="666" t="s">
        <v>5140</v>
      </c>
      <c r="H553" s="666" t="s">
        <v>5141</v>
      </c>
      <c r="I553" s="668">
        <v>600.88700000000006</v>
      </c>
      <c r="J553" s="668">
        <v>18</v>
      </c>
      <c r="K553" s="669">
        <v>10786.009999999998</v>
      </c>
    </row>
    <row r="554" spans="1:11" ht="14.4" customHeight="1" x14ac:dyDescent="0.3">
      <c r="A554" s="664" t="s">
        <v>555</v>
      </c>
      <c r="B554" s="665" t="s">
        <v>556</v>
      </c>
      <c r="C554" s="666" t="s">
        <v>4329</v>
      </c>
      <c r="D554" s="667" t="s">
        <v>7569</v>
      </c>
      <c r="E554" s="666" t="s">
        <v>7570</v>
      </c>
      <c r="F554" s="667" t="s">
        <v>7571</v>
      </c>
      <c r="G554" s="666" t="s">
        <v>5142</v>
      </c>
      <c r="H554" s="666" t="s">
        <v>5143</v>
      </c>
      <c r="I554" s="668">
        <v>597.57000000000005</v>
      </c>
      <c r="J554" s="668">
        <v>10</v>
      </c>
      <c r="K554" s="669">
        <v>5974.91</v>
      </c>
    </row>
    <row r="555" spans="1:11" ht="14.4" customHeight="1" x14ac:dyDescent="0.3">
      <c r="A555" s="664" t="s">
        <v>555</v>
      </c>
      <c r="B555" s="665" t="s">
        <v>556</v>
      </c>
      <c r="C555" s="666" t="s">
        <v>4329</v>
      </c>
      <c r="D555" s="667" t="s">
        <v>7569</v>
      </c>
      <c r="E555" s="666" t="s">
        <v>7570</v>
      </c>
      <c r="F555" s="667" t="s">
        <v>7571</v>
      </c>
      <c r="G555" s="666" t="s">
        <v>5144</v>
      </c>
      <c r="H555" s="666" t="s">
        <v>5145</v>
      </c>
      <c r="I555" s="668">
        <v>1612.5550000000001</v>
      </c>
      <c r="J555" s="668">
        <v>8</v>
      </c>
      <c r="K555" s="669">
        <v>12900.44</v>
      </c>
    </row>
    <row r="556" spans="1:11" ht="14.4" customHeight="1" x14ac:dyDescent="0.3">
      <c r="A556" s="664" t="s">
        <v>555</v>
      </c>
      <c r="B556" s="665" t="s">
        <v>556</v>
      </c>
      <c r="C556" s="666" t="s">
        <v>4329</v>
      </c>
      <c r="D556" s="667" t="s">
        <v>7569</v>
      </c>
      <c r="E556" s="666" t="s">
        <v>7570</v>
      </c>
      <c r="F556" s="667" t="s">
        <v>7571</v>
      </c>
      <c r="G556" s="666" t="s">
        <v>5146</v>
      </c>
      <c r="H556" s="666" t="s">
        <v>5147</v>
      </c>
      <c r="I556" s="668">
        <v>313</v>
      </c>
      <c r="J556" s="668">
        <v>12</v>
      </c>
      <c r="K556" s="669">
        <v>3755.99</v>
      </c>
    </row>
    <row r="557" spans="1:11" ht="14.4" customHeight="1" x14ac:dyDescent="0.3">
      <c r="A557" s="664" t="s">
        <v>555</v>
      </c>
      <c r="B557" s="665" t="s">
        <v>556</v>
      </c>
      <c r="C557" s="666" t="s">
        <v>4329</v>
      </c>
      <c r="D557" s="667" t="s">
        <v>7569</v>
      </c>
      <c r="E557" s="666" t="s">
        <v>7570</v>
      </c>
      <c r="F557" s="667" t="s">
        <v>7571</v>
      </c>
      <c r="G557" s="666" t="s">
        <v>5148</v>
      </c>
      <c r="H557" s="666" t="s">
        <v>5149</v>
      </c>
      <c r="I557" s="668">
        <v>474.35</v>
      </c>
      <c r="J557" s="668">
        <v>5</v>
      </c>
      <c r="K557" s="669">
        <v>2371.75</v>
      </c>
    </row>
    <row r="558" spans="1:11" ht="14.4" customHeight="1" x14ac:dyDescent="0.3">
      <c r="A558" s="664" t="s">
        <v>555</v>
      </c>
      <c r="B558" s="665" t="s">
        <v>556</v>
      </c>
      <c r="C558" s="666" t="s">
        <v>4329</v>
      </c>
      <c r="D558" s="667" t="s">
        <v>7569</v>
      </c>
      <c r="E558" s="666" t="s">
        <v>7570</v>
      </c>
      <c r="F558" s="667" t="s">
        <v>7571</v>
      </c>
      <c r="G558" s="666" t="s">
        <v>5150</v>
      </c>
      <c r="H558" s="666" t="s">
        <v>5151</v>
      </c>
      <c r="I558" s="668">
        <v>313</v>
      </c>
      <c r="J558" s="668">
        <v>12</v>
      </c>
      <c r="K558" s="669">
        <v>3755.99</v>
      </c>
    </row>
    <row r="559" spans="1:11" ht="14.4" customHeight="1" x14ac:dyDescent="0.3">
      <c r="A559" s="664" t="s">
        <v>555</v>
      </c>
      <c r="B559" s="665" t="s">
        <v>556</v>
      </c>
      <c r="C559" s="666" t="s">
        <v>4329</v>
      </c>
      <c r="D559" s="667" t="s">
        <v>7569</v>
      </c>
      <c r="E559" s="666" t="s">
        <v>7570</v>
      </c>
      <c r="F559" s="667" t="s">
        <v>7571</v>
      </c>
      <c r="G559" s="666" t="s">
        <v>5152</v>
      </c>
      <c r="H559" s="666" t="s">
        <v>5153</v>
      </c>
      <c r="I559" s="668">
        <v>411.55</v>
      </c>
      <c r="J559" s="668">
        <v>6</v>
      </c>
      <c r="K559" s="669">
        <v>2469.3000000000002</v>
      </c>
    </row>
    <row r="560" spans="1:11" ht="14.4" customHeight="1" x14ac:dyDescent="0.3">
      <c r="A560" s="664" t="s">
        <v>555</v>
      </c>
      <c r="B560" s="665" t="s">
        <v>556</v>
      </c>
      <c r="C560" s="666" t="s">
        <v>4329</v>
      </c>
      <c r="D560" s="667" t="s">
        <v>7569</v>
      </c>
      <c r="E560" s="666" t="s">
        <v>7570</v>
      </c>
      <c r="F560" s="667" t="s">
        <v>7571</v>
      </c>
      <c r="G560" s="666" t="s">
        <v>5154</v>
      </c>
      <c r="H560" s="666" t="s">
        <v>5155</v>
      </c>
      <c r="I560" s="668">
        <v>217.71333333333334</v>
      </c>
      <c r="J560" s="668">
        <v>13</v>
      </c>
      <c r="K560" s="669">
        <v>2830.24</v>
      </c>
    </row>
    <row r="561" spans="1:11" ht="14.4" customHeight="1" x14ac:dyDescent="0.3">
      <c r="A561" s="664" t="s">
        <v>555</v>
      </c>
      <c r="B561" s="665" t="s">
        <v>556</v>
      </c>
      <c r="C561" s="666" t="s">
        <v>4329</v>
      </c>
      <c r="D561" s="667" t="s">
        <v>7569</v>
      </c>
      <c r="E561" s="666" t="s">
        <v>7570</v>
      </c>
      <c r="F561" s="667" t="s">
        <v>7571</v>
      </c>
      <c r="G561" s="666" t="s">
        <v>5156</v>
      </c>
      <c r="H561" s="666" t="s">
        <v>5157</v>
      </c>
      <c r="I561" s="668">
        <v>474.34800000000007</v>
      </c>
      <c r="J561" s="668">
        <v>5</v>
      </c>
      <c r="K561" s="669">
        <v>2371.7400000000002</v>
      </c>
    </row>
    <row r="562" spans="1:11" ht="14.4" customHeight="1" x14ac:dyDescent="0.3">
      <c r="A562" s="664" t="s">
        <v>555</v>
      </c>
      <c r="B562" s="665" t="s">
        <v>556</v>
      </c>
      <c r="C562" s="666" t="s">
        <v>4329</v>
      </c>
      <c r="D562" s="667" t="s">
        <v>7569</v>
      </c>
      <c r="E562" s="666" t="s">
        <v>7570</v>
      </c>
      <c r="F562" s="667" t="s">
        <v>7571</v>
      </c>
      <c r="G562" s="666" t="s">
        <v>5158</v>
      </c>
      <c r="H562" s="666" t="s">
        <v>5159</v>
      </c>
      <c r="I562" s="668">
        <v>1053.2766666666666</v>
      </c>
      <c r="J562" s="668">
        <v>7</v>
      </c>
      <c r="K562" s="669">
        <v>7349.6399999999994</v>
      </c>
    </row>
    <row r="563" spans="1:11" ht="14.4" customHeight="1" x14ac:dyDescent="0.3">
      <c r="A563" s="664" t="s">
        <v>555</v>
      </c>
      <c r="B563" s="665" t="s">
        <v>556</v>
      </c>
      <c r="C563" s="666" t="s">
        <v>4329</v>
      </c>
      <c r="D563" s="667" t="s">
        <v>7569</v>
      </c>
      <c r="E563" s="666" t="s">
        <v>7570</v>
      </c>
      <c r="F563" s="667" t="s">
        <v>7571</v>
      </c>
      <c r="G563" s="666" t="s">
        <v>5160</v>
      </c>
      <c r="H563" s="666" t="s">
        <v>5161</v>
      </c>
      <c r="I563" s="668">
        <v>1242</v>
      </c>
      <c r="J563" s="668">
        <v>18</v>
      </c>
      <c r="K563" s="669">
        <v>22356</v>
      </c>
    </row>
    <row r="564" spans="1:11" ht="14.4" customHeight="1" x14ac:dyDescent="0.3">
      <c r="A564" s="664" t="s">
        <v>555</v>
      </c>
      <c r="B564" s="665" t="s">
        <v>556</v>
      </c>
      <c r="C564" s="666" t="s">
        <v>4329</v>
      </c>
      <c r="D564" s="667" t="s">
        <v>7569</v>
      </c>
      <c r="E564" s="666" t="s">
        <v>7570</v>
      </c>
      <c r="F564" s="667" t="s">
        <v>7571</v>
      </c>
      <c r="G564" s="666" t="s">
        <v>5162</v>
      </c>
      <c r="H564" s="666" t="s">
        <v>5163</v>
      </c>
      <c r="I564" s="668">
        <v>1242</v>
      </c>
      <c r="J564" s="668">
        <v>22</v>
      </c>
      <c r="K564" s="669">
        <v>27324</v>
      </c>
    </row>
    <row r="565" spans="1:11" ht="14.4" customHeight="1" x14ac:dyDescent="0.3">
      <c r="A565" s="664" t="s">
        <v>555</v>
      </c>
      <c r="B565" s="665" t="s">
        <v>556</v>
      </c>
      <c r="C565" s="666" t="s">
        <v>4329</v>
      </c>
      <c r="D565" s="667" t="s">
        <v>7569</v>
      </c>
      <c r="E565" s="666" t="s">
        <v>7570</v>
      </c>
      <c r="F565" s="667" t="s">
        <v>7571</v>
      </c>
      <c r="G565" s="666" t="s">
        <v>5164</v>
      </c>
      <c r="H565" s="666" t="s">
        <v>5165</v>
      </c>
      <c r="I565" s="668">
        <v>977.95</v>
      </c>
      <c r="J565" s="668">
        <v>2</v>
      </c>
      <c r="K565" s="669">
        <v>1955.9</v>
      </c>
    </row>
    <row r="566" spans="1:11" ht="14.4" customHeight="1" x14ac:dyDescent="0.3">
      <c r="A566" s="664" t="s">
        <v>555</v>
      </c>
      <c r="B566" s="665" t="s">
        <v>556</v>
      </c>
      <c r="C566" s="666" t="s">
        <v>4329</v>
      </c>
      <c r="D566" s="667" t="s">
        <v>7569</v>
      </c>
      <c r="E566" s="666" t="s">
        <v>7570</v>
      </c>
      <c r="F566" s="667" t="s">
        <v>7571</v>
      </c>
      <c r="G566" s="666" t="s">
        <v>5166</v>
      </c>
      <c r="H566" s="666" t="s">
        <v>5167</v>
      </c>
      <c r="I566" s="668">
        <v>2023.0760000000002</v>
      </c>
      <c r="J566" s="668">
        <v>6</v>
      </c>
      <c r="K566" s="669">
        <v>12138.429999999998</v>
      </c>
    </row>
    <row r="567" spans="1:11" ht="14.4" customHeight="1" x14ac:dyDescent="0.3">
      <c r="A567" s="664" t="s">
        <v>555</v>
      </c>
      <c r="B567" s="665" t="s">
        <v>556</v>
      </c>
      <c r="C567" s="666" t="s">
        <v>4329</v>
      </c>
      <c r="D567" s="667" t="s">
        <v>7569</v>
      </c>
      <c r="E567" s="666" t="s">
        <v>7570</v>
      </c>
      <c r="F567" s="667" t="s">
        <v>7571</v>
      </c>
      <c r="G567" s="666" t="s">
        <v>5168</v>
      </c>
      <c r="H567" s="666" t="s">
        <v>5169</v>
      </c>
      <c r="I567" s="668">
        <v>977.95799999999997</v>
      </c>
      <c r="J567" s="668">
        <v>5</v>
      </c>
      <c r="K567" s="669">
        <v>4889.79</v>
      </c>
    </row>
    <row r="568" spans="1:11" ht="14.4" customHeight="1" x14ac:dyDescent="0.3">
      <c r="A568" s="664" t="s">
        <v>555</v>
      </c>
      <c r="B568" s="665" t="s">
        <v>556</v>
      </c>
      <c r="C568" s="666" t="s">
        <v>4329</v>
      </c>
      <c r="D568" s="667" t="s">
        <v>7569</v>
      </c>
      <c r="E568" s="666" t="s">
        <v>7570</v>
      </c>
      <c r="F568" s="667" t="s">
        <v>7571</v>
      </c>
      <c r="G568" s="666" t="s">
        <v>5170</v>
      </c>
      <c r="H568" s="666" t="s">
        <v>5171</v>
      </c>
      <c r="I568" s="668">
        <v>1044.0166666666667</v>
      </c>
      <c r="J568" s="668">
        <v>5</v>
      </c>
      <c r="K568" s="669">
        <v>5220.1000000000004</v>
      </c>
    </row>
    <row r="569" spans="1:11" ht="14.4" customHeight="1" x14ac:dyDescent="0.3">
      <c r="A569" s="664" t="s">
        <v>555</v>
      </c>
      <c r="B569" s="665" t="s">
        <v>556</v>
      </c>
      <c r="C569" s="666" t="s">
        <v>4329</v>
      </c>
      <c r="D569" s="667" t="s">
        <v>7569</v>
      </c>
      <c r="E569" s="666" t="s">
        <v>7570</v>
      </c>
      <c r="F569" s="667" t="s">
        <v>7571</v>
      </c>
      <c r="G569" s="666" t="s">
        <v>5172</v>
      </c>
      <c r="H569" s="666" t="s">
        <v>5173</v>
      </c>
      <c r="I569" s="668">
        <v>2023.06</v>
      </c>
      <c r="J569" s="668">
        <v>7</v>
      </c>
      <c r="K569" s="669">
        <v>14161.380000000001</v>
      </c>
    </row>
    <row r="570" spans="1:11" ht="14.4" customHeight="1" x14ac:dyDescent="0.3">
      <c r="A570" s="664" t="s">
        <v>555</v>
      </c>
      <c r="B570" s="665" t="s">
        <v>556</v>
      </c>
      <c r="C570" s="666" t="s">
        <v>4329</v>
      </c>
      <c r="D570" s="667" t="s">
        <v>7569</v>
      </c>
      <c r="E570" s="666" t="s">
        <v>7570</v>
      </c>
      <c r="F570" s="667" t="s">
        <v>7571</v>
      </c>
      <c r="G570" s="666" t="s">
        <v>5174</v>
      </c>
      <c r="H570" s="666" t="s">
        <v>5175</v>
      </c>
      <c r="I570" s="668">
        <v>6619.3</v>
      </c>
      <c r="J570" s="668">
        <v>5</v>
      </c>
      <c r="K570" s="669">
        <v>33096.5</v>
      </c>
    </row>
    <row r="571" spans="1:11" ht="14.4" customHeight="1" x14ac:dyDescent="0.3">
      <c r="A571" s="664" t="s">
        <v>555</v>
      </c>
      <c r="B571" s="665" t="s">
        <v>556</v>
      </c>
      <c r="C571" s="666" t="s">
        <v>4329</v>
      </c>
      <c r="D571" s="667" t="s">
        <v>7569</v>
      </c>
      <c r="E571" s="666" t="s">
        <v>7570</v>
      </c>
      <c r="F571" s="667" t="s">
        <v>7571</v>
      </c>
      <c r="G571" s="666" t="s">
        <v>5176</v>
      </c>
      <c r="H571" s="666" t="s">
        <v>5177</v>
      </c>
      <c r="I571" s="668">
        <v>1169.6399999999999</v>
      </c>
      <c r="J571" s="668">
        <v>29</v>
      </c>
      <c r="K571" s="669">
        <v>33919.55999999999</v>
      </c>
    </row>
    <row r="572" spans="1:11" ht="14.4" customHeight="1" x14ac:dyDescent="0.3">
      <c r="A572" s="664" t="s">
        <v>555</v>
      </c>
      <c r="B572" s="665" t="s">
        <v>556</v>
      </c>
      <c r="C572" s="666" t="s">
        <v>4329</v>
      </c>
      <c r="D572" s="667" t="s">
        <v>7569</v>
      </c>
      <c r="E572" s="666" t="s">
        <v>7570</v>
      </c>
      <c r="F572" s="667" t="s">
        <v>7571</v>
      </c>
      <c r="G572" s="666" t="s">
        <v>5178</v>
      </c>
      <c r="H572" s="666" t="s">
        <v>5179</v>
      </c>
      <c r="I572" s="668">
        <v>1169.6405555555552</v>
      </c>
      <c r="J572" s="668">
        <v>36</v>
      </c>
      <c r="K572" s="669">
        <v>42107.069999999992</v>
      </c>
    </row>
    <row r="573" spans="1:11" ht="14.4" customHeight="1" x14ac:dyDescent="0.3">
      <c r="A573" s="664" t="s">
        <v>555</v>
      </c>
      <c r="B573" s="665" t="s">
        <v>556</v>
      </c>
      <c r="C573" s="666" t="s">
        <v>4329</v>
      </c>
      <c r="D573" s="667" t="s">
        <v>7569</v>
      </c>
      <c r="E573" s="666" t="s">
        <v>7570</v>
      </c>
      <c r="F573" s="667" t="s">
        <v>7571</v>
      </c>
      <c r="G573" s="666" t="s">
        <v>5178</v>
      </c>
      <c r="H573" s="666" t="s">
        <v>5180</v>
      </c>
      <c r="I573" s="668">
        <v>1169.6399999999999</v>
      </c>
      <c r="J573" s="668">
        <v>36</v>
      </c>
      <c r="K573" s="669">
        <v>42107.07</v>
      </c>
    </row>
    <row r="574" spans="1:11" ht="14.4" customHeight="1" x14ac:dyDescent="0.3">
      <c r="A574" s="664" t="s">
        <v>555</v>
      </c>
      <c r="B574" s="665" t="s">
        <v>556</v>
      </c>
      <c r="C574" s="666" t="s">
        <v>4329</v>
      </c>
      <c r="D574" s="667" t="s">
        <v>7569</v>
      </c>
      <c r="E574" s="666" t="s">
        <v>7570</v>
      </c>
      <c r="F574" s="667" t="s">
        <v>7571</v>
      </c>
      <c r="G574" s="666" t="s">
        <v>5181</v>
      </c>
      <c r="H574" s="666" t="s">
        <v>5182</v>
      </c>
      <c r="I574" s="668">
        <v>580.4899999999999</v>
      </c>
      <c r="J574" s="668">
        <v>15</v>
      </c>
      <c r="K574" s="669">
        <v>8707.3499999999985</v>
      </c>
    </row>
    <row r="575" spans="1:11" ht="14.4" customHeight="1" x14ac:dyDescent="0.3">
      <c r="A575" s="664" t="s">
        <v>555</v>
      </c>
      <c r="B575" s="665" t="s">
        <v>556</v>
      </c>
      <c r="C575" s="666" t="s">
        <v>4329</v>
      </c>
      <c r="D575" s="667" t="s">
        <v>7569</v>
      </c>
      <c r="E575" s="666" t="s">
        <v>7570</v>
      </c>
      <c r="F575" s="667" t="s">
        <v>7571</v>
      </c>
      <c r="G575" s="666" t="s">
        <v>5183</v>
      </c>
      <c r="H575" s="666" t="s">
        <v>5184</v>
      </c>
      <c r="I575" s="668">
        <v>1127.4607692307691</v>
      </c>
      <c r="J575" s="668">
        <v>18</v>
      </c>
      <c r="K575" s="669">
        <v>20505.189999999995</v>
      </c>
    </row>
    <row r="576" spans="1:11" ht="14.4" customHeight="1" x14ac:dyDescent="0.3">
      <c r="A576" s="664" t="s">
        <v>555</v>
      </c>
      <c r="B576" s="665" t="s">
        <v>556</v>
      </c>
      <c r="C576" s="666" t="s">
        <v>4329</v>
      </c>
      <c r="D576" s="667" t="s">
        <v>7569</v>
      </c>
      <c r="E576" s="666" t="s">
        <v>7570</v>
      </c>
      <c r="F576" s="667" t="s">
        <v>7571</v>
      </c>
      <c r="G576" s="666" t="s">
        <v>5183</v>
      </c>
      <c r="H576" s="666" t="s">
        <v>5185</v>
      </c>
      <c r="I576" s="668">
        <v>1169.6410000000001</v>
      </c>
      <c r="J576" s="668">
        <v>20</v>
      </c>
      <c r="K576" s="669">
        <v>23392.820000000003</v>
      </c>
    </row>
    <row r="577" spans="1:11" ht="14.4" customHeight="1" x14ac:dyDescent="0.3">
      <c r="A577" s="664" t="s">
        <v>555</v>
      </c>
      <c r="B577" s="665" t="s">
        <v>556</v>
      </c>
      <c r="C577" s="666" t="s">
        <v>4329</v>
      </c>
      <c r="D577" s="667" t="s">
        <v>7569</v>
      </c>
      <c r="E577" s="666" t="s">
        <v>7570</v>
      </c>
      <c r="F577" s="667" t="s">
        <v>7571</v>
      </c>
      <c r="G577" s="666" t="s">
        <v>5186</v>
      </c>
      <c r="H577" s="666" t="s">
        <v>5187</v>
      </c>
      <c r="I577" s="668">
        <v>2224.4775</v>
      </c>
      <c r="J577" s="668">
        <v>5</v>
      </c>
      <c r="K577" s="669">
        <v>11122.39</v>
      </c>
    </row>
    <row r="578" spans="1:11" ht="14.4" customHeight="1" x14ac:dyDescent="0.3">
      <c r="A578" s="664" t="s">
        <v>555</v>
      </c>
      <c r="B578" s="665" t="s">
        <v>556</v>
      </c>
      <c r="C578" s="666" t="s">
        <v>4329</v>
      </c>
      <c r="D578" s="667" t="s">
        <v>7569</v>
      </c>
      <c r="E578" s="666" t="s">
        <v>7570</v>
      </c>
      <c r="F578" s="667" t="s">
        <v>7571</v>
      </c>
      <c r="G578" s="666" t="s">
        <v>5188</v>
      </c>
      <c r="H578" s="666" t="s">
        <v>5189</v>
      </c>
      <c r="I578" s="668">
        <v>1199.28</v>
      </c>
      <c r="J578" s="668">
        <v>12</v>
      </c>
      <c r="K578" s="669">
        <v>14391.359999999999</v>
      </c>
    </row>
    <row r="579" spans="1:11" ht="14.4" customHeight="1" x14ac:dyDescent="0.3">
      <c r="A579" s="664" t="s">
        <v>555</v>
      </c>
      <c r="B579" s="665" t="s">
        <v>556</v>
      </c>
      <c r="C579" s="666" t="s">
        <v>4329</v>
      </c>
      <c r="D579" s="667" t="s">
        <v>7569</v>
      </c>
      <c r="E579" s="666" t="s">
        <v>7570</v>
      </c>
      <c r="F579" s="667" t="s">
        <v>7571</v>
      </c>
      <c r="G579" s="666" t="s">
        <v>5188</v>
      </c>
      <c r="H579" s="666" t="s">
        <v>5190</v>
      </c>
      <c r="I579" s="668">
        <v>1193.3499999999999</v>
      </c>
      <c r="J579" s="668">
        <v>6</v>
      </c>
      <c r="K579" s="669">
        <v>7166.0299999999988</v>
      </c>
    </row>
    <row r="580" spans="1:11" ht="14.4" customHeight="1" x14ac:dyDescent="0.3">
      <c r="A580" s="664" t="s">
        <v>555</v>
      </c>
      <c r="B580" s="665" t="s">
        <v>556</v>
      </c>
      <c r="C580" s="666" t="s">
        <v>4329</v>
      </c>
      <c r="D580" s="667" t="s">
        <v>7569</v>
      </c>
      <c r="E580" s="666" t="s">
        <v>7570</v>
      </c>
      <c r="F580" s="667" t="s">
        <v>7571</v>
      </c>
      <c r="G580" s="666" t="s">
        <v>5188</v>
      </c>
      <c r="H580" s="666" t="s">
        <v>5191</v>
      </c>
      <c r="I580" s="668">
        <v>1199.2816666666665</v>
      </c>
      <c r="J580" s="668">
        <v>11</v>
      </c>
      <c r="K580" s="669">
        <v>13192.089999999998</v>
      </c>
    </row>
    <row r="581" spans="1:11" ht="14.4" customHeight="1" x14ac:dyDescent="0.3">
      <c r="A581" s="664" t="s">
        <v>555</v>
      </c>
      <c r="B581" s="665" t="s">
        <v>556</v>
      </c>
      <c r="C581" s="666" t="s">
        <v>4329</v>
      </c>
      <c r="D581" s="667" t="s">
        <v>7569</v>
      </c>
      <c r="E581" s="666" t="s">
        <v>7570</v>
      </c>
      <c r="F581" s="667" t="s">
        <v>7571</v>
      </c>
      <c r="G581" s="666" t="s">
        <v>5192</v>
      </c>
      <c r="H581" s="666" t="s">
        <v>5193</v>
      </c>
      <c r="I581" s="668">
        <v>8920.0411111111098</v>
      </c>
      <c r="J581" s="668">
        <v>9</v>
      </c>
      <c r="K581" s="669">
        <v>80280.37</v>
      </c>
    </row>
    <row r="582" spans="1:11" ht="14.4" customHeight="1" x14ac:dyDescent="0.3">
      <c r="A582" s="664" t="s">
        <v>555</v>
      </c>
      <c r="B582" s="665" t="s">
        <v>556</v>
      </c>
      <c r="C582" s="666" t="s">
        <v>4329</v>
      </c>
      <c r="D582" s="667" t="s">
        <v>7569</v>
      </c>
      <c r="E582" s="666" t="s">
        <v>7570</v>
      </c>
      <c r="F582" s="667" t="s">
        <v>7571</v>
      </c>
      <c r="G582" s="666" t="s">
        <v>5194</v>
      </c>
      <c r="H582" s="666" t="s">
        <v>5195</v>
      </c>
      <c r="I582" s="668">
        <v>1316.9281818181819</v>
      </c>
      <c r="J582" s="668">
        <v>11</v>
      </c>
      <c r="K582" s="669">
        <v>14486.210000000001</v>
      </c>
    </row>
    <row r="583" spans="1:11" ht="14.4" customHeight="1" x14ac:dyDescent="0.3">
      <c r="A583" s="664" t="s">
        <v>555</v>
      </c>
      <c r="B583" s="665" t="s">
        <v>556</v>
      </c>
      <c r="C583" s="666" t="s">
        <v>4329</v>
      </c>
      <c r="D583" s="667" t="s">
        <v>7569</v>
      </c>
      <c r="E583" s="666" t="s">
        <v>7570</v>
      </c>
      <c r="F583" s="667" t="s">
        <v>7571</v>
      </c>
      <c r="G583" s="666" t="s">
        <v>5196</v>
      </c>
      <c r="H583" s="666" t="s">
        <v>5197</v>
      </c>
      <c r="I583" s="668">
        <v>1316.93</v>
      </c>
      <c r="J583" s="668">
        <v>2</v>
      </c>
      <c r="K583" s="669">
        <v>2633.86</v>
      </c>
    </row>
    <row r="584" spans="1:11" ht="14.4" customHeight="1" x14ac:dyDescent="0.3">
      <c r="A584" s="664" t="s">
        <v>555</v>
      </c>
      <c r="B584" s="665" t="s">
        <v>556</v>
      </c>
      <c r="C584" s="666" t="s">
        <v>4329</v>
      </c>
      <c r="D584" s="667" t="s">
        <v>7569</v>
      </c>
      <c r="E584" s="666" t="s">
        <v>7570</v>
      </c>
      <c r="F584" s="667" t="s">
        <v>7571</v>
      </c>
      <c r="G584" s="666" t="s">
        <v>5198</v>
      </c>
      <c r="H584" s="666" t="s">
        <v>5199</v>
      </c>
      <c r="I584" s="668">
        <v>8682.44</v>
      </c>
      <c r="J584" s="668">
        <v>1</v>
      </c>
      <c r="K584" s="669">
        <v>8682.44</v>
      </c>
    </row>
    <row r="585" spans="1:11" ht="14.4" customHeight="1" x14ac:dyDescent="0.3">
      <c r="A585" s="664" t="s">
        <v>555</v>
      </c>
      <c r="B585" s="665" t="s">
        <v>556</v>
      </c>
      <c r="C585" s="666" t="s">
        <v>4329</v>
      </c>
      <c r="D585" s="667" t="s">
        <v>7569</v>
      </c>
      <c r="E585" s="666" t="s">
        <v>7570</v>
      </c>
      <c r="F585" s="667" t="s">
        <v>7571</v>
      </c>
      <c r="G585" s="666" t="s">
        <v>5200</v>
      </c>
      <c r="H585" s="666" t="s">
        <v>5201</v>
      </c>
      <c r="I585" s="668">
        <v>878.72571428571439</v>
      </c>
      <c r="J585" s="668">
        <v>10</v>
      </c>
      <c r="K585" s="669">
        <v>8787.26</v>
      </c>
    </row>
    <row r="586" spans="1:11" ht="14.4" customHeight="1" x14ac:dyDescent="0.3">
      <c r="A586" s="664" t="s">
        <v>555</v>
      </c>
      <c r="B586" s="665" t="s">
        <v>556</v>
      </c>
      <c r="C586" s="666" t="s">
        <v>4329</v>
      </c>
      <c r="D586" s="667" t="s">
        <v>7569</v>
      </c>
      <c r="E586" s="666" t="s">
        <v>7570</v>
      </c>
      <c r="F586" s="667" t="s">
        <v>7571</v>
      </c>
      <c r="G586" s="666" t="s">
        <v>5202</v>
      </c>
      <c r="H586" s="666" t="s">
        <v>5203</v>
      </c>
      <c r="I586" s="668">
        <v>878.72900000000004</v>
      </c>
      <c r="J586" s="668">
        <v>19</v>
      </c>
      <c r="K586" s="669">
        <v>16695.72</v>
      </c>
    </row>
    <row r="587" spans="1:11" ht="14.4" customHeight="1" x14ac:dyDescent="0.3">
      <c r="A587" s="664" t="s">
        <v>555</v>
      </c>
      <c r="B587" s="665" t="s">
        <v>556</v>
      </c>
      <c r="C587" s="666" t="s">
        <v>4329</v>
      </c>
      <c r="D587" s="667" t="s">
        <v>7569</v>
      </c>
      <c r="E587" s="666" t="s">
        <v>7570</v>
      </c>
      <c r="F587" s="667" t="s">
        <v>7571</v>
      </c>
      <c r="G587" s="666" t="s">
        <v>5204</v>
      </c>
      <c r="H587" s="666" t="s">
        <v>5205</v>
      </c>
      <c r="I587" s="668">
        <v>878.72</v>
      </c>
      <c r="J587" s="668">
        <v>20</v>
      </c>
      <c r="K587" s="669">
        <v>17574.340000000004</v>
      </c>
    </row>
    <row r="588" spans="1:11" ht="14.4" customHeight="1" x14ac:dyDescent="0.3">
      <c r="A588" s="664" t="s">
        <v>555</v>
      </c>
      <c r="B588" s="665" t="s">
        <v>556</v>
      </c>
      <c r="C588" s="666" t="s">
        <v>4329</v>
      </c>
      <c r="D588" s="667" t="s">
        <v>7569</v>
      </c>
      <c r="E588" s="666" t="s">
        <v>7570</v>
      </c>
      <c r="F588" s="667" t="s">
        <v>7571</v>
      </c>
      <c r="G588" s="666" t="s">
        <v>5206</v>
      </c>
      <c r="H588" s="666" t="s">
        <v>5207</v>
      </c>
      <c r="I588" s="668">
        <v>9028.7999999999993</v>
      </c>
      <c r="J588" s="668">
        <v>1</v>
      </c>
      <c r="K588" s="669">
        <v>9028.7999999999993</v>
      </c>
    </row>
    <row r="589" spans="1:11" ht="14.4" customHeight="1" x14ac:dyDescent="0.3">
      <c r="A589" s="664" t="s">
        <v>555</v>
      </c>
      <c r="B589" s="665" t="s">
        <v>556</v>
      </c>
      <c r="C589" s="666" t="s">
        <v>4329</v>
      </c>
      <c r="D589" s="667" t="s">
        <v>7569</v>
      </c>
      <c r="E589" s="666" t="s">
        <v>7570</v>
      </c>
      <c r="F589" s="667" t="s">
        <v>7571</v>
      </c>
      <c r="G589" s="666" t="s">
        <v>5208</v>
      </c>
      <c r="H589" s="666" t="s">
        <v>5209</v>
      </c>
      <c r="I589" s="668">
        <v>3859.2449999999999</v>
      </c>
      <c r="J589" s="668">
        <v>2</v>
      </c>
      <c r="K589" s="669">
        <v>7718.49</v>
      </c>
    </row>
    <row r="590" spans="1:11" ht="14.4" customHeight="1" x14ac:dyDescent="0.3">
      <c r="A590" s="664" t="s">
        <v>555</v>
      </c>
      <c r="B590" s="665" t="s">
        <v>556</v>
      </c>
      <c r="C590" s="666" t="s">
        <v>4329</v>
      </c>
      <c r="D590" s="667" t="s">
        <v>7569</v>
      </c>
      <c r="E590" s="666" t="s">
        <v>7570</v>
      </c>
      <c r="F590" s="667" t="s">
        <v>7571</v>
      </c>
      <c r="G590" s="666" t="s">
        <v>5210</v>
      </c>
      <c r="H590" s="666" t="s">
        <v>5211</v>
      </c>
      <c r="I590" s="668">
        <v>2005.7166666666665</v>
      </c>
      <c r="J590" s="668">
        <v>7</v>
      </c>
      <c r="K590" s="669">
        <v>14040.03</v>
      </c>
    </row>
    <row r="591" spans="1:11" ht="14.4" customHeight="1" x14ac:dyDescent="0.3">
      <c r="A591" s="664" t="s">
        <v>555</v>
      </c>
      <c r="B591" s="665" t="s">
        <v>556</v>
      </c>
      <c r="C591" s="666" t="s">
        <v>4329</v>
      </c>
      <c r="D591" s="667" t="s">
        <v>7569</v>
      </c>
      <c r="E591" s="666" t="s">
        <v>7570</v>
      </c>
      <c r="F591" s="667" t="s">
        <v>7571</v>
      </c>
      <c r="G591" s="666" t="s">
        <v>5212</v>
      </c>
      <c r="H591" s="666" t="s">
        <v>5213</v>
      </c>
      <c r="I591" s="668">
        <v>7402.308</v>
      </c>
      <c r="J591" s="668">
        <v>5</v>
      </c>
      <c r="K591" s="669">
        <v>37011.54</v>
      </c>
    </row>
    <row r="592" spans="1:11" ht="14.4" customHeight="1" x14ac:dyDescent="0.3">
      <c r="A592" s="664" t="s">
        <v>555</v>
      </c>
      <c r="B592" s="665" t="s">
        <v>556</v>
      </c>
      <c r="C592" s="666" t="s">
        <v>4329</v>
      </c>
      <c r="D592" s="667" t="s">
        <v>7569</v>
      </c>
      <c r="E592" s="666" t="s">
        <v>7570</v>
      </c>
      <c r="F592" s="667" t="s">
        <v>7571</v>
      </c>
      <c r="G592" s="666" t="s">
        <v>5214</v>
      </c>
      <c r="H592" s="666" t="s">
        <v>5215</v>
      </c>
      <c r="I592" s="668">
        <v>217.68384615384613</v>
      </c>
      <c r="J592" s="668">
        <v>24</v>
      </c>
      <c r="K592" s="669">
        <v>5224.329999999999</v>
      </c>
    </row>
    <row r="593" spans="1:11" ht="14.4" customHeight="1" x14ac:dyDescent="0.3">
      <c r="A593" s="664" t="s">
        <v>555</v>
      </c>
      <c r="B593" s="665" t="s">
        <v>556</v>
      </c>
      <c r="C593" s="666" t="s">
        <v>4329</v>
      </c>
      <c r="D593" s="667" t="s">
        <v>7569</v>
      </c>
      <c r="E593" s="666" t="s">
        <v>7570</v>
      </c>
      <c r="F593" s="667" t="s">
        <v>7571</v>
      </c>
      <c r="G593" s="666" t="s">
        <v>5216</v>
      </c>
      <c r="H593" s="666" t="s">
        <v>5217</v>
      </c>
      <c r="I593" s="668">
        <v>5442.95</v>
      </c>
      <c r="J593" s="668">
        <v>1</v>
      </c>
      <c r="K593" s="669">
        <v>5442.95</v>
      </c>
    </row>
    <row r="594" spans="1:11" ht="14.4" customHeight="1" x14ac:dyDescent="0.3">
      <c r="A594" s="664" t="s">
        <v>555</v>
      </c>
      <c r="B594" s="665" t="s">
        <v>556</v>
      </c>
      <c r="C594" s="666" t="s">
        <v>4329</v>
      </c>
      <c r="D594" s="667" t="s">
        <v>7569</v>
      </c>
      <c r="E594" s="666" t="s">
        <v>7570</v>
      </c>
      <c r="F594" s="667" t="s">
        <v>7571</v>
      </c>
      <c r="G594" s="666" t="s">
        <v>5218</v>
      </c>
      <c r="H594" s="666" t="s">
        <v>5219</v>
      </c>
      <c r="I594" s="668">
        <v>1039.6849999999999</v>
      </c>
      <c r="J594" s="668">
        <v>4</v>
      </c>
      <c r="K594" s="669">
        <v>4158.74</v>
      </c>
    </row>
    <row r="595" spans="1:11" ht="14.4" customHeight="1" x14ac:dyDescent="0.3">
      <c r="A595" s="664" t="s">
        <v>555</v>
      </c>
      <c r="B595" s="665" t="s">
        <v>556</v>
      </c>
      <c r="C595" s="666" t="s">
        <v>4329</v>
      </c>
      <c r="D595" s="667" t="s">
        <v>7569</v>
      </c>
      <c r="E595" s="666" t="s">
        <v>7570</v>
      </c>
      <c r="F595" s="667" t="s">
        <v>7571</v>
      </c>
      <c r="G595" s="666" t="s">
        <v>5220</v>
      </c>
      <c r="H595" s="666" t="s">
        <v>5221</v>
      </c>
      <c r="I595" s="668">
        <v>4772.5</v>
      </c>
      <c r="J595" s="668">
        <v>8</v>
      </c>
      <c r="K595" s="669">
        <v>38180</v>
      </c>
    </row>
    <row r="596" spans="1:11" ht="14.4" customHeight="1" x14ac:dyDescent="0.3">
      <c r="A596" s="664" t="s">
        <v>555</v>
      </c>
      <c r="B596" s="665" t="s">
        <v>556</v>
      </c>
      <c r="C596" s="666" t="s">
        <v>4329</v>
      </c>
      <c r="D596" s="667" t="s">
        <v>7569</v>
      </c>
      <c r="E596" s="666" t="s">
        <v>7570</v>
      </c>
      <c r="F596" s="667" t="s">
        <v>7571</v>
      </c>
      <c r="G596" s="666" t="s">
        <v>5222</v>
      </c>
      <c r="H596" s="666" t="s">
        <v>5223</v>
      </c>
      <c r="I596" s="668">
        <v>474.35</v>
      </c>
      <c r="J596" s="668">
        <v>4</v>
      </c>
      <c r="K596" s="669">
        <v>1897.4</v>
      </c>
    </row>
    <row r="597" spans="1:11" ht="14.4" customHeight="1" x14ac:dyDescent="0.3">
      <c r="A597" s="664" t="s">
        <v>555</v>
      </c>
      <c r="B597" s="665" t="s">
        <v>556</v>
      </c>
      <c r="C597" s="666" t="s">
        <v>4329</v>
      </c>
      <c r="D597" s="667" t="s">
        <v>7569</v>
      </c>
      <c r="E597" s="666" t="s">
        <v>7570</v>
      </c>
      <c r="F597" s="667" t="s">
        <v>7571</v>
      </c>
      <c r="G597" s="666" t="s">
        <v>5224</v>
      </c>
      <c r="H597" s="666" t="s">
        <v>5225</v>
      </c>
      <c r="I597" s="668">
        <v>680.68</v>
      </c>
      <c r="J597" s="668">
        <v>8</v>
      </c>
      <c r="K597" s="669">
        <v>5445.4699999999993</v>
      </c>
    </row>
    <row r="598" spans="1:11" ht="14.4" customHeight="1" x14ac:dyDescent="0.3">
      <c r="A598" s="664" t="s">
        <v>555</v>
      </c>
      <c r="B598" s="665" t="s">
        <v>556</v>
      </c>
      <c r="C598" s="666" t="s">
        <v>4329</v>
      </c>
      <c r="D598" s="667" t="s">
        <v>7569</v>
      </c>
      <c r="E598" s="666" t="s">
        <v>7570</v>
      </c>
      <c r="F598" s="667" t="s">
        <v>7571</v>
      </c>
      <c r="G598" s="666" t="s">
        <v>5226</v>
      </c>
      <c r="H598" s="666" t="s">
        <v>5227</v>
      </c>
      <c r="I598" s="668">
        <v>856.64909090909066</v>
      </c>
      <c r="J598" s="668">
        <v>12</v>
      </c>
      <c r="K598" s="669">
        <v>10279.789999999999</v>
      </c>
    </row>
    <row r="599" spans="1:11" ht="14.4" customHeight="1" x14ac:dyDescent="0.3">
      <c r="A599" s="664" t="s">
        <v>555</v>
      </c>
      <c r="B599" s="665" t="s">
        <v>556</v>
      </c>
      <c r="C599" s="666" t="s">
        <v>4329</v>
      </c>
      <c r="D599" s="667" t="s">
        <v>7569</v>
      </c>
      <c r="E599" s="666" t="s">
        <v>7570</v>
      </c>
      <c r="F599" s="667" t="s">
        <v>7571</v>
      </c>
      <c r="G599" s="666" t="s">
        <v>5228</v>
      </c>
      <c r="H599" s="666" t="s">
        <v>5229</v>
      </c>
      <c r="I599" s="668">
        <v>443</v>
      </c>
      <c r="J599" s="668">
        <v>1</v>
      </c>
      <c r="K599" s="669">
        <v>443</v>
      </c>
    </row>
    <row r="600" spans="1:11" ht="14.4" customHeight="1" x14ac:dyDescent="0.3">
      <c r="A600" s="664" t="s">
        <v>555</v>
      </c>
      <c r="B600" s="665" t="s">
        <v>556</v>
      </c>
      <c r="C600" s="666" t="s">
        <v>4329</v>
      </c>
      <c r="D600" s="667" t="s">
        <v>7569</v>
      </c>
      <c r="E600" s="666" t="s">
        <v>7570</v>
      </c>
      <c r="F600" s="667" t="s">
        <v>7571</v>
      </c>
      <c r="G600" s="666" t="s">
        <v>5230</v>
      </c>
      <c r="H600" s="666" t="s">
        <v>5231</v>
      </c>
      <c r="I600" s="668">
        <v>676.86</v>
      </c>
      <c r="J600" s="668">
        <v>1</v>
      </c>
      <c r="K600" s="669">
        <v>676.86</v>
      </c>
    </row>
    <row r="601" spans="1:11" ht="14.4" customHeight="1" x14ac:dyDescent="0.3">
      <c r="A601" s="664" t="s">
        <v>555</v>
      </c>
      <c r="B601" s="665" t="s">
        <v>556</v>
      </c>
      <c r="C601" s="666" t="s">
        <v>4329</v>
      </c>
      <c r="D601" s="667" t="s">
        <v>7569</v>
      </c>
      <c r="E601" s="666" t="s">
        <v>7570</v>
      </c>
      <c r="F601" s="667" t="s">
        <v>7571</v>
      </c>
      <c r="G601" s="666" t="s">
        <v>5232</v>
      </c>
      <c r="H601" s="666" t="s">
        <v>5233</v>
      </c>
      <c r="I601" s="668">
        <v>1044.016875</v>
      </c>
      <c r="J601" s="668">
        <v>57</v>
      </c>
      <c r="K601" s="669">
        <v>59508.979999999989</v>
      </c>
    </row>
    <row r="602" spans="1:11" ht="14.4" customHeight="1" x14ac:dyDescent="0.3">
      <c r="A602" s="664" t="s">
        <v>555</v>
      </c>
      <c r="B602" s="665" t="s">
        <v>556</v>
      </c>
      <c r="C602" s="666" t="s">
        <v>4329</v>
      </c>
      <c r="D602" s="667" t="s">
        <v>7569</v>
      </c>
      <c r="E602" s="666" t="s">
        <v>7570</v>
      </c>
      <c r="F602" s="667" t="s">
        <v>7571</v>
      </c>
      <c r="G602" s="666" t="s">
        <v>5234</v>
      </c>
      <c r="H602" s="666" t="s">
        <v>5235</v>
      </c>
      <c r="I602" s="668">
        <v>1135.44</v>
      </c>
      <c r="J602" s="668">
        <v>28</v>
      </c>
      <c r="K602" s="669">
        <v>31792.32</v>
      </c>
    </row>
    <row r="603" spans="1:11" ht="14.4" customHeight="1" x14ac:dyDescent="0.3">
      <c r="A603" s="664" t="s">
        <v>555</v>
      </c>
      <c r="B603" s="665" t="s">
        <v>556</v>
      </c>
      <c r="C603" s="666" t="s">
        <v>4329</v>
      </c>
      <c r="D603" s="667" t="s">
        <v>7569</v>
      </c>
      <c r="E603" s="666" t="s">
        <v>7570</v>
      </c>
      <c r="F603" s="667" t="s">
        <v>7571</v>
      </c>
      <c r="G603" s="666" t="s">
        <v>5236</v>
      </c>
      <c r="H603" s="666" t="s">
        <v>5237</v>
      </c>
      <c r="I603" s="668">
        <v>217.68041666666662</v>
      </c>
      <c r="J603" s="668">
        <v>34</v>
      </c>
      <c r="K603" s="669">
        <v>7401.1900000000014</v>
      </c>
    </row>
    <row r="604" spans="1:11" ht="14.4" customHeight="1" x14ac:dyDescent="0.3">
      <c r="A604" s="664" t="s">
        <v>555</v>
      </c>
      <c r="B604" s="665" t="s">
        <v>556</v>
      </c>
      <c r="C604" s="666" t="s">
        <v>4329</v>
      </c>
      <c r="D604" s="667" t="s">
        <v>7569</v>
      </c>
      <c r="E604" s="666" t="s">
        <v>7570</v>
      </c>
      <c r="F604" s="667" t="s">
        <v>7571</v>
      </c>
      <c r="G604" s="666" t="s">
        <v>5238</v>
      </c>
      <c r="H604" s="666" t="s">
        <v>5239</v>
      </c>
      <c r="I604" s="668">
        <v>527.85</v>
      </c>
      <c r="J604" s="668">
        <v>14</v>
      </c>
      <c r="K604" s="669">
        <v>7389.9000000000015</v>
      </c>
    </row>
    <row r="605" spans="1:11" ht="14.4" customHeight="1" x14ac:dyDescent="0.3">
      <c r="A605" s="664" t="s">
        <v>555</v>
      </c>
      <c r="B605" s="665" t="s">
        <v>556</v>
      </c>
      <c r="C605" s="666" t="s">
        <v>4329</v>
      </c>
      <c r="D605" s="667" t="s">
        <v>7569</v>
      </c>
      <c r="E605" s="666" t="s">
        <v>7570</v>
      </c>
      <c r="F605" s="667" t="s">
        <v>7571</v>
      </c>
      <c r="G605" s="666" t="s">
        <v>5240</v>
      </c>
      <c r="H605" s="666" t="s">
        <v>5241</v>
      </c>
      <c r="I605" s="668">
        <v>943</v>
      </c>
      <c r="J605" s="668">
        <v>10</v>
      </c>
      <c r="K605" s="669">
        <v>9430</v>
      </c>
    </row>
    <row r="606" spans="1:11" ht="14.4" customHeight="1" x14ac:dyDescent="0.3">
      <c r="A606" s="664" t="s">
        <v>555</v>
      </c>
      <c r="B606" s="665" t="s">
        <v>556</v>
      </c>
      <c r="C606" s="666" t="s">
        <v>4329</v>
      </c>
      <c r="D606" s="667" t="s">
        <v>7569</v>
      </c>
      <c r="E606" s="666" t="s">
        <v>7570</v>
      </c>
      <c r="F606" s="667" t="s">
        <v>7571</v>
      </c>
      <c r="G606" s="666" t="s">
        <v>5242</v>
      </c>
      <c r="H606" s="666" t="s">
        <v>5243</v>
      </c>
      <c r="I606" s="668">
        <v>943</v>
      </c>
      <c r="J606" s="668">
        <v>19</v>
      </c>
      <c r="K606" s="669">
        <v>17917</v>
      </c>
    </row>
    <row r="607" spans="1:11" ht="14.4" customHeight="1" x14ac:dyDescent="0.3">
      <c r="A607" s="664" t="s">
        <v>555</v>
      </c>
      <c r="B607" s="665" t="s">
        <v>556</v>
      </c>
      <c r="C607" s="666" t="s">
        <v>4329</v>
      </c>
      <c r="D607" s="667" t="s">
        <v>7569</v>
      </c>
      <c r="E607" s="666" t="s">
        <v>7570</v>
      </c>
      <c r="F607" s="667" t="s">
        <v>7571</v>
      </c>
      <c r="G607" s="666" t="s">
        <v>5244</v>
      </c>
      <c r="H607" s="666" t="s">
        <v>5245</v>
      </c>
      <c r="I607" s="668">
        <v>9154</v>
      </c>
      <c r="J607" s="668">
        <v>7</v>
      </c>
      <c r="K607" s="669">
        <v>64078</v>
      </c>
    </row>
    <row r="608" spans="1:11" ht="14.4" customHeight="1" x14ac:dyDescent="0.3">
      <c r="A608" s="664" t="s">
        <v>555</v>
      </c>
      <c r="B608" s="665" t="s">
        <v>556</v>
      </c>
      <c r="C608" s="666" t="s">
        <v>4329</v>
      </c>
      <c r="D608" s="667" t="s">
        <v>7569</v>
      </c>
      <c r="E608" s="666" t="s">
        <v>7570</v>
      </c>
      <c r="F608" s="667" t="s">
        <v>7571</v>
      </c>
      <c r="G608" s="666" t="s">
        <v>5246</v>
      </c>
      <c r="H608" s="666" t="s">
        <v>5247</v>
      </c>
      <c r="I608" s="668">
        <v>990.14999999999986</v>
      </c>
      <c r="J608" s="668">
        <v>10</v>
      </c>
      <c r="K608" s="669">
        <v>9901.4999999999982</v>
      </c>
    </row>
    <row r="609" spans="1:11" ht="14.4" customHeight="1" x14ac:dyDescent="0.3">
      <c r="A609" s="664" t="s">
        <v>555</v>
      </c>
      <c r="B609" s="665" t="s">
        <v>556</v>
      </c>
      <c r="C609" s="666" t="s">
        <v>4329</v>
      </c>
      <c r="D609" s="667" t="s">
        <v>7569</v>
      </c>
      <c r="E609" s="666" t="s">
        <v>7570</v>
      </c>
      <c r="F609" s="667" t="s">
        <v>7571</v>
      </c>
      <c r="G609" s="666" t="s">
        <v>5248</v>
      </c>
      <c r="H609" s="666" t="s">
        <v>5249</v>
      </c>
      <c r="I609" s="668">
        <v>527.85000000000025</v>
      </c>
      <c r="J609" s="668">
        <v>65</v>
      </c>
      <c r="K609" s="669">
        <v>34310.249999999985</v>
      </c>
    </row>
    <row r="610" spans="1:11" ht="14.4" customHeight="1" x14ac:dyDescent="0.3">
      <c r="A610" s="664" t="s">
        <v>555</v>
      </c>
      <c r="B610" s="665" t="s">
        <v>556</v>
      </c>
      <c r="C610" s="666" t="s">
        <v>4329</v>
      </c>
      <c r="D610" s="667" t="s">
        <v>7569</v>
      </c>
      <c r="E610" s="666" t="s">
        <v>7570</v>
      </c>
      <c r="F610" s="667" t="s">
        <v>7571</v>
      </c>
      <c r="G610" s="666" t="s">
        <v>5250</v>
      </c>
      <c r="H610" s="666" t="s">
        <v>5251</v>
      </c>
      <c r="I610" s="668">
        <v>527.85</v>
      </c>
      <c r="J610" s="668">
        <v>3</v>
      </c>
      <c r="K610" s="669">
        <v>1583.5500000000002</v>
      </c>
    </row>
    <row r="611" spans="1:11" ht="14.4" customHeight="1" x14ac:dyDescent="0.3">
      <c r="A611" s="664" t="s">
        <v>555</v>
      </c>
      <c r="B611" s="665" t="s">
        <v>556</v>
      </c>
      <c r="C611" s="666" t="s">
        <v>4329</v>
      </c>
      <c r="D611" s="667" t="s">
        <v>7569</v>
      </c>
      <c r="E611" s="666" t="s">
        <v>7570</v>
      </c>
      <c r="F611" s="667" t="s">
        <v>7571</v>
      </c>
      <c r="G611" s="666" t="s">
        <v>5252</v>
      </c>
      <c r="H611" s="666" t="s">
        <v>5253</v>
      </c>
      <c r="I611" s="668">
        <v>1856.1009090909092</v>
      </c>
      <c r="J611" s="668">
        <v>12</v>
      </c>
      <c r="K611" s="669">
        <v>22273.209999999995</v>
      </c>
    </row>
    <row r="612" spans="1:11" ht="14.4" customHeight="1" x14ac:dyDescent="0.3">
      <c r="A612" s="664" t="s">
        <v>555</v>
      </c>
      <c r="B612" s="665" t="s">
        <v>556</v>
      </c>
      <c r="C612" s="666" t="s">
        <v>4329</v>
      </c>
      <c r="D612" s="667" t="s">
        <v>7569</v>
      </c>
      <c r="E612" s="666" t="s">
        <v>7570</v>
      </c>
      <c r="F612" s="667" t="s">
        <v>7571</v>
      </c>
      <c r="G612" s="666" t="s">
        <v>5254</v>
      </c>
      <c r="H612" s="666" t="s">
        <v>5255</v>
      </c>
      <c r="I612" s="668">
        <v>474.34799999999996</v>
      </c>
      <c r="J612" s="668">
        <v>7</v>
      </c>
      <c r="K612" s="669">
        <v>3320.44</v>
      </c>
    </row>
    <row r="613" spans="1:11" ht="14.4" customHeight="1" x14ac:dyDescent="0.3">
      <c r="A613" s="664" t="s">
        <v>555</v>
      </c>
      <c r="B613" s="665" t="s">
        <v>556</v>
      </c>
      <c r="C613" s="666" t="s">
        <v>4329</v>
      </c>
      <c r="D613" s="667" t="s">
        <v>7569</v>
      </c>
      <c r="E613" s="666" t="s">
        <v>7570</v>
      </c>
      <c r="F613" s="667" t="s">
        <v>7571</v>
      </c>
      <c r="G613" s="666" t="s">
        <v>5256</v>
      </c>
      <c r="H613" s="666" t="s">
        <v>5257</v>
      </c>
      <c r="I613" s="668">
        <v>474.35000000000008</v>
      </c>
      <c r="J613" s="668">
        <v>4</v>
      </c>
      <c r="K613" s="669">
        <v>1897.4</v>
      </c>
    </row>
    <row r="614" spans="1:11" ht="14.4" customHeight="1" x14ac:dyDescent="0.3">
      <c r="A614" s="664" t="s">
        <v>555</v>
      </c>
      <c r="B614" s="665" t="s">
        <v>556</v>
      </c>
      <c r="C614" s="666" t="s">
        <v>4329</v>
      </c>
      <c r="D614" s="667" t="s">
        <v>7569</v>
      </c>
      <c r="E614" s="666" t="s">
        <v>7570</v>
      </c>
      <c r="F614" s="667" t="s">
        <v>7571</v>
      </c>
      <c r="G614" s="666" t="s">
        <v>5258</v>
      </c>
      <c r="H614" s="666" t="s">
        <v>5259</v>
      </c>
      <c r="I614" s="668">
        <v>327.06</v>
      </c>
      <c r="J614" s="668">
        <v>4</v>
      </c>
      <c r="K614" s="669">
        <v>1308.24</v>
      </c>
    </row>
    <row r="615" spans="1:11" ht="14.4" customHeight="1" x14ac:dyDescent="0.3">
      <c r="A615" s="664" t="s">
        <v>555</v>
      </c>
      <c r="B615" s="665" t="s">
        <v>556</v>
      </c>
      <c r="C615" s="666" t="s">
        <v>4329</v>
      </c>
      <c r="D615" s="667" t="s">
        <v>7569</v>
      </c>
      <c r="E615" s="666" t="s">
        <v>7570</v>
      </c>
      <c r="F615" s="667" t="s">
        <v>7571</v>
      </c>
      <c r="G615" s="666" t="s">
        <v>5260</v>
      </c>
      <c r="H615" s="666" t="s">
        <v>5261</v>
      </c>
      <c r="I615" s="668">
        <v>6251.5460000000003</v>
      </c>
      <c r="J615" s="668">
        <v>6</v>
      </c>
      <c r="K615" s="669">
        <v>37468.22</v>
      </c>
    </row>
    <row r="616" spans="1:11" ht="14.4" customHeight="1" x14ac:dyDescent="0.3">
      <c r="A616" s="664" t="s">
        <v>555</v>
      </c>
      <c r="B616" s="665" t="s">
        <v>556</v>
      </c>
      <c r="C616" s="666" t="s">
        <v>4329</v>
      </c>
      <c r="D616" s="667" t="s">
        <v>7569</v>
      </c>
      <c r="E616" s="666" t="s">
        <v>7570</v>
      </c>
      <c r="F616" s="667" t="s">
        <v>7571</v>
      </c>
      <c r="G616" s="666" t="s">
        <v>5262</v>
      </c>
      <c r="H616" s="666" t="s">
        <v>5263</v>
      </c>
      <c r="I616" s="668">
        <v>1469.6310000000005</v>
      </c>
      <c r="J616" s="668">
        <v>14</v>
      </c>
      <c r="K616" s="669">
        <v>20574.830000000002</v>
      </c>
    </row>
    <row r="617" spans="1:11" ht="14.4" customHeight="1" x14ac:dyDescent="0.3">
      <c r="A617" s="664" t="s">
        <v>555</v>
      </c>
      <c r="B617" s="665" t="s">
        <v>556</v>
      </c>
      <c r="C617" s="666" t="s">
        <v>4329</v>
      </c>
      <c r="D617" s="667" t="s">
        <v>7569</v>
      </c>
      <c r="E617" s="666" t="s">
        <v>7570</v>
      </c>
      <c r="F617" s="667" t="s">
        <v>7571</v>
      </c>
      <c r="G617" s="666" t="s">
        <v>5264</v>
      </c>
      <c r="H617" s="666" t="s">
        <v>5265</v>
      </c>
      <c r="I617" s="668">
        <v>9660</v>
      </c>
      <c r="J617" s="668">
        <v>1</v>
      </c>
      <c r="K617" s="669">
        <v>9660</v>
      </c>
    </row>
    <row r="618" spans="1:11" ht="14.4" customHeight="1" x14ac:dyDescent="0.3">
      <c r="A618" s="664" t="s">
        <v>555</v>
      </c>
      <c r="B618" s="665" t="s">
        <v>556</v>
      </c>
      <c r="C618" s="666" t="s">
        <v>4329</v>
      </c>
      <c r="D618" s="667" t="s">
        <v>7569</v>
      </c>
      <c r="E618" s="666" t="s">
        <v>7570</v>
      </c>
      <c r="F618" s="667" t="s">
        <v>7571</v>
      </c>
      <c r="G618" s="666" t="s">
        <v>5266</v>
      </c>
      <c r="H618" s="666" t="s">
        <v>5267</v>
      </c>
      <c r="I618" s="668">
        <v>1210.8</v>
      </c>
      <c r="J618" s="668">
        <v>8</v>
      </c>
      <c r="K618" s="669">
        <v>9686.4</v>
      </c>
    </row>
    <row r="619" spans="1:11" ht="14.4" customHeight="1" x14ac:dyDescent="0.3">
      <c r="A619" s="664" t="s">
        <v>555</v>
      </c>
      <c r="B619" s="665" t="s">
        <v>556</v>
      </c>
      <c r="C619" s="666" t="s">
        <v>4329</v>
      </c>
      <c r="D619" s="667" t="s">
        <v>7569</v>
      </c>
      <c r="E619" s="666" t="s">
        <v>7570</v>
      </c>
      <c r="F619" s="667" t="s">
        <v>7571</v>
      </c>
      <c r="G619" s="666" t="s">
        <v>5268</v>
      </c>
      <c r="H619" s="666" t="s">
        <v>5269</v>
      </c>
      <c r="I619" s="668">
        <v>7512.9499999999989</v>
      </c>
      <c r="J619" s="668">
        <v>15</v>
      </c>
      <c r="K619" s="669">
        <v>112694.24999999997</v>
      </c>
    </row>
    <row r="620" spans="1:11" ht="14.4" customHeight="1" x14ac:dyDescent="0.3">
      <c r="A620" s="664" t="s">
        <v>555</v>
      </c>
      <c r="B620" s="665" t="s">
        <v>556</v>
      </c>
      <c r="C620" s="666" t="s">
        <v>4329</v>
      </c>
      <c r="D620" s="667" t="s">
        <v>7569</v>
      </c>
      <c r="E620" s="666" t="s">
        <v>7570</v>
      </c>
      <c r="F620" s="667" t="s">
        <v>7571</v>
      </c>
      <c r="G620" s="666" t="s">
        <v>5270</v>
      </c>
      <c r="H620" s="666" t="s">
        <v>5271</v>
      </c>
      <c r="I620" s="668">
        <v>5330.25</v>
      </c>
      <c r="J620" s="668">
        <v>10</v>
      </c>
      <c r="K620" s="669">
        <v>53302.5</v>
      </c>
    </row>
    <row r="621" spans="1:11" ht="14.4" customHeight="1" x14ac:dyDescent="0.3">
      <c r="A621" s="664" t="s">
        <v>555</v>
      </c>
      <c r="B621" s="665" t="s">
        <v>556</v>
      </c>
      <c r="C621" s="666" t="s">
        <v>4329</v>
      </c>
      <c r="D621" s="667" t="s">
        <v>7569</v>
      </c>
      <c r="E621" s="666" t="s">
        <v>7570</v>
      </c>
      <c r="F621" s="667" t="s">
        <v>7571</v>
      </c>
      <c r="G621" s="666" t="s">
        <v>5272</v>
      </c>
      <c r="H621" s="666" t="s">
        <v>5273</v>
      </c>
      <c r="I621" s="668">
        <v>527.85000000000025</v>
      </c>
      <c r="J621" s="668">
        <v>68</v>
      </c>
      <c r="K621" s="669">
        <v>35893.799999999996</v>
      </c>
    </row>
    <row r="622" spans="1:11" ht="14.4" customHeight="1" x14ac:dyDescent="0.3">
      <c r="A622" s="664" t="s">
        <v>555</v>
      </c>
      <c r="B622" s="665" t="s">
        <v>556</v>
      </c>
      <c r="C622" s="666" t="s">
        <v>4329</v>
      </c>
      <c r="D622" s="667" t="s">
        <v>7569</v>
      </c>
      <c r="E622" s="666" t="s">
        <v>7570</v>
      </c>
      <c r="F622" s="667" t="s">
        <v>7571</v>
      </c>
      <c r="G622" s="666" t="s">
        <v>5274</v>
      </c>
      <c r="H622" s="666" t="s">
        <v>5275</v>
      </c>
      <c r="I622" s="668">
        <v>3795</v>
      </c>
      <c r="J622" s="668">
        <v>12</v>
      </c>
      <c r="K622" s="669">
        <v>45540</v>
      </c>
    </row>
    <row r="623" spans="1:11" ht="14.4" customHeight="1" x14ac:dyDescent="0.3">
      <c r="A623" s="664" t="s">
        <v>555</v>
      </c>
      <c r="B623" s="665" t="s">
        <v>556</v>
      </c>
      <c r="C623" s="666" t="s">
        <v>4329</v>
      </c>
      <c r="D623" s="667" t="s">
        <v>7569</v>
      </c>
      <c r="E623" s="666" t="s">
        <v>7570</v>
      </c>
      <c r="F623" s="667" t="s">
        <v>7571</v>
      </c>
      <c r="G623" s="666" t="s">
        <v>5276</v>
      </c>
      <c r="H623" s="666" t="s">
        <v>5277</v>
      </c>
      <c r="I623" s="668">
        <v>313</v>
      </c>
      <c r="J623" s="668">
        <v>28</v>
      </c>
      <c r="K623" s="669">
        <v>8764</v>
      </c>
    </row>
    <row r="624" spans="1:11" ht="14.4" customHeight="1" x14ac:dyDescent="0.3">
      <c r="A624" s="664" t="s">
        <v>555</v>
      </c>
      <c r="B624" s="665" t="s">
        <v>556</v>
      </c>
      <c r="C624" s="666" t="s">
        <v>4329</v>
      </c>
      <c r="D624" s="667" t="s">
        <v>7569</v>
      </c>
      <c r="E624" s="666" t="s">
        <v>7570</v>
      </c>
      <c r="F624" s="667" t="s">
        <v>7571</v>
      </c>
      <c r="G624" s="666" t="s">
        <v>5278</v>
      </c>
      <c r="H624" s="666" t="s">
        <v>5279</v>
      </c>
      <c r="I624" s="668">
        <v>586.16499999999996</v>
      </c>
      <c r="J624" s="668">
        <v>3</v>
      </c>
      <c r="K624" s="669">
        <v>1760.45</v>
      </c>
    </row>
    <row r="625" spans="1:11" ht="14.4" customHeight="1" x14ac:dyDescent="0.3">
      <c r="A625" s="664" t="s">
        <v>555</v>
      </c>
      <c r="B625" s="665" t="s">
        <v>556</v>
      </c>
      <c r="C625" s="666" t="s">
        <v>4329</v>
      </c>
      <c r="D625" s="667" t="s">
        <v>7569</v>
      </c>
      <c r="E625" s="666" t="s">
        <v>7570</v>
      </c>
      <c r="F625" s="667" t="s">
        <v>7571</v>
      </c>
      <c r="G625" s="666" t="s">
        <v>5280</v>
      </c>
      <c r="H625" s="666" t="s">
        <v>5281</v>
      </c>
      <c r="I625" s="668">
        <v>248.40100000000001</v>
      </c>
      <c r="J625" s="668">
        <v>13</v>
      </c>
      <c r="K625" s="669">
        <v>3229.2300000000005</v>
      </c>
    </row>
    <row r="626" spans="1:11" ht="14.4" customHeight="1" x14ac:dyDescent="0.3">
      <c r="A626" s="664" t="s">
        <v>555</v>
      </c>
      <c r="B626" s="665" t="s">
        <v>556</v>
      </c>
      <c r="C626" s="666" t="s">
        <v>4329</v>
      </c>
      <c r="D626" s="667" t="s">
        <v>7569</v>
      </c>
      <c r="E626" s="666" t="s">
        <v>7570</v>
      </c>
      <c r="F626" s="667" t="s">
        <v>7571</v>
      </c>
      <c r="G626" s="666" t="s">
        <v>5282</v>
      </c>
      <c r="H626" s="666" t="s">
        <v>5283</v>
      </c>
      <c r="I626" s="668">
        <v>1856.1003846153837</v>
      </c>
      <c r="J626" s="668">
        <v>35</v>
      </c>
      <c r="K626" s="669">
        <v>64963.50999999998</v>
      </c>
    </row>
    <row r="627" spans="1:11" ht="14.4" customHeight="1" x14ac:dyDescent="0.3">
      <c r="A627" s="664" t="s">
        <v>555</v>
      </c>
      <c r="B627" s="665" t="s">
        <v>556</v>
      </c>
      <c r="C627" s="666" t="s">
        <v>4329</v>
      </c>
      <c r="D627" s="667" t="s">
        <v>7569</v>
      </c>
      <c r="E627" s="666" t="s">
        <v>7570</v>
      </c>
      <c r="F627" s="667" t="s">
        <v>7571</v>
      </c>
      <c r="G627" s="666" t="s">
        <v>5284</v>
      </c>
      <c r="H627" s="666" t="s">
        <v>5285</v>
      </c>
      <c r="I627" s="668">
        <v>3510.3000000000006</v>
      </c>
      <c r="J627" s="668">
        <v>3</v>
      </c>
      <c r="K627" s="669">
        <v>10530.900000000001</v>
      </c>
    </row>
    <row r="628" spans="1:11" ht="14.4" customHeight="1" x14ac:dyDescent="0.3">
      <c r="A628" s="664" t="s">
        <v>555</v>
      </c>
      <c r="B628" s="665" t="s">
        <v>556</v>
      </c>
      <c r="C628" s="666" t="s">
        <v>4329</v>
      </c>
      <c r="D628" s="667" t="s">
        <v>7569</v>
      </c>
      <c r="E628" s="666" t="s">
        <v>7570</v>
      </c>
      <c r="F628" s="667" t="s">
        <v>7571</v>
      </c>
      <c r="G628" s="666" t="s">
        <v>5286</v>
      </c>
      <c r="H628" s="666" t="s">
        <v>5287</v>
      </c>
      <c r="I628" s="668">
        <v>1044.0100000000002</v>
      </c>
      <c r="J628" s="668">
        <v>25</v>
      </c>
      <c r="K628" s="669">
        <v>26100.23</v>
      </c>
    </row>
    <row r="629" spans="1:11" ht="14.4" customHeight="1" x14ac:dyDescent="0.3">
      <c r="A629" s="664" t="s">
        <v>555</v>
      </c>
      <c r="B629" s="665" t="s">
        <v>556</v>
      </c>
      <c r="C629" s="666" t="s">
        <v>4329</v>
      </c>
      <c r="D629" s="667" t="s">
        <v>7569</v>
      </c>
      <c r="E629" s="666" t="s">
        <v>7570</v>
      </c>
      <c r="F629" s="667" t="s">
        <v>7571</v>
      </c>
      <c r="G629" s="666" t="s">
        <v>5288</v>
      </c>
      <c r="H629" s="666" t="s">
        <v>5289</v>
      </c>
      <c r="I629" s="668">
        <v>11408</v>
      </c>
      <c r="J629" s="668">
        <v>10</v>
      </c>
      <c r="K629" s="669">
        <v>114080</v>
      </c>
    </row>
    <row r="630" spans="1:11" ht="14.4" customHeight="1" x14ac:dyDescent="0.3">
      <c r="A630" s="664" t="s">
        <v>555</v>
      </c>
      <c r="B630" s="665" t="s">
        <v>556</v>
      </c>
      <c r="C630" s="666" t="s">
        <v>4329</v>
      </c>
      <c r="D630" s="667" t="s">
        <v>7569</v>
      </c>
      <c r="E630" s="666" t="s">
        <v>7570</v>
      </c>
      <c r="F630" s="667" t="s">
        <v>7571</v>
      </c>
      <c r="G630" s="666" t="s">
        <v>5290</v>
      </c>
      <c r="H630" s="666" t="s">
        <v>5291</v>
      </c>
      <c r="I630" s="668">
        <v>1856.0999999999995</v>
      </c>
      <c r="J630" s="668">
        <v>20</v>
      </c>
      <c r="K630" s="669">
        <v>37121.999999999993</v>
      </c>
    </row>
    <row r="631" spans="1:11" ht="14.4" customHeight="1" x14ac:dyDescent="0.3">
      <c r="A631" s="664" t="s">
        <v>555</v>
      </c>
      <c r="B631" s="665" t="s">
        <v>556</v>
      </c>
      <c r="C631" s="666" t="s">
        <v>4329</v>
      </c>
      <c r="D631" s="667" t="s">
        <v>7569</v>
      </c>
      <c r="E631" s="666" t="s">
        <v>7570</v>
      </c>
      <c r="F631" s="667" t="s">
        <v>7571</v>
      </c>
      <c r="G631" s="666" t="s">
        <v>5292</v>
      </c>
      <c r="H631" s="666" t="s">
        <v>5293</v>
      </c>
      <c r="I631" s="668">
        <v>1385.75</v>
      </c>
      <c r="J631" s="668">
        <v>2</v>
      </c>
      <c r="K631" s="669">
        <v>2771.5</v>
      </c>
    </row>
    <row r="632" spans="1:11" ht="14.4" customHeight="1" x14ac:dyDescent="0.3">
      <c r="A632" s="664" t="s">
        <v>555</v>
      </c>
      <c r="B632" s="665" t="s">
        <v>556</v>
      </c>
      <c r="C632" s="666" t="s">
        <v>4329</v>
      </c>
      <c r="D632" s="667" t="s">
        <v>7569</v>
      </c>
      <c r="E632" s="666" t="s">
        <v>7570</v>
      </c>
      <c r="F632" s="667" t="s">
        <v>7571</v>
      </c>
      <c r="G632" s="666" t="s">
        <v>5294</v>
      </c>
      <c r="H632" s="666" t="s">
        <v>5295</v>
      </c>
      <c r="I632" s="668">
        <v>474.34750000000003</v>
      </c>
      <c r="J632" s="668">
        <v>4</v>
      </c>
      <c r="K632" s="669">
        <v>1897.39</v>
      </c>
    </row>
    <row r="633" spans="1:11" ht="14.4" customHeight="1" x14ac:dyDescent="0.3">
      <c r="A633" s="664" t="s">
        <v>555</v>
      </c>
      <c r="B633" s="665" t="s">
        <v>556</v>
      </c>
      <c r="C633" s="666" t="s">
        <v>4329</v>
      </c>
      <c r="D633" s="667" t="s">
        <v>7569</v>
      </c>
      <c r="E633" s="666" t="s">
        <v>7570</v>
      </c>
      <c r="F633" s="667" t="s">
        <v>7571</v>
      </c>
      <c r="G633" s="666" t="s">
        <v>5296</v>
      </c>
      <c r="H633" s="666" t="s">
        <v>5297</v>
      </c>
      <c r="I633" s="668">
        <v>454.16750000000002</v>
      </c>
      <c r="J633" s="668">
        <v>50</v>
      </c>
      <c r="K633" s="669">
        <v>22708.41</v>
      </c>
    </row>
    <row r="634" spans="1:11" ht="14.4" customHeight="1" x14ac:dyDescent="0.3">
      <c r="A634" s="664" t="s">
        <v>555</v>
      </c>
      <c r="B634" s="665" t="s">
        <v>556</v>
      </c>
      <c r="C634" s="666" t="s">
        <v>4329</v>
      </c>
      <c r="D634" s="667" t="s">
        <v>7569</v>
      </c>
      <c r="E634" s="666" t="s">
        <v>7570</v>
      </c>
      <c r="F634" s="667" t="s">
        <v>7571</v>
      </c>
      <c r="G634" s="666" t="s">
        <v>5298</v>
      </c>
      <c r="H634" s="666" t="s">
        <v>5299</v>
      </c>
      <c r="I634" s="668">
        <v>694.21</v>
      </c>
      <c r="J634" s="668">
        <v>6</v>
      </c>
      <c r="K634" s="669">
        <v>4165.26</v>
      </c>
    </row>
    <row r="635" spans="1:11" ht="14.4" customHeight="1" x14ac:dyDescent="0.3">
      <c r="A635" s="664" t="s">
        <v>555</v>
      </c>
      <c r="B635" s="665" t="s">
        <v>556</v>
      </c>
      <c r="C635" s="666" t="s">
        <v>4329</v>
      </c>
      <c r="D635" s="667" t="s">
        <v>7569</v>
      </c>
      <c r="E635" s="666" t="s">
        <v>7570</v>
      </c>
      <c r="F635" s="667" t="s">
        <v>7571</v>
      </c>
      <c r="G635" s="666" t="s">
        <v>5300</v>
      </c>
      <c r="H635" s="666" t="s">
        <v>5301</v>
      </c>
      <c r="I635" s="668">
        <v>2162</v>
      </c>
      <c r="J635" s="668">
        <v>8</v>
      </c>
      <c r="K635" s="669">
        <v>17296</v>
      </c>
    </row>
    <row r="636" spans="1:11" ht="14.4" customHeight="1" x14ac:dyDescent="0.3">
      <c r="A636" s="664" t="s">
        <v>555</v>
      </c>
      <c r="B636" s="665" t="s">
        <v>556</v>
      </c>
      <c r="C636" s="666" t="s">
        <v>4329</v>
      </c>
      <c r="D636" s="667" t="s">
        <v>7569</v>
      </c>
      <c r="E636" s="666" t="s">
        <v>7570</v>
      </c>
      <c r="F636" s="667" t="s">
        <v>7571</v>
      </c>
      <c r="G636" s="666" t="s">
        <v>5302</v>
      </c>
      <c r="H636" s="666" t="s">
        <v>5303</v>
      </c>
      <c r="I636" s="668">
        <v>977.93999999999994</v>
      </c>
      <c r="J636" s="668">
        <v>5</v>
      </c>
      <c r="K636" s="669">
        <v>4889.7</v>
      </c>
    </row>
    <row r="637" spans="1:11" ht="14.4" customHeight="1" x14ac:dyDescent="0.3">
      <c r="A637" s="664" t="s">
        <v>555</v>
      </c>
      <c r="B637" s="665" t="s">
        <v>556</v>
      </c>
      <c r="C637" s="666" t="s">
        <v>4329</v>
      </c>
      <c r="D637" s="667" t="s">
        <v>7569</v>
      </c>
      <c r="E637" s="666" t="s">
        <v>7570</v>
      </c>
      <c r="F637" s="667" t="s">
        <v>7571</v>
      </c>
      <c r="G637" s="666" t="s">
        <v>5304</v>
      </c>
      <c r="H637" s="666" t="s">
        <v>5305</v>
      </c>
      <c r="I637" s="668">
        <v>804.07999999999993</v>
      </c>
      <c r="J637" s="668">
        <v>3</v>
      </c>
      <c r="K637" s="669">
        <v>2412.2399999999998</v>
      </c>
    </row>
    <row r="638" spans="1:11" ht="14.4" customHeight="1" x14ac:dyDescent="0.3">
      <c r="A638" s="664" t="s">
        <v>555</v>
      </c>
      <c r="B638" s="665" t="s">
        <v>556</v>
      </c>
      <c r="C638" s="666" t="s">
        <v>4329</v>
      </c>
      <c r="D638" s="667" t="s">
        <v>7569</v>
      </c>
      <c r="E638" s="666" t="s">
        <v>7570</v>
      </c>
      <c r="F638" s="667" t="s">
        <v>7571</v>
      </c>
      <c r="G638" s="666" t="s">
        <v>5306</v>
      </c>
      <c r="H638" s="666" t="s">
        <v>5307</v>
      </c>
      <c r="I638" s="668">
        <v>943</v>
      </c>
      <c r="J638" s="668">
        <v>27</v>
      </c>
      <c r="K638" s="669">
        <v>25461</v>
      </c>
    </row>
    <row r="639" spans="1:11" ht="14.4" customHeight="1" x14ac:dyDescent="0.3">
      <c r="A639" s="664" t="s">
        <v>555</v>
      </c>
      <c r="B639" s="665" t="s">
        <v>556</v>
      </c>
      <c r="C639" s="666" t="s">
        <v>4329</v>
      </c>
      <c r="D639" s="667" t="s">
        <v>7569</v>
      </c>
      <c r="E639" s="666" t="s">
        <v>7570</v>
      </c>
      <c r="F639" s="667" t="s">
        <v>7571</v>
      </c>
      <c r="G639" s="666" t="s">
        <v>5308</v>
      </c>
      <c r="H639" s="666" t="s">
        <v>5309</v>
      </c>
      <c r="I639" s="668">
        <v>1552.5</v>
      </c>
      <c r="J639" s="668">
        <v>8</v>
      </c>
      <c r="K639" s="669">
        <v>12420</v>
      </c>
    </row>
    <row r="640" spans="1:11" ht="14.4" customHeight="1" x14ac:dyDescent="0.3">
      <c r="A640" s="664" t="s">
        <v>555</v>
      </c>
      <c r="B640" s="665" t="s">
        <v>556</v>
      </c>
      <c r="C640" s="666" t="s">
        <v>4329</v>
      </c>
      <c r="D640" s="667" t="s">
        <v>7569</v>
      </c>
      <c r="E640" s="666" t="s">
        <v>7570</v>
      </c>
      <c r="F640" s="667" t="s">
        <v>7571</v>
      </c>
      <c r="G640" s="666" t="s">
        <v>5310</v>
      </c>
      <c r="H640" s="666" t="s">
        <v>5311</v>
      </c>
      <c r="I640" s="668">
        <v>8249.2199999999993</v>
      </c>
      <c r="J640" s="668">
        <v>1</v>
      </c>
      <c r="K640" s="669">
        <v>8249.2199999999993</v>
      </c>
    </row>
    <row r="641" spans="1:11" ht="14.4" customHeight="1" x14ac:dyDescent="0.3">
      <c r="A641" s="664" t="s">
        <v>555</v>
      </c>
      <c r="B641" s="665" t="s">
        <v>556</v>
      </c>
      <c r="C641" s="666" t="s">
        <v>4329</v>
      </c>
      <c r="D641" s="667" t="s">
        <v>7569</v>
      </c>
      <c r="E641" s="666" t="s">
        <v>7570</v>
      </c>
      <c r="F641" s="667" t="s">
        <v>7571</v>
      </c>
      <c r="G641" s="666" t="s">
        <v>5312</v>
      </c>
      <c r="H641" s="666" t="s">
        <v>5313</v>
      </c>
      <c r="I641" s="668">
        <v>3795</v>
      </c>
      <c r="J641" s="668">
        <v>9</v>
      </c>
      <c r="K641" s="669">
        <v>34155</v>
      </c>
    </row>
    <row r="642" spans="1:11" ht="14.4" customHeight="1" x14ac:dyDescent="0.3">
      <c r="A642" s="664" t="s">
        <v>555</v>
      </c>
      <c r="B642" s="665" t="s">
        <v>556</v>
      </c>
      <c r="C642" s="666" t="s">
        <v>4329</v>
      </c>
      <c r="D642" s="667" t="s">
        <v>7569</v>
      </c>
      <c r="E642" s="666" t="s">
        <v>7570</v>
      </c>
      <c r="F642" s="667" t="s">
        <v>7571</v>
      </c>
      <c r="G642" s="666" t="s">
        <v>5314</v>
      </c>
      <c r="H642" s="666" t="s">
        <v>5315</v>
      </c>
      <c r="I642" s="668">
        <v>527.85000000000014</v>
      </c>
      <c r="J642" s="668">
        <v>22</v>
      </c>
      <c r="K642" s="669">
        <v>11612.700000000004</v>
      </c>
    </row>
    <row r="643" spans="1:11" ht="14.4" customHeight="1" x14ac:dyDescent="0.3">
      <c r="A643" s="664" t="s">
        <v>555</v>
      </c>
      <c r="B643" s="665" t="s">
        <v>556</v>
      </c>
      <c r="C643" s="666" t="s">
        <v>4329</v>
      </c>
      <c r="D643" s="667" t="s">
        <v>7569</v>
      </c>
      <c r="E643" s="666" t="s">
        <v>7570</v>
      </c>
      <c r="F643" s="667" t="s">
        <v>7571</v>
      </c>
      <c r="G643" s="666" t="s">
        <v>5316</v>
      </c>
      <c r="H643" s="666" t="s">
        <v>5317</v>
      </c>
      <c r="I643" s="668">
        <v>3795</v>
      </c>
      <c r="J643" s="668">
        <v>6</v>
      </c>
      <c r="K643" s="669">
        <v>22770</v>
      </c>
    </row>
    <row r="644" spans="1:11" ht="14.4" customHeight="1" x14ac:dyDescent="0.3">
      <c r="A644" s="664" t="s">
        <v>555</v>
      </c>
      <c r="B644" s="665" t="s">
        <v>556</v>
      </c>
      <c r="C644" s="666" t="s">
        <v>4329</v>
      </c>
      <c r="D644" s="667" t="s">
        <v>7569</v>
      </c>
      <c r="E644" s="666" t="s">
        <v>7570</v>
      </c>
      <c r="F644" s="667" t="s">
        <v>7571</v>
      </c>
      <c r="G644" s="666" t="s">
        <v>5318</v>
      </c>
      <c r="H644" s="666" t="s">
        <v>5319</v>
      </c>
      <c r="I644" s="668">
        <v>3859.1949999999997</v>
      </c>
      <c r="J644" s="668">
        <v>2</v>
      </c>
      <c r="K644" s="669">
        <v>7718.3899999999994</v>
      </c>
    </row>
    <row r="645" spans="1:11" ht="14.4" customHeight="1" x14ac:dyDescent="0.3">
      <c r="A645" s="664" t="s">
        <v>555</v>
      </c>
      <c r="B645" s="665" t="s">
        <v>556</v>
      </c>
      <c r="C645" s="666" t="s">
        <v>4329</v>
      </c>
      <c r="D645" s="667" t="s">
        <v>7569</v>
      </c>
      <c r="E645" s="666" t="s">
        <v>7570</v>
      </c>
      <c r="F645" s="667" t="s">
        <v>7571</v>
      </c>
      <c r="G645" s="666" t="s">
        <v>5320</v>
      </c>
      <c r="H645" s="666" t="s">
        <v>5321</v>
      </c>
      <c r="I645" s="668">
        <v>3795</v>
      </c>
      <c r="J645" s="668">
        <v>4</v>
      </c>
      <c r="K645" s="669">
        <v>15180</v>
      </c>
    </row>
    <row r="646" spans="1:11" ht="14.4" customHeight="1" x14ac:dyDescent="0.3">
      <c r="A646" s="664" t="s">
        <v>555</v>
      </c>
      <c r="B646" s="665" t="s">
        <v>556</v>
      </c>
      <c r="C646" s="666" t="s">
        <v>4329</v>
      </c>
      <c r="D646" s="667" t="s">
        <v>7569</v>
      </c>
      <c r="E646" s="666" t="s">
        <v>7570</v>
      </c>
      <c r="F646" s="667" t="s">
        <v>7571</v>
      </c>
      <c r="G646" s="666" t="s">
        <v>5322</v>
      </c>
      <c r="H646" s="666" t="s">
        <v>5323</v>
      </c>
      <c r="I646" s="668">
        <v>532.66499999999996</v>
      </c>
      <c r="J646" s="668">
        <v>2</v>
      </c>
      <c r="K646" s="669">
        <v>1065.33</v>
      </c>
    </row>
    <row r="647" spans="1:11" ht="14.4" customHeight="1" x14ac:dyDescent="0.3">
      <c r="A647" s="664" t="s">
        <v>555</v>
      </c>
      <c r="B647" s="665" t="s">
        <v>556</v>
      </c>
      <c r="C647" s="666" t="s">
        <v>4329</v>
      </c>
      <c r="D647" s="667" t="s">
        <v>7569</v>
      </c>
      <c r="E647" s="666" t="s">
        <v>7570</v>
      </c>
      <c r="F647" s="667" t="s">
        <v>7571</v>
      </c>
      <c r="G647" s="666" t="s">
        <v>5324</v>
      </c>
      <c r="H647" s="666" t="s">
        <v>5325</v>
      </c>
      <c r="I647" s="668">
        <v>1385.75</v>
      </c>
      <c r="J647" s="668">
        <v>5</v>
      </c>
      <c r="K647" s="669">
        <v>6928.75</v>
      </c>
    </row>
    <row r="648" spans="1:11" ht="14.4" customHeight="1" x14ac:dyDescent="0.3">
      <c r="A648" s="664" t="s">
        <v>555</v>
      </c>
      <c r="B648" s="665" t="s">
        <v>556</v>
      </c>
      <c r="C648" s="666" t="s">
        <v>4329</v>
      </c>
      <c r="D648" s="667" t="s">
        <v>7569</v>
      </c>
      <c r="E648" s="666" t="s">
        <v>7570</v>
      </c>
      <c r="F648" s="667" t="s">
        <v>7571</v>
      </c>
      <c r="G648" s="666" t="s">
        <v>5326</v>
      </c>
      <c r="H648" s="666" t="s">
        <v>5327</v>
      </c>
      <c r="I648" s="668">
        <v>11408</v>
      </c>
      <c r="J648" s="668">
        <v>16</v>
      </c>
      <c r="K648" s="669">
        <v>182528</v>
      </c>
    </row>
    <row r="649" spans="1:11" ht="14.4" customHeight="1" x14ac:dyDescent="0.3">
      <c r="A649" s="664" t="s">
        <v>555</v>
      </c>
      <c r="B649" s="665" t="s">
        <v>556</v>
      </c>
      <c r="C649" s="666" t="s">
        <v>4329</v>
      </c>
      <c r="D649" s="667" t="s">
        <v>7569</v>
      </c>
      <c r="E649" s="666" t="s">
        <v>7570</v>
      </c>
      <c r="F649" s="667" t="s">
        <v>7571</v>
      </c>
      <c r="G649" s="666" t="s">
        <v>5328</v>
      </c>
      <c r="H649" s="666" t="s">
        <v>5329</v>
      </c>
      <c r="I649" s="668">
        <v>1210.8</v>
      </c>
      <c r="J649" s="668">
        <v>11</v>
      </c>
      <c r="K649" s="669">
        <v>13318.799999999996</v>
      </c>
    </row>
    <row r="650" spans="1:11" ht="14.4" customHeight="1" x14ac:dyDescent="0.3">
      <c r="A650" s="664" t="s">
        <v>555</v>
      </c>
      <c r="B650" s="665" t="s">
        <v>556</v>
      </c>
      <c r="C650" s="666" t="s">
        <v>4329</v>
      </c>
      <c r="D650" s="667" t="s">
        <v>7569</v>
      </c>
      <c r="E650" s="666" t="s">
        <v>7570</v>
      </c>
      <c r="F650" s="667" t="s">
        <v>7571</v>
      </c>
      <c r="G650" s="666" t="s">
        <v>5330</v>
      </c>
      <c r="H650" s="666" t="s">
        <v>5331</v>
      </c>
      <c r="I650" s="668">
        <v>327.05500000000001</v>
      </c>
      <c r="J650" s="668">
        <v>5</v>
      </c>
      <c r="K650" s="669">
        <v>1635.26</v>
      </c>
    </row>
    <row r="651" spans="1:11" ht="14.4" customHeight="1" x14ac:dyDescent="0.3">
      <c r="A651" s="664" t="s">
        <v>555</v>
      </c>
      <c r="B651" s="665" t="s">
        <v>556</v>
      </c>
      <c r="C651" s="666" t="s">
        <v>4329</v>
      </c>
      <c r="D651" s="667" t="s">
        <v>7569</v>
      </c>
      <c r="E651" s="666" t="s">
        <v>7570</v>
      </c>
      <c r="F651" s="667" t="s">
        <v>7571</v>
      </c>
      <c r="G651" s="666" t="s">
        <v>5332</v>
      </c>
      <c r="H651" s="666" t="s">
        <v>5333</v>
      </c>
      <c r="I651" s="668">
        <v>8144.165</v>
      </c>
      <c r="J651" s="668">
        <v>2</v>
      </c>
      <c r="K651" s="669">
        <v>16288.33</v>
      </c>
    </row>
    <row r="652" spans="1:11" ht="14.4" customHeight="1" x14ac:dyDescent="0.3">
      <c r="A652" s="664" t="s">
        <v>555</v>
      </c>
      <c r="B652" s="665" t="s">
        <v>556</v>
      </c>
      <c r="C652" s="666" t="s">
        <v>4329</v>
      </c>
      <c r="D652" s="667" t="s">
        <v>7569</v>
      </c>
      <c r="E652" s="666" t="s">
        <v>7570</v>
      </c>
      <c r="F652" s="667" t="s">
        <v>7571</v>
      </c>
      <c r="G652" s="666" t="s">
        <v>5334</v>
      </c>
      <c r="H652" s="666" t="s">
        <v>5335</v>
      </c>
      <c r="I652" s="668">
        <v>1350.5025000000001</v>
      </c>
      <c r="J652" s="668">
        <v>4</v>
      </c>
      <c r="K652" s="669">
        <v>5402.01</v>
      </c>
    </row>
    <row r="653" spans="1:11" ht="14.4" customHeight="1" x14ac:dyDescent="0.3">
      <c r="A653" s="664" t="s">
        <v>555</v>
      </c>
      <c r="B653" s="665" t="s">
        <v>556</v>
      </c>
      <c r="C653" s="666" t="s">
        <v>4329</v>
      </c>
      <c r="D653" s="667" t="s">
        <v>7569</v>
      </c>
      <c r="E653" s="666" t="s">
        <v>7570</v>
      </c>
      <c r="F653" s="667" t="s">
        <v>7571</v>
      </c>
      <c r="G653" s="666" t="s">
        <v>5336</v>
      </c>
      <c r="H653" s="666" t="s">
        <v>5337</v>
      </c>
      <c r="I653" s="668">
        <v>4600</v>
      </c>
      <c r="J653" s="668">
        <v>7</v>
      </c>
      <c r="K653" s="669">
        <v>32200</v>
      </c>
    </row>
    <row r="654" spans="1:11" ht="14.4" customHeight="1" x14ac:dyDescent="0.3">
      <c r="A654" s="664" t="s">
        <v>555</v>
      </c>
      <c r="B654" s="665" t="s">
        <v>556</v>
      </c>
      <c r="C654" s="666" t="s">
        <v>4329</v>
      </c>
      <c r="D654" s="667" t="s">
        <v>7569</v>
      </c>
      <c r="E654" s="666" t="s">
        <v>7570</v>
      </c>
      <c r="F654" s="667" t="s">
        <v>7571</v>
      </c>
      <c r="G654" s="666" t="s">
        <v>5338</v>
      </c>
      <c r="H654" s="666" t="s">
        <v>5339</v>
      </c>
      <c r="I654" s="668">
        <v>5409.6</v>
      </c>
      <c r="J654" s="668">
        <v>4</v>
      </c>
      <c r="K654" s="669">
        <v>21638.400000000001</v>
      </c>
    </row>
    <row r="655" spans="1:11" ht="14.4" customHeight="1" x14ac:dyDescent="0.3">
      <c r="A655" s="664" t="s">
        <v>555</v>
      </c>
      <c r="B655" s="665" t="s">
        <v>556</v>
      </c>
      <c r="C655" s="666" t="s">
        <v>4329</v>
      </c>
      <c r="D655" s="667" t="s">
        <v>7569</v>
      </c>
      <c r="E655" s="666" t="s">
        <v>7570</v>
      </c>
      <c r="F655" s="667" t="s">
        <v>7571</v>
      </c>
      <c r="G655" s="666" t="s">
        <v>5340</v>
      </c>
      <c r="H655" s="666" t="s">
        <v>5341</v>
      </c>
      <c r="I655" s="668">
        <v>8249.2000000000007</v>
      </c>
      <c r="J655" s="668">
        <v>2</v>
      </c>
      <c r="K655" s="669">
        <v>16498.400000000001</v>
      </c>
    </row>
    <row r="656" spans="1:11" ht="14.4" customHeight="1" x14ac:dyDescent="0.3">
      <c r="A656" s="664" t="s">
        <v>555</v>
      </c>
      <c r="B656" s="665" t="s">
        <v>556</v>
      </c>
      <c r="C656" s="666" t="s">
        <v>4329</v>
      </c>
      <c r="D656" s="667" t="s">
        <v>7569</v>
      </c>
      <c r="E656" s="666" t="s">
        <v>7570</v>
      </c>
      <c r="F656" s="667" t="s">
        <v>7571</v>
      </c>
      <c r="G656" s="666" t="s">
        <v>5342</v>
      </c>
      <c r="H656" s="666" t="s">
        <v>5343</v>
      </c>
      <c r="I656" s="668">
        <v>9028.9616666666661</v>
      </c>
      <c r="J656" s="668">
        <v>6</v>
      </c>
      <c r="K656" s="669">
        <v>54173.77</v>
      </c>
    </row>
    <row r="657" spans="1:11" ht="14.4" customHeight="1" x14ac:dyDescent="0.3">
      <c r="A657" s="664" t="s">
        <v>555</v>
      </c>
      <c r="B657" s="665" t="s">
        <v>556</v>
      </c>
      <c r="C657" s="666" t="s">
        <v>4329</v>
      </c>
      <c r="D657" s="667" t="s">
        <v>7569</v>
      </c>
      <c r="E657" s="666" t="s">
        <v>7570</v>
      </c>
      <c r="F657" s="667" t="s">
        <v>7571</v>
      </c>
      <c r="G657" s="666" t="s">
        <v>5344</v>
      </c>
      <c r="H657" s="666" t="s">
        <v>5345</v>
      </c>
      <c r="I657" s="668">
        <v>80.680000000000007</v>
      </c>
      <c r="J657" s="668">
        <v>50</v>
      </c>
      <c r="K657" s="669">
        <v>4034.2</v>
      </c>
    </row>
    <row r="658" spans="1:11" ht="14.4" customHeight="1" x14ac:dyDescent="0.3">
      <c r="A658" s="664" t="s">
        <v>555</v>
      </c>
      <c r="B658" s="665" t="s">
        <v>556</v>
      </c>
      <c r="C658" s="666" t="s">
        <v>4329</v>
      </c>
      <c r="D658" s="667" t="s">
        <v>7569</v>
      </c>
      <c r="E658" s="666" t="s">
        <v>7570</v>
      </c>
      <c r="F658" s="667" t="s">
        <v>7571</v>
      </c>
      <c r="G658" s="666" t="s">
        <v>5344</v>
      </c>
      <c r="H658" s="666" t="s">
        <v>5346</v>
      </c>
      <c r="I658" s="668">
        <v>80.680000000000007</v>
      </c>
      <c r="J658" s="668">
        <v>100</v>
      </c>
      <c r="K658" s="669">
        <v>8068.3</v>
      </c>
    </row>
    <row r="659" spans="1:11" ht="14.4" customHeight="1" x14ac:dyDescent="0.3">
      <c r="A659" s="664" t="s">
        <v>555</v>
      </c>
      <c r="B659" s="665" t="s">
        <v>556</v>
      </c>
      <c r="C659" s="666" t="s">
        <v>4329</v>
      </c>
      <c r="D659" s="667" t="s">
        <v>7569</v>
      </c>
      <c r="E659" s="666" t="s">
        <v>7570</v>
      </c>
      <c r="F659" s="667" t="s">
        <v>7571</v>
      </c>
      <c r="G659" s="666" t="s">
        <v>5347</v>
      </c>
      <c r="H659" s="666" t="s">
        <v>5348</v>
      </c>
      <c r="I659" s="668">
        <v>4600</v>
      </c>
      <c r="J659" s="668">
        <v>7</v>
      </c>
      <c r="K659" s="669">
        <v>32200</v>
      </c>
    </row>
    <row r="660" spans="1:11" ht="14.4" customHeight="1" x14ac:dyDescent="0.3">
      <c r="A660" s="664" t="s">
        <v>555</v>
      </c>
      <c r="B660" s="665" t="s">
        <v>556</v>
      </c>
      <c r="C660" s="666" t="s">
        <v>4329</v>
      </c>
      <c r="D660" s="667" t="s">
        <v>7569</v>
      </c>
      <c r="E660" s="666" t="s">
        <v>7570</v>
      </c>
      <c r="F660" s="667" t="s">
        <v>7571</v>
      </c>
      <c r="G660" s="666" t="s">
        <v>5349</v>
      </c>
      <c r="H660" s="666" t="s">
        <v>5350</v>
      </c>
      <c r="I660" s="668">
        <v>3859.1849999999999</v>
      </c>
      <c r="J660" s="668">
        <v>2</v>
      </c>
      <c r="K660" s="669">
        <v>7718.37</v>
      </c>
    </row>
    <row r="661" spans="1:11" ht="14.4" customHeight="1" x14ac:dyDescent="0.3">
      <c r="A661" s="664" t="s">
        <v>555</v>
      </c>
      <c r="B661" s="665" t="s">
        <v>556</v>
      </c>
      <c r="C661" s="666" t="s">
        <v>4329</v>
      </c>
      <c r="D661" s="667" t="s">
        <v>7569</v>
      </c>
      <c r="E661" s="666" t="s">
        <v>7570</v>
      </c>
      <c r="F661" s="667" t="s">
        <v>7571</v>
      </c>
      <c r="G661" s="666" t="s">
        <v>5351</v>
      </c>
      <c r="H661" s="666" t="s">
        <v>5352</v>
      </c>
      <c r="I661" s="668">
        <v>977.93999999999994</v>
      </c>
      <c r="J661" s="668">
        <v>7</v>
      </c>
      <c r="K661" s="669">
        <v>6845.58</v>
      </c>
    </row>
    <row r="662" spans="1:11" ht="14.4" customHeight="1" x14ac:dyDescent="0.3">
      <c r="A662" s="664" t="s">
        <v>555</v>
      </c>
      <c r="B662" s="665" t="s">
        <v>556</v>
      </c>
      <c r="C662" s="666" t="s">
        <v>4329</v>
      </c>
      <c r="D662" s="667" t="s">
        <v>7569</v>
      </c>
      <c r="E662" s="666" t="s">
        <v>7570</v>
      </c>
      <c r="F662" s="667" t="s">
        <v>7571</v>
      </c>
      <c r="G662" s="666" t="s">
        <v>5353</v>
      </c>
      <c r="H662" s="666" t="s">
        <v>5354</v>
      </c>
      <c r="I662" s="668">
        <v>1363.4666666666667</v>
      </c>
      <c r="J662" s="668">
        <v>3</v>
      </c>
      <c r="K662" s="669">
        <v>4090.4</v>
      </c>
    </row>
    <row r="663" spans="1:11" ht="14.4" customHeight="1" x14ac:dyDescent="0.3">
      <c r="A663" s="664" t="s">
        <v>555</v>
      </c>
      <c r="B663" s="665" t="s">
        <v>556</v>
      </c>
      <c r="C663" s="666" t="s">
        <v>4329</v>
      </c>
      <c r="D663" s="667" t="s">
        <v>7569</v>
      </c>
      <c r="E663" s="666" t="s">
        <v>7570</v>
      </c>
      <c r="F663" s="667" t="s">
        <v>7571</v>
      </c>
      <c r="G663" s="666" t="s">
        <v>5355</v>
      </c>
      <c r="H663" s="666" t="s">
        <v>5356</v>
      </c>
      <c r="I663" s="668">
        <v>943</v>
      </c>
      <c r="J663" s="668">
        <v>6</v>
      </c>
      <c r="K663" s="669">
        <v>5658</v>
      </c>
    </row>
    <row r="664" spans="1:11" ht="14.4" customHeight="1" x14ac:dyDescent="0.3">
      <c r="A664" s="664" t="s">
        <v>555</v>
      </c>
      <c r="B664" s="665" t="s">
        <v>556</v>
      </c>
      <c r="C664" s="666" t="s">
        <v>4329</v>
      </c>
      <c r="D664" s="667" t="s">
        <v>7569</v>
      </c>
      <c r="E664" s="666" t="s">
        <v>7570</v>
      </c>
      <c r="F664" s="667" t="s">
        <v>7571</v>
      </c>
      <c r="G664" s="666" t="s">
        <v>5357</v>
      </c>
      <c r="H664" s="666" t="s">
        <v>5358</v>
      </c>
      <c r="I664" s="668">
        <v>85.56</v>
      </c>
      <c r="J664" s="668">
        <v>100</v>
      </c>
      <c r="K664" s="669">
        <v>8555.9</v>
      </c>
    </row>
    <row r="665" spans="1:11" ht="14.4" customHeight="1" x14ac:dyDescent="0.3">
      <c r="A665" s="664" t="s">
        <v>555</v>
      </c>
      <c r="B665" s="665" t="s">
        <v>556</v>
      </c>
      <c r="C665" s="666" t="s">
        <v>4329</v>
      </c>
      <c r="D665" s="667" t="s">
        <v>7569</v>
      </c>
      <c r="E665" s="666" t="s">
        <v>7570</v>
      </c>
      <c r="F665" s="667" t="s">
        <v>7571</v>
      </c>
      <c r="G665" s="666" t="s">
        <v>5359</v>
      </c>
      <c r="H665" s="666" t="s">
        <v>5360</v>
      </c>
      <c r="I665" s="668">
        <v>405.04999999999995</v>
      </c>
      <c r="J665" s="668">
        <v>4</v>
      </c>
      <c r="K665" s="669">
        <v>1620.1999999999998</v>
      </c>
    </row>
    <row r="666" spans="1:11" ht="14.4" customHeight="1" x14ac:dyDescent="0.3">
      <c r="A666" s="664" t="s">
        <v>555</v>
      </c>
      <c r="B666" s="665" t="s">
        <v>556</v>
      </c>
      <c r="C666" s="666" t="s">
        <v>4329</v>
      </c>
      <c r="D666" s="667" t="s">
        <v>7569</v>
      </c>
      <c r="E666" s="666" t="s">
        <v>7570</v>
      </c>
      <c r="F666" s="667" t="s">
        <v>7571</v>
      </c>
      <c r="G666" s="666" t="s">
        <v>5361</v>
      </c>
      <c r="H666" s="666" t="s">
        <v>5362</v>
      </c>
      <c r="I666" s="668">
        <v>1348.32</v>
      </c>
      <c r="J666" s="668">
        <v>2</v>
      </c>
      <c r="K666" s="669">
        <v>2696.64</v>
      </c>
    </row>
    <row r="667" spans="1:11" ht="14.4" customHeight="1" x14ac:dyDescent="0.3">
      <c r="A667" s="664" t="s">
        <v>555</v>
      </c>
      <c r="B667" s="665" t="s">
        <v>556</v>
      </c>
      <c r="C667" s="666" t="s">
        <v>4329</v>
      </c>
      <c r="D667" s="667" t="s">
        <v>7569</v>
      </c>
      <c r="E667" s="666" t="s">
        <v>7570</v>
      </c>
      <c r="F667" s="667" t="s">
        <v>7571</v>
      </c>
      <c r="G667" s="666" t="s">
        <v>5363</v>
      </c>
      <c r="H667" s="666" t="s">
        <v>5364</v>
      </c>
      <c r="I667" s="668">
        <v>1350.5</v>
      </c>
      <c r="J667" s="668">
        <v>4</v>
      </c>
      <c r="K667" s="669">
        <v>5402</v>
      </c>
    </row>
    <row r="668" spans="1:11" ht="14.4" customHeight="1" x14ac:dyDescent="0.3">
      <c r="A668" s="664" t="s">
        <v>555</v>
      </c>
      <c r="B668" s="665" t="s">
        <v>556</v>
      </c>
      <c r="C668" s="666" t="s">
        <v>4329</v>
      </c>
      <c r="D668" s="667" t="s">
        <v>7569</v>
      </c>
      <c r="E668" s="666" t="s">
        <v>7570</v>
      </c>
      <c r="F668" s="667" t="s">
        <v>7571</v>
      </c>
      <c r="G668" s="666" t="s">
        <v>5365</v>
      </c>
      <c r="H668" s="666" t="s">
        <v>5366</v>
      </c>
      <c r="I668" s="668">
        <v>411.54750000000007</v>
      </c>
      <c r="J668" s="668">
        <v>17</v>
      </c>
      <c r="K668" s="669">
        <v>6996.3200000000015</v>
      </c>
    </row>
    <row r="669" spans="1:11" ht="14.4" customHeight="1" x14ac:dyDescent="0.3">
      <c r="A669" s="664" t="s">
        <v>555</v>
      </c>
      <c r="B669" s="665" t="s">
        <v>556</v>
      </c>
      <c r="C669" s="666" t="s">
        <v>4329</v>
      </c>
      <c r="D669" s="667" t="s">
        <v>7569</v>
      </c>
      <c r="E669" s="666" t="s">
        <v>7570</v>
      </c>
      <c r="F669" s="667" t="s">
        <v>7571</v>
      </c>
      <c r="G669" s="666" t="s">
        <v>5367</v>
      </c>
      <c r="H669" s="666" t="s">
        <v>5368</v>
      </c>
      <c r="I669" s="668">
        <v>5175</v>
      </c>
      <c r="J669" s="668">
        <v>5</v>
      </c>
      <c r="K669" s="669">
        <v>25875</v>
      </c>
    </row>
    <row r="670" spans="1:11" ht="14.4" customHeight="1" x14ac:dyDescent="0.3">
      <c r="A670" s="664" t="s">
        <v>555</v>
      </c>
      <c r="B670" s="665" t="s">
        <v>556</v>
      </c>
      <c r="C670" s="666" t="s">
        <v>4329</v>
      </c>
      <c r="D670" s="667" t="s">
        <v>7569</v>
      </c>
      <c r="E670" s="666" t="s">
        <v>7570</v>
      </c>
      <c r="F670" s="667" t="s">
        <v>7571</v>
      </c>
      <c r="G670" s="666" t="s">
        <v>5369</v>
      </c>
      <c r="H670" s="666" t="s">
        <v>5370</v>
      </c>
      <c r="I670" s="668">
        <v>598.28500000000008</v>
      </c>
      <c r="J670" s="668">
        <v>7</v>
      </c>
      <c r="K670" s="669">
        <v>4203.8099999999995</v>
      </c>
    </row>
    <row r="671" spans="1:11" ht="14.4" customHeight="1" x14ac:dyDescent="0.3">
      <c r="A671" s="664" t="s">
        <v>555</v>
      </c>
      <c r="B671" s="665" t="s">
        <v>556</v>
      </c>
      <c r="C671" s="666" t="s">
        <v>4329</v>
      </c>
      <c r="D671" s="667" t="s">
        <v>7569</v>
      </c>
      <c r="E671" s="666" t="s">
        <v>7570</v>
      </c>
      <c r="F671" s="667" t="s">
        <v>7571</v>
      </c>
      <c r="G671" s="666" t="s">
        <v>5371</v>
      </c>
      <c r="H671" s="666" t="s">
        <v>5372</v>
      </c>
      <c r="I671" s="668">
        <v>3795</v>
      </c>
      <c r="J671" s="668">
        <v>1</v>
      </c>
      <c r="K671" s="669">
        <v>3795</v>
      </c>
    </row>
    <row r="672" spans="1:11" ht="14.4" customHeight="1" x14ac:dyDescent="0.3">
      <c r="A672" s="664" t="s">
        <v>555</v>
      </c>
      <c r="B672" s="665" t="s">
        <v>556</v>
      </c>
      <c r="C672" s="666" t="s">
        <v>4329</v>
      </c>
      <c r="D672" s="667" t="s">
        <v>7569</v>
      </c>
      <c r="E672" s="666" t="s">
        <v>7570</v>
      </c>
      <c r="F672" s="667" t="s">
        <v>7571</v>
      </c>
      <c r="G672" s="666" t="s">
        <v>5373</v>
      </c>
      <c r="H672" s="666" t="s">
        <v>5374</v>
      </c>
      <c r="I672" s="668">
        <v>1286.23</v>
      </c>
      <c r="J672" s="668">
        <v>4</v>
      </c>
      <c r="K672" s="669">
        <v>5144.92</v>
      </c>
    </row>
    <row r="673" spans="1:11" ht="14.4" customHeight="1" x14ac:dyDescent="0.3">
      <c r="A673" s="664" t="s">
        <v>555</v>
      </c>
      <c r="B673" s="665" t="s">
        <v>556</v>
      </c>
      <c r="C673" s="666" t="s">
        <v>4329</v>
      </c>
      <c r="D673" s="667" t="s">
        <v>7569</v>
      </c>
      <c r="E673" s="666" t="s">
        <v>7570</v>
      </c>
      <c r="F673" s="667" t="s">
        <v>7571</v>
      </c>
      <c r="G673" s="666" t="s">
        <v>5375</v>
      </c>
      <c r="H673" s="666" t="s">
        <v>5376</v>
      </c>
      <c r="I673" s="668">
        <v>439.69</v>
      </c>
      <c r="J673" s="668">
        <v>1</v>
      </c>
      <c r="K673" s="669">
        <v>439.69</v>
      </c>
    </row>
    <row r="674" spans="1:11" ht="14.4" customHeight="1" x14ac:dyDescent="0.3">
      <c r="A674" s="664" t="s">
        <v>555</v>
      </c>
      <c r="B674" s="665" t="s">
        <v>556</v>
      </c>
      <c r="C674" s="666" t="s">
        <v>4329</v>
      </c>
      <c r="D674" s="667" t="s">
        <v>7569</v>
      </c>
      <c r="E674" s="666" t="s">
        <v>7570</v>
      </c>
      <c r="F674" s="667" t="s">
        <v>7571</v>
      </c>
      <c r="G674" s="666" t="s">
        <v>5377</v>
      </c>
      <c r="H674" s="666" t="s">
        <v>5378</v>
      </c>
      <c r="I674" s="668">
        <v>327.06</v>
      </c>
      <c r="J674" s="668">
        <v>2</v>
      </c>
      <c r="K674" s="669">
        <v>654.12</v>
      </c>
    </row>
    <row r="675" spans="1:11" ht="14.4" customHeight="1" x14ac:dyDescent="0.3">
      <c r="A675" s="664" t="s">
        <v>555</v>
      </c>
      <c r="B675" s="665" t="s">
        <v>556</v>
      </c>
      <c r="C675" s="666" t="s">
        <v>4329</v>
      </c>
      <c r="D675" s="667" t="s">
        <v>7569</v>
      </c>
      <c r="E675" s="666" t="s">
        <v>7570</v>
      </c>
      <c r="F675" s="667" t="s">
        <v>7571</v>
      </c>
      <c r="G675" s="666" t="s">
        <v>5379</v>
      </c>
      <c r="H675" s="666" t="s">
        <v>5380</v>
      </c>
      <c r="I675" s="668">
        <v>474.35000000000008</v>
      </c>
      <c r="J675" s="668">
        <v>3</v>
      </c>
      <c r="K675" s="669">
        <v>1423.0500000000002</v>
      </c>
    </row>
    <row r="676" spans="1:11" ht="14.4" customHeight="1" x14ac:dyDescent="0.3">
      <c r="A676" s="664" t="s">
        <v>555</v>
      </c>
      <c r="B676" s="665" t="s">
        <v>556</v>
      </c>
      <c r="C676" s="666" t="s">
        <v>4329</v>
      </c>
      <c r="D676" s="667" t="s">
        <v>7569</v>
      </c>
      <c r="E676" s="666" t="s">
        <v>7570</v>
      </c>
      <c r="F676" s="667" t="s">
        <v>7571</v>
      </c>
      <c r="G676" s="666" t="s">
        <v>5381</v>
      </c>
      <c r="H676" s="666" t="s">
        <v>5382</v>
      </c>
      <c r="I676" s="668">
        <v>11408</v>
      </c>
      <c r="J676" s="668">
        <v>13</v>
      </c>
      <c r="K676" s="669">
        <v>148304</v>
      </c>
    </row>
    <row r="677" spans="1:11" ht="14.4" customHeight="1" x14ac:dyDescent="0.3">
      <c r="A677" s="664" t="s">
        <v>555</v>
      </c>
      <c r="B677" s="665" t="s">
        <v>556</v>
      </c>
      <c r="C677" s="666" t="s">
        <v>4329</v>
      </c>
      <c r="D677" s="667" t="s">
        <v>7569</v>
      </c>
      <c r="E677" s="666" t="s">
        <v>7570</v>
      </c>
      <c r="F677" s="667" t="s">
        <v>7571</v>
      </c>
      <c r="G677" s="666" t="s">
        <v>5383</v>
      </c>
      <c r="H677" s="666" t="s">
        <v>5384</v>
      </c>
      <c r="I677" s="668">
        <v>2005.7660000000001</v>
      </c>
      <c r="J677" s="668">
        <v>5</v>
      </c>
      <c r="K677" s="669">
        <v>10028.83</v>
      </c>
    </row>
    <row r="678" spans="1:11" ht="14.4" customHeight="1" x14ac:dyDescent="0.3">
      <c r="A678" s="664" t="s">
        <v>555</v>
      </c>
      <c r="B678" s="665" t="s">
        <v>556</v>
      </c>
      <c r="C678" s="666" t="s">
        <v>4329</v>
      </c>
      <c r="D678" s="667" t="s">
        <v>7569</v>
      </c>
      <c r="E678" s="666" t="s">
        <v>7570</v>
      </c>
      <c r="F678" s="667" t="s">
        <v>7571</v>
      </c>
      <c r="G678" s="666" t="s">
        <v>5385</v>
      </c>
      <c r="H678" s="666" t="s">
        <v>5386</v>
      </c>
      <c r="I678" s="668">
        <v>8757.48</v>
      </c>
      <c r="J678" s="668">
        <v>1</v>
      </c>
      <c r="K678" s="669">
        <v>8757.48</v>
      </c>
    </row>
    <row r="679" spans="1:11" ht="14.4" customHeight="1" x14ac:dyDescent="0.3">
      <c r="A679" s="664" t="s">
        <v>555</v>
      </c>
      <c r="B679" s="665" t="s">
        <v>556</v>
      </c>
      <c r="C679" s="666" t="s">
        <v>4329</v>
      </c>
      <c r="D679" s="667" t="s">
        <v>7569</v>
      </c>
      <c r="E679" s="666" t="s">
        <v>7570</v>
      </c>
      <c r="F679" s="667" t="s">
        <v>7571</v>
      </c>
      <c r="G679" s="666" t="s">
        <v>5387</v>
      </c>
      <c r="H679" s="666" t="s">
        <v>5388</v>
      </c>
      <c r="I679" s="668">
        <v>10814.84</v>
      </c>
      <c r="J679" s="668">
        <v>3</v>
      </c>
      <c r="K679" s="669">
        <v>32444.52</v>
      </c>
    </row>
    <row r="680" spans="1:11" ht="14.4" customHeight="1" x14ac:dyDescent="0.3">
      <c r="A680" s="664" t="s">
        <v>555</v>
      </c>
      <c r="B680" s="665" t="s">
        <v>556</v>
      </c>
      <c r="C680" s="666" t="s">
        <v>4329</v>
      </c>
      <c r="D680" s="667" t="s">
        <v>7569</v>
      </c>
      <c r="E680" s="666" t="s">
        <v>7570</v>
      </c>
      <c r="F680" s="667" t="s">
        <v>7571</v>
      </c>
      <c r="G680" s="666" t="s">
        <v>5389</v>
      </c>
      <c r="H680" s="666" t="s">
        <v>5390</v>
      </c>
      <c r="I680" s="668">
        <v>1856.1020000000001</v>
      </c>
      <c r="J680" s="668">
        <v>6</v>
      </c>
      <c r="K680" s="669">
        <v>11136.61</v>
      </c>
    </row>
    <row r="681" spans="1:11" ht="14.4" customHeight="1" x14ac:dyDescent="0.3">
      <c r="A681" s="664" t="s">
        <v>555</v>
      </c>
      <c r="B681" s="665" t="s">
        <v>556</v>
      </c>
      <c r="C681" s="666" t="s">
        <v>4329</v>
      </c>
      <c r="D681" s="667" t="s">
        <v>7569</v>
      </c>
      <c r="E681" s="666" t="s">
        <v>7570</v>
      </c>
      <c r="F681" s="667" t="s">
        <v>7571</v>
      </c>
      <c r="G681" s="666" t="s">
        <v>5391</v>
      </c>
      <c r="H681" s="666" t="s">
        <v>5392</v>
      </c>
      <c r="I681" s="668">
        <v>10248.799999999999</v>
      </c>
      <c r="J681" s="668">
        <v>2</v>
      </c>
      <c r="K681" s="669">
        <v>20497.599999999999</v>
      </c>
    </row>
    <row r="682" spans="1:11" ht="14.4" customHeight="1" x14ac:dyDescent="0.3">
      <c r="A682" s="664" t="s">
        <v>555</v>
      </c>
      <c r="B682" s="665" t="s">
        <v>556</v>
      </c>
      <c r="C682" s="666" t="s">
        <v>4329</v>
      </c>
      <c r="D682" s="667" t="s">
        <v>7569</v>
      </c>
      <c r="E682" s="666" t="s">
        <v>7570</v>
      </c>
      <c r="F682" s="667" t="s">
        <v>7571</v>
      </c>
      <c r="G682" s="666" t="s">
        <v>5393</v>
      </c>
      <c r="H682" s="666" t="s">
        <v>5394</v>
      </c>
      <c r="I682" s="668">
        <v>506</v>
      </c>
      <c r="J682" s="668">
        <v>12</v>
      </c>
      <c r="K682" s="669">
        <v>6072</v>
      </c>
    </row>
    <row r="683" spans="1:11" ht="14.4" customHeight="1" x14ac:dyDescent="0.3">
      <c r="A683" s="664" t="s">
        <v>555</v>
      </c>
      <c r="B683" s="665" t="s">
        <v>556</v>
      </c>
      <c r="C683" s="666" t="s">
        <v>4329</v>
      </c>
      <c r="D683" s="667" t="s">
        <v>7569</v>
      </c>
      <c r="E683" s="666" t="s">
        <v>7570</v>
      </c>
      <c r="F683" s="667" t="s">
        <v>7571</v>
      </c>
      <c r="G683" s="666" t="s">
        <v>5395</v>
      </c>
      <c r="H683" s="666" t="s">
        <v>5396</v>
      </c>
      <c r="I683" s="668">
        <v>686.63454545454545</v>
      </c>
      <c r="J683" s="668">
        <v>14</v>
      </c>
      <c r="K683" s="669">
        <v>9612.8899999999976</v>
      </c>
    </row>
    <row r="684" spans="1:11" ht="14.4" customHeight="1" x14ac:dyDescent="0.3">
      <c r="A684" s="664" t="s">
        <v>555</v>
      </c>
      <c r="B684" s="665" t="s">
        <v>556</v>
      </c>
      <c r="C684" s="666" t="s">
        <v>4329</v>
      </c>
      <c r="D684" s="667" t="s">
        <v>7569</v>
      </c>
      <c r="E684" s="666" t="s">
        <v>7570</v>
      </c>
      <c r="F684" s="667" t="s">
        <v>7571</v>
      </c>
      <c r="G684" s="666" t="s">
        <v>5397</v>
      </c>
      <c r="H684" s="666" t="s">
        <v>5398</v>
      </c>
      <c r="I684" s="668">
        <v>9174.0650000000005</v>
      </c>
      <c r="J684" s="668">
        <v>2</v>
      </c>
      <c r="K684" s="669">
        <v>18348.13</v>
      </c>
    </row>
    <row r="685" spans="1:11" ht="14.4" customHeight="1" x14ac:dyDescent="0.3">
      <c r="A685" s="664" t="s">
        <v>555</v>
      </c>
      <c r="B685" s="665" t="s">
        <v>556</v>
      </c>
      <c r="C685" s="666" t="s">
        <v>4329</v>
      </c>
      <c r="D685" s="667" t="s">
        <v>7569</v>
      </c>
      <c r="E685" s="666" t="s">
        <v>7570</v>
      </c>
      <c r="F685" s="667" t="s">
        <v>7571</v>
      </c>
      <c r="G685" s="666" t="s">
        <v>5399</v>
      </c>
      <c r="H685" s="666" t="s">
        <v>5400</v>
      </c>
      <c r="I685" s="668">
        <v>597.09</v>
      </c>
      <c r="J685" s="668">
        <v>2</v>
      </c>
      <c r="K685" s="669">
        <v>1194.18</v>
      </c>
    </row>
    <row r="686" spans="1:11" ht="14.4" customHeight="1" x14ac:dyDescent="0.3">
      <c r="A686" s="664" t="s">
        <v>555</v>
      </c>
      <c r="B686" s="665" t="s">
        <v>556</v>
      </c>
      <c r="C686" s="666" t="s">
        <v>4329</v>
      </c>
      <c r="D686" s="667" t="s">
        <v>7569</v>
      </c>
      <c r="E686" s="666" t="s">
        <v>7570</v>
      </c>
      <c r="F686" s="667" t="s">
        <v>7571</v>
      </c>
      <c r="G686" s="666" t="s">
        <v>5401</v>
      </c>
      <c r="H686" s="666" t="s">
        <v>5402</v>
      </c>
      <c r="I686" s="668">
        <v>9660</v>
      </c>
      <c r="J686" s="668">
        <v>1</v>
      </c>
      <c r="K686" s="669">
        <v>9660</v>
      </c>
    </row>
    <row r="687" spans="1:11" ht="14.4" customHeight="1" x14ac:dyDescent="0.3">
      <c r="A687" s="664" t="s">
        <v>555</v>
      </c>
      <c r="B687" s="665" t="s">
        <v>556</v>
      </c>
      <c r="C687" s="666" t="s">
        <v>4329</v>
      </c>
      <c r="D687" s="667" t="s">
        <v>7569</v>
      </c>
      <c r="E687" s="666" t="s">
        <v>7570</v>
      </c>
      <c r="F687" s="667" t="s">
        <v>7571</v>
      </c>
      <c r="G687" s="666" t="s">
        <v>5403</v>
      </c>
      <c r="H687" s="666" t="s">
        <v>5404</v>
      </c>
      <c r="I687" s="668">
        <v>4600</v>
      </c>
      <c r="J687" s="668">
        <v>9</v>
      </c>
      <c r="K687" s="669">
        <v>41400</v>
      </c>
    </row>
    <row r="688" spans="1:11" ht="14.4" customHeight="1" x14ac:dyDescent="0.3">
      <c r="A688" s="664" t="s">
        <v>555</v>
      </c>
      <c r="B688" s="665" t="s">
        <v>556</v>
      </c>
      <c r="C688" s="666" t="s">
        <v>4329</v>
      </c>
      <c r="D688" s="667" t="s">
        <v>7569</v>
      </c>
      <c r="E688" s="666" t="s">
        <v>7570</v>
      </c>
      <c r="F688" s="667" t="s">
        <v>7571</v>
      </c>
      <c r="G688" s="666" t="s">
        <v>5405</v>
      </c>
      <c r="H688" s="666" t="s">
        <v>5406</v>
      </c>
      <c r="I688" s="668">
        <v>3859.1966666666667</v>
      </c>
      <c r="J688" s="668">
        <v>3</v>
      </c>
      <c r="K688" s="669">
        <v>11577.59</v>
      </c>
    </row>
    <row r="689" spans="1:11" ht="14.4" customHeight="1" x14ac:dyDescent="0.3">
      <c r="A689" s="664" t="s">
        <v>555</v>
      </c>
      <c r="B689" s="665" t="s">
        <v>556</v>
      </c>
      <c r="C689" s="666" t="s">
        <v>4329</v>
      </c>
      <c r="D689" s="667" t="s">
        <v>7569</v>
      </c>
      <c r="E689" s="666" t="s">
        <v>7570</v>
      </c>
      <c r="F689" s="667" t="s">
        <v>7571</v>
      </c>
      <c r="G689" s="666" t="s">
        <v>5407</v>
      </c>
      <c r="H689" s="666" t="s">
        <v>5408</v>
      </c>
      <c r="I689" s="668">
        <v>9660</v>
      </c>
      <c r="J689" s="668">
        <v>1</v>
      </c>
      <c r="K689" s="669">
        <v>9660</v>
      </c>
    </row>
    <row r="690" spans="1:11" ht="14.4" customHeight="1" x14ac:dyDescent="0.3">
      <c r="A690" s="664" t="s">
        <v>555</v>
      </c>
      <c r="B690" s="665" t="s">
        <v>556</v>
      </c>
      <c r="C690" s="666" t="s">
        <v>4329</v>
      </c>
      <c r="D690" s="667" t="s">
        <v>7569</v>
      </c>
      <c r="E690" s="666" t="s">
        <v>7570</v>
      </c>
      <c r="F690" s="667" t="s">
        <v>7571</v>
      </c>
      <c r="G690" s="666" t="s">
        <v>5409</v>
      </c>
      <c r="H690" s="666" t="s">
        <v>5410</v>
      </c>
      <c r="I690" s="668">
        <v>3859.19</v>
      </c>
      <c r="J690" s="668">
        <v>3</v>
      </c>
      <c r="K690" s="669">
        <v>11577.57</v>
      </c>
    </row>
    <row r="691" spans="1:11" ht="14.4" customHeight="1" x14ac:dyDescent="0.3">
      <c r="A691" s="664" t="s">
        <v>555</v>
      </c>
      <c r="B691" s="665" t="s">
        <v>556</v>
      </c>
      <c r="C691" s="666" t="s">
        <v>4329</v>
      </c>
      <c r="D691" s="667" t="s">
        <v>7569</v>
      </c>
      <c r="E691" s="666" t="s">
        <v>7570</v>
      </c>
      <c r="F691" s="667" t="s">
        <v>7571</v>
      </c>
      <c r="G691" s="666" t="s">
        <v>5411</v>
      </c>
      <c r="H691" s="666" t="s">
        <v>5412</v>
      </c>
      <c r="I691" s="668">
        <v>583.73</v>
      </c>
      <c r="J691" s="668">
        <v>4</v>
      </c>
      <c r="K691" s="669">
        <v>2334.92</v>
      </c>
    </row>
    <row r="692" spans="1:11" ht="14.4" customHeight="1" x14ac:dyDescent="0.3">
      <c r="A692" s="664" t="s">
        <v>555</v>
      </c>
      <c r="B692" s="665" t="s">
        <v>556</v>
      </c>
      <c r="C692" s="666" t="s">
        <v>4329</v>
      </c>
      <c r="D692" s="667" t="s">
        <v>7569</v>
      </c>
      <c r="E692" s="666" t="s">
        <v>7570</v>
      </c>
      <c r="F692" s="667" t="s">
        <v>7571</v>
      </c>
      <c r="G692" s="666" t="s">
        <v>5413</v>
      </c>
      <c r="H692" s="666" t="s">
        <v>5414</v>
      </c>
      <c r="I692" s="668">
        <v>8641.9433333333345</v>
      </c>
      <c r="J692" s="668">
        <v>3</v>
      </c>
      <c r="K692" s="669">
        <v>25925.83</v>
      </c>
    </row>
    <row r="693" spans="1:11" ht="14.4" customHeight="1" x14ac:dyDescent="0.3">
      <c r="A693" s="664" t="s">
        <v>555</v>
      </c>
      <c r="B693" s="665" t="s">
        <v>556</v>
      </c>
      <c r="C693" s="666" t="s">
        <v>4329</v>
      </c>
      <c r="D693" s="667" t="s">
        <v>7569</v>
      </c>
      <c r="E693" s="666" t="s">
        <v>7570</v>
      </c>
      <c r="F693" s="667" t="s">
        <v>7571</v>
      </c>
      <c r="G693" s="666" t="s">
        <v>5415</v>
      </c>
      <c r="H693" s="666" t="s">
        <v>5416</v>
      </c>
      <c r="I693" s="668">
        <v>2657.99</v>
      </c>
      <c r="J693" s="668">
        <v>2</v>
      </c>
      <c r="K693" s="669">
        <v>5315.99</v>
      </c>
    </row>
    <row r="694" spans="1:11" ht="14.4" customHeight="1" x14ac:dyDescent="0.3">
      <c r="A694" s="664" t="s">
        <v>555</v>
      </c>
      <c r="B694" s="665" t="s">
        <v>556</v>
      </c>
      <c r="C694" s="666" t="s">
        <v>4329</v>
      </c>
      <c r="D694" s="667" t="s">
        <v>7569</v>
      </c>
      <c r="E694" s="666" t="s">
        <v>7570</v>
      </c>
      <c r="F694" s="667" t="s">
        <v>7571</v>
      </c>
      <c r="G694" s="666" t="s">
        <v>5417</v>
      </c>
      <c r="H694" s="666" t="s">
        <v>5418</v>
      </c>
      <c r="I694" s="668">
        <v>890.23</v>
      </c>
      <c r="J694" s="668">
        <v>2</v>
      </c>
      <c r="K694" s="669">
        <v>1780.46</v>
      </c>
    </row>
    <row r="695" spans="1:11" ht="14.4" customHeight="1" x14ac:dyDescent="0.3">
      <c r="A695" s="664" t="s">
        <v>555</v>
      </c>
      <c r="B695" s="665" t="s">
        <v>556</v>
      </c>
      <c r="C695" s="666" t="s">
        <v>4329</v>
      </c>
      <c r="D695" s="667" t="s">
        <v>7569</v>
      </c>
      <c r="E695" s="666" t="s">
        <v>7570</v>
      </c>
      <c r="F695" s="667" t="s">
        <v>7571</v>
      </c>
      <c r="G695" s="666" t="s">
        <v>5419</v>
      </c>
      <c r="H695" s="666" t="s">
        <v>5420</v>
      </c>
      <c r="I695" s="668">
        <v>890.22400000000016</v>
      </c>
      <c r="J695" s="668">
        <v>9</v>
      </c>
      <c r="K695" s="669">
        <v>8012.0199999999986</v>
      </c>
    </row>
    <row r="696" spans="1:11" ht="14.4" customHeight="1" x14ac:dyDescent="0.3">
      <c r="A696" s="664" t="s">
        <v>555</v>
      </c>
      <c r="B696" s="665" t="s">
        <v>556</v>
      </c>
      <c r="C696" s="666" t="s">
        <v>4329</v>
      </c>
      <c r="D696" s="667" t="s">
        <v>7569</v>
      </c>
      <c r="E696" s="666" t="s">
        <v>7570</v>
      </c>
      <c r="F696" s="667" t="s">
        <v>7571</v>
      </c>
      <c r="G696" s="666" t="s">
        <v>5421</v>
      </c>
      <c r="H696" s="666" t="s">
        <v>5422</v>
      </c>
      <c r="I696" s="668">
        <v>2023.05</v>
      </c>
      <c r="J696" s="668">
        <v>1</v>
      </c>
      <c r="K696" s="669">
        <v>2023.05</v>
      </c>
    </row>
    <row r="697" spans="1:11" ht="14.4" customHeight="1" x14ac:dyDescent="0.3">
      <c r="A697" s="664" t="s">
        <v>555</v>
      </c>
      <c r="B697" s="665" t="s">
        <v>556</v>
      </c>
      <c r="C697" s="666" t="s">
        <v>4329</v>
      </c>
      <c r="D697" s="667" t="s">
        <v>7569</v>
      </c>
      <c r="E697" s="666" t="s">
        <v>7570</v>
      </c>
      <c r="F697" s="667" t="s">
        <v>7571</v>
      </c>
      <c r="G697" s="666" t="s">
        <v>5423</v>
      </c>
      <c r="H697" s="666" t="s">
        <v>5424</v>
      </c>
      <c r="I697" s="668">
        <v>3859.1849999999999</v>
      </c>
      <c r="J697" s="668">
        <v>2</v>
      </c>
      <c r="K697" s="669">
        <v>7718.37</v>
      </c>
    </row>
    <row r="698" spans="1:11" ht="14.4" customHeight="1" x14ac:dyDescent="0.3">
      <c r="A698" s="664" t="s">
        <v>555</v>
      </c>
      <c r="B698" s="665" t="s">
        <v>556</v>
      </c>
      <c r="C698" s="666" t="s">
        <v>4329</v>
      </c>
      <c r="D698" s="667" t="s">
        <v>7569</v>
      </c>
      <c r="E698" s="666" t="s">
        <v>7570</v>
      </c>
      <c r="F698" s="667" t="s">
        <v>7571</v>
      </c>
      <c r="G698" s="666" t="s">
        <v>5425</v>
      </c>
      <c r="H698" s="666" t="s">
        <v>5426</v>
      </c>
      <c r="I698" s="668">
        <v>12616.96</v>
      </c>
      <c r="J698" s="668">
        <v>1</v>
      </c>
      <c r="K698" s="669">
        <v>12616.96</v>
      </c>
    </row>
    <row r="699" spans="1:11" ht="14.4" customHeight="1" x14ac:dyDescent="0.3">
      <c r="A699" s="664" t="s">
        <v>555</v>
      </c>
      <c r="B699" s="665" t="s">
        <v>556</v>
      </c>
      <c r="C699" s="666" t="s">
        <v>4329</v>
      </c>
      <c r="D699" s="667" t="s">
        <v>7569</v>
      </c>
      <c r="E699" s="666" t="s">
        <v>7570</v>
      </c>
      <c r="F699" s="667" t="s">
        <v>7571</v>
      </c>
      <c r="G699" s="666" t="s">
        <v>5427</v>
      </c>
      <c r="H699" s="666" t="s">
        <v>5428</v>
      </c>
      <c r="I699" s="668">
        <v>4600</v>
      </c>
      <c r="J699" s="668">
        <v>7</v>
      </c>
      <c r="K699" s="669">
        <v>32200</v>
      </c>
    </row>
    <row r="700" spans="1:11" ht="14.4" customHeight="1" x14ac:dyDescent="0.3">
      <c r="A700" s="664" t="s">
        <v>555</v>
      </c>
      <c r="B700" s="665" t="s">
        <v>556</v>
      </c>
      <c r="C700" s="666" t="s">
        <v>4329</v>
      </c>
      <c r="D700" s="667" t="s">
        <v>7569</v>
      </c>
      <c r="E700" s="666" t="s">
        <v>7570</v>
      </c>
      <c r="F700" s="667" t="s">
        <v>7571</v>
      </c>
      <c r="G700" s="666" t="s">
        <v>5429</v>
      </c>
      <c r="H700" s="666" t="s">
        <v>5430</v>
      </c>
      <c r="I700" s="668">
        <v>3859.2</v>
      </c>
      <c r="J700" s="668">
        <v>1</v>
      </c>
      <c r="K700" s="669">
        <v>3859.2</v>
      </c>
    </row>
    <row r="701" spans="1:11" ht="14.4" customHeight="1" x14ac:dyDescent="0.3">
      <c r="A701" s="664" t="s">
        <v>555</v>
      </c>
      <c r="B701" s="665" t="s">
        <v>556</v>
      </c>
      <c r="C701" s="666" t="s">
        <v>4329</v>
      </c>
      <c r="D701" s="667" t="s">
        <v>7569</v>
      </c>
      <c r="E701" s="666" t="s">
        <v>7570</v>
      </c>
      <c r="F701" s="667" t="s">
        <v>7571</v>
      </c>
      <c r="G701" s="666" t="s">
        <v>5431</v>
      </c>
      <c r="H701" s="666" t="s">
        <v>5432</v>
      </c>
      <c r="I701" s="668">
        <v>4208.2</v>
      </c>
      <c r="J701" s="668">
        <v>2</v>
      </c>
      <c r="K701" s="669">
        <v>8416.4</v>
      </c>
    </row>
    <row r="702" spans="1:11" ht="14.4" customHeight="1" x14ac:dyDescent="0.3">
      <c r="A702" s="664" t="s">
        <v>555</v>
      </c>
      <c r="B702" s="665" t="s">
        <v>556</v>
      </c>
      <c r="C702" s="666" t="s">
        <v>4329</v>
      </c>
      <c r="D702" s="667" t="s">
        <v>7569</v>
      </c>
      <c r="E702" s="666" t="s">
        <v>7570</v>
      </c>
      <c r="F702" s="667" t="s">
        <v>7571</v>
      </c>
      <c r="G702" s="666" t="s">
        <v>5433</v>
      </c>
      <c r="H702" s="666" t="s">
        <v>5434</v>
      </c>
      <c r="I702" s="668">
        <v>6511.373333333333</v>
      </c>
      <c r="J702" s="668">
        <v>3</v>
      </c>
      <c r="K702" s="669">
        <v>19534.12</v>
      </c>
    </row>
    <row r="703" spans="1:11" ht="14.4" customHeight="1" x14ac:dyDescent="0.3">
      <c r="A703" s="664" t="s">
        <v>555</v>
      </c>
      <c r="B703" s="665" t="s">
        <v>556</v>
      </c>
      <c r="C703" s="666" t="s">
        <v>4329</v>
      </c>
      <c r="D703" s="667" t="s">
        <v>7569</v>
      </c>
      <c r="E703" s="666" t="s">
        <v>7570</v>
      </c>
      <c r="F703" s="667" t="s">
        <v>7571</v>
      </c>
      <c r="G703" s="666" t="s">
        <v>5435</v>
      </c>
      <c r="H703" s="666" t="s">
        <v>5436</v>
      </c>
      <c r="I703" s="668">
        <v>593.01333333333332</v>
      </c>
      <c r="J703" s="668">
        <v>4</v>
      </c>
      <c r="K703" s="669">
        <v>2369.2399999999998</v>
      </c>
    </row>
    <row r="704" spans="1:11" ht="14.4" customHeight="1" x14ac:dyDescent="0.3">
      <c r="A704" s="664" t="s">
        <v>555</v>
      </c>
      <c r="B704" s="665" t="s">
        <v>556</v>
      </c>
      <c r="C704" s="666" t="s">
        <v>4329</v>
      </c>
      <c r="D704" s="667" t="s">
        <v>7569</v>
      </c>
      <c r="E704" s="666" t="s">
        <v>7570</v>
      </c>
      <c r="F704" s="667" t="s">
        <v>7571</v>
      </c>
      <c r="G704" s="666" t="s">
        <v>5437</v>
      </c>
      <c r="H704" s="666" t="s">
        <v>5438</v>
      </c>
      <c r="I704" s="668">
        <v>10171.530000000001</v>
      </c>
      <c r="J704" s="668">
        <v>2</v>
      </c>
      <c r="K704" s="669">
        <v>20343.060000000001</v>
      </c>
    </row>
    <row r="705" spans="1:11" ht="14.4" customHeight="1" x14ac:dyDescent="0.3">
      <c r="A705" s="664" t="s">
        <v>555</v>
      </c>
      <c r="B705" s="665" t="s">
        <v>556</v>
      </c>
      <c r="C705" s="666" t="s">
        <v>4329</v>
      </c>
      <c r="D705" s="667" t="s">
        <v>7569</v>
      </c>
      <c r="E705" s="666" t="s">
        <v>7570</v>
      </c>
      <c r="F705" s="667" t="s">
        <v>7571</v>
      </c>
      <c r="G705" s="666" t="s">
        <v>5439</v>
      </c>
      <c r="H705" s="666" t="s">
        <v>5440</v>
      </c>
      <c r="I705" s="668">
        <v>4095.9</v>
      </c>
      <c r="J705" s="668">
        <v>4</v>
      </c>
      <c r="K705" s="669">
        <v>16383.6</v>
      </c>
    </row>
    <row r="706" spans="1:11" ht="14.4" customHeight="1" x14ac:dyDescent="0.3">
      <c r="A706" s="664" t="s">
        <v>555</v>
      </c>
      <c r="B706" s="665" t="s">
        <v>556</v>
      </c>
      <c r="C706" s="666" t="s">
        <v>4329</v>
      </c>
      <c r="D706" s="667" t="s">
        <v>7569</v>
      </c>
      <c r="E706" s="666" t="s">
        <v>7570</v>
      </c>
      <c r="F706" s="667" t="s">
        <v>7571</v>
      </c>
      <c r="G706" s="666" t="s">
        <v>5441</v>
      </c>
      <c r="H706" s="666" t="s">
        <v>5442</v>
      </c>
      <c r="I706" s="668">
        <v>7445.4249999999993</v>
      </c>
      <c r="J706" s="668">
        <v>2</v>
      </c>
      <c r="K706" s="669">
        <v>14890.849999999999</v>
      </c>
    </row>
    <row r="707" spans="1:11" ht="14.4" customHeight="1" x14ac:dyDescent="0.3">
      <c r="A707" s="664" t="s">
        <v>555</v>
      </c>
      <c r="B707" s="665" t="s">
        <v>556</v>
      </c>
      <c r="C707" s="666" t="s">
        <v>4329</v>
      </c>
      <c r="D707" s="667" t="s">
        <v>7569</v>
      </c>
      <c r="E707" s="666" t="s">
        <v>7570</v>
      </c>
      <c r="F707" s="667" t="s">
        <v>7571</v>
      </c>
      <c r="G707" s="666" t="s">
        <v>5443</v>
      </c>
      <c r="H707" s="666" t="s">
        <v>5444</v>
      </c>
      <c r="I707" s="668">
        <v>7445.33</v>
      </c>
      <c r="J707" s="668">
        <v>2</v>
      </c>
      <c r="K707" s="669">
        <v>14890.66</v>
      </c>
    </row>
    <row r="708" spans="1:11" ht="14.4" customHeight="1" x14ac:dyDescent="0.3">
      <c r="A708" s="664" t="s">
        <v>555</v>
      </c>
      <c r="B708" s="665" t="s">
        <v>556</v>
      </c>
      <c r="C708" s="666" t="s">
        <v>4329</v>
      </c>
      <c r="D708" s="667" t="s">
        <v>7569</v>
      </c>
      <c r="E708" s="666" t="s">
        <v>7570</v>
      </c>
      <c r="F708" s="667" t="s">
        <v>7571</v>
      </c>
      <c r="G708" s="666" t="s">
        <v>5445</v>
      </c>
      <c r="H708" s="666" t="s">
        <v>5446</v>
      </c>
      <c r="I708" s="668">
        <v>615.59</v>
      </c>
      <c r="J708" s="668">
        <v>2</v>
      </c>
      <c r="K708" s="669">
        <v>1231.17</v>
      </c>
    </row>
    <row r="709" spans="1:11" ht="14.4" customHeight="1" x14ac:dyDescent="0.3">
      <c r="A709" s="664" t="s">
        <v>555</v>
      </c>
      <c r="B709" s="665" t="s">
        <v>556</v>
      </c>
      <c r="C709" s="666" t="s">
        <v>4329</v>
      </c>
      <c r="D709" s="667" t="s">
        <v>7569</v>
      </c>
      <c r="E709" s="666" t="s">
        <v>7570</v>
      </c>
      <c r="F709" s="667" t="s">
        <v>7571</v>
      </c>
      <c r="G709" s="666" t="s">
        <v>5447</v>
      </c>
      <c r="H709" s="666" t="s">
        <v>5448</v>
      </c>
      <c r="I709" s="668">
        <v>11648.75</v>
      </c>
      <c r="J709" s="668">
        <v>1</v>
      </c>
      <c r="K709" s="669">
        <v>11648.75</v>
      </c>
    </row>
    <row r="710" spans="1:11" ht="14.4" customHeight="1" x14ac:dyDescent="0.3">
      <c r="A710" s="664" t="s">
        <v>555</v>
      </c>
      <c r="B710" s="665" t="s">
        <v>556</v>
      </c>
      <c r="C710" s="666" t="s">
        <v>4329</v>
      </c>
      <c r="D710" s="667" t="s">
        <v>7569</v>
      </c>
      <c r="E710" s="666" t="s">
        <v>7570</v>
      </c>
      <c r="F710" s="667" t="s">
        <v>7571</v>
      </c>
      <c r="G710" s="666" t="s">
        <v>5449</v>
      </c>
      <c r="H710" s="666" t="s">
        <v>5450</v>
      </c>
      <c r="I710" s="668">
        <v>411.55</v>
      </c>
      <c r="J710" s="668">
        <v>2</v>
      </c>
      <c r="K710" s="669">
        <v>823.1</v>
      </c>
    </row>
    <row r="711" spans="1:11" ht="14.4" customHeight="1" x14ac:dyDescent="0.3">
      <c r="A711" s="664" t="s">
        <v>555</v>
      </c>
      <c r="B711" s="665" t="s">
        <v>556</v>
      </c>
      <c r="C711" s="666" t="s">
        <v>4329</v>
      </c>
      <c r="D711" s="667" t="s">
        <v>7569</v>
      </c>
      <c r="E711" s="666" t="s">
        <v>7570</v>
      </c>
      <c r="F711" s="667" t="s">
        <v>7571</v>
      </c>
      <c r="G711" s="666" t="s">
        <v>5451</v>
      </c>
      <c r="H711" s="666" t="s">
        <v>5452</v>
      </c>
      <c r="I711" s="668">
        <v>205.77</v>
      </c>
      <c r="J711" s="668">
        <v>2</v>
      </c>
      <c r="K711" s="669">
        <v>411.54</v>
      </c>
    </row>
    <row r="712" spans="1:11" ht="14.4" customHeight="1" x14ac:dyDescent="0.3">
      <c r="A712" s="664" t="s">
        <v>555</v>
      </c>
      <c r="B712" s="665" t="s">
        <v>556</v>
      </c>
      <c r="C712" s="666" t="s">
        <v>4329</v>
      </c>
      <c r="D712" s="667" t="s">
        <v>7569</v>
      </c>
      <c r="E712" s="666" t="s">
        <v>7570</v>
      </c>
      <c r="F712" s="667" t="s">
        <v>7571</v>
      </c>
      <c r="G712" s="666" t="s">
        <v>5453</v>
      </c>
      <c r="H712" s="666" t="s">
        <v>5454</v>
      </c>
      <c r="I712" s="668">
        <v>19678.8</v>
      </c>
      <c r="J712" s="668">
        <v>2</v>
      </c>
      <c r="K712" s="669">
        <v>39357.599999999999</v>
      </c>
    </row>
    <row r="713" spans="1:11" ht="14.4" customHeight="1" x14ac:dyDescent="0.3">
      <c r="A713" s="664" t="s">
        <v>555</v>
      </c>
      <c r="B713" s="665" t="s">
        <v>556</v>
      </c>
      <c r="C713" s="666" t="s">
        <v>4329</v>
      </c>
      <c r="D713" s="667" t="s">
        <v>7569</v>
      </c>
      <c r="E713" s="666" t="s">
        <v>7570</v>
      </c>
      <c r="F713" s="667" t="s">
        <v>7571</v>
      </c>
      <c r="G713" s="666" t="s">
        <v>5455</v>
      </c>
      <c r="H713" s="666" t="s">
        <v>5456</v>
      </c>
      <c r="I713" s="668">
        <v>8717</v>
      </c>
      <c r="J713" s="668">
        <v>4</v>
      </c>
      <c r="K713" s="669">
        <v>34868</v>
      </c>
    </row>
    <row r="714" spans="1:11" ht="14.4" customHeight="1" x14ac:dyDescent="0.3">
      <c r="A714" s="664" t="s">
        <v>555</v>
      </c>
      <c r="B714" s="665" t="s">
        <v>556</v>
      </c>
      <c r="C714" s="666" t="s">
        <v>4329</v>
      </c>
      <c r="D714" s="667" t="s">
        <v>7569</v>
      </c>
      <c r="E714" s="666" t="s">
        <v>7570</v>
      </c>
      <c r="F714" s="667" t="s">
        <v>7571</v>
      </c>
      <c r="G714" s="666" t="s">
        <v>5457</v>
      </c>
      <c r="H714" s="666" t="s">
        <v>5458</v>
      </c>
      <c r="I714" s="668">
        <v>3510.2759999999994</v>
      </c>
      <c r="J714" s="668">
        <v>5</v>
      </c>
      <c r="K714" s="669">
        <v>17551.379999999997</v>
      </c>
    </row>
    <row r="715" spans="1:11" ht="14.4" customHeight="1" x14ac:dyDescent="0.3">
      <c r="A715" s="664" t="s">
        <v>555</v>
      </c>
      <c r="B715" s="665" t="s">
        <v>556</v>
      </c>
      <c r="C715" s="666" t="s">
        <v>4329</v>
      </c>
      <c r="D715" s="667" t="s">
        <v>7569</v>
      </c>
      <c r="E715" s="666" t="s">
        <v>7570</v>
      </c>
      <c r="F715" s="667" t="s">
        <v>7571</v>
      </c>
      <c r="G715" s="666" t="s">
        <v>5459</v>
      </c>
      <c r="H715" s="666" t="s">
        <v>5460</v>
      </c>
      <c r="I715" s="668">
        <v>439.69</v>
      </c>
      <c r="J715" s="668">
        <v>1</v>
      </c>
      <c r="K715" s="669">
        <v>439.69</v>
      </c>
    </row>
    <row r="716" spans="1:11" ht="14.4" customHeight="1" x14ac:dyDescent="0.3">
      <c r="A716" s="664" t="s">
        <v>555</v>
      </c>
      <c r="B716" s="665" t="s">
        <v>556</v>
      </c>
      <c r="C716" s="666" t="s">
        <v>4329</v>
      </c>
      <c r="D716" s="667" t="s">
        <v>7569</v>
      </c>
      <c r="E716" s="666" t="s">
        <v>7570</v>
      </c>
      <c r="F716" s="667" t="s">
        <v>7571</v>
      </c>
      <c r="G716" s="666" t="s">
        <v>5461</v>
      </c>
      <c r="H716" s="666" t="s">
        <v>5462</v>
      </c>
      <c r="I716" s="668">
        <v>9660</v>
      </c>
      <c r="J716" s="668">
        <v>1</v>
      </c>
      <c r="K716" s="669">
        <v>9660</v>
      </c>
    </row>
    <row r="717" spans="1:11" ht="14.4" customHeight="1" x14ac:dyDescent="0.3">
      <c r="A717" s="664" t="s">
        <v>555</v>
      </c>
      <c r="B717" s="665" t="s">
        <v>556</v>
      </c>
      <c r="C717" s="666" t="s">
        <v>4329</v>
      </c>
      <c r="D717" s="667" t="s">
        <v>7569</v>
      </c>
      <c r="E717" s="666" t="s">
        <v>7570</v>
      </c>
      <c r="F717" s="667" t="s">
        <v>7571</v>
      </c>
      <c r="G717" s="666" t="s">
        <v>5463</v>
      </c>
      <c r="H717" s="666" t="s">
        <v>5464</v>
      </c>
      <c r="I717" s="668">
        <v>527.85000000000014</v>
      </c>
      <c r="J717" s="668">
        <v>14</v>
      </c>
      <c r="K717" s="669">
        <v>7389.9000000000005</v>
      </c>
    </row>
    <row r="718" spans="1:11" ht="14.4" customHeight="1" x14ac:dyDescent="0.3">
      <c r="A718" s="664" t="s">
        <v>555</v>
      </c>
      <c r="B718" s="665" t="s">
        <v>556</v>
      </c>
      <c r="C718" s="666" t="s">
        <v>4329</v>
      </c>
      <c r="D718" s="667" t="s">
        <v>7569</v>
      </c>
      <c r="E718" s="666" t="s">
        <v>7570</v>
      </c>
      <c r="F718" s="667" t="s">
        <v>7571</v>
      </c>
      <c r="G718" s="666" t="s">
        <v>5465</v>
      </c>
      <c r="H718" s="666" t="s">
        <v>5466</v>
      </c>
      <c r="I718" s="668">
        <v>2116.1799999999998</v>
      </c>
      <c r="J718" s="668">
        <v>1</v>
      </c>
      <c r="K718" s="669">
        <v>2116.1799999999998</v>
      </c>
    </row>
    <row r="719" spans="1:11" ht="14.4" customHeight="1" x14ac:dyDescent="0.3">
      <c r="A719" s="664" t="s">
        <v>555</v>
      </c>
      <c r="B719" s="665" t="s">
        <v>556</v>
      </c>
      <c r="C719" s="666" t="s">
        <v>4329</v>
      </c>
      <c r="D719" s="667" t="s">
        <v>7569</v>
      </c>
      <c r="E719" s="666" t="s">
        <v>7570</v>
      </c>
      <c r="F719" s="667" t="s">
        <v>7571</v>
      </c>
      <c r="G719" s="666" t="s">
        <v>5467</v>
      </c>
      <c r="H719" s="666" t="s">
        <v>5468</v>
      </c>
      <c r="I719" s="668">
        <v>9154</v>
      </c>
      <c r="J719" s="668">
        <v>4</v>
      </c>
      <c r="K719" s="669">
        <v>36616</v>
      </c>
    </row>
    <row r="720" spans="1:11" ht="14.4" customHeight="1" x14ac:dyDescent="0.3">
      <c r="A720" s="664" t="s">
        <v>555</v>
      </c>
      <c r="B720" s="665" t="s">
        <v>556</v>
      </c>
      <c r="C720" s="666" t="s">
        <v>4329</v>
      </c>
      <c r="D720" s="667" t="s">
        <v>7569</v>
      </c>
      <c r="E720" s="666" t="s">
        <v>7570</v>
      </c>
      <c r="F720" s="667" t="s">
        <v>7571</v>
      </c>
      <c r="G720" s="666" t="s">
        <v>5469</v>
      </c>
      <c r="H720" s="666" t="s">
        <v>5470</v>
      </c>
      <c r="I720" s="668">
        <v>4208.2</v>
      </c>
      <c r="J720" s="668">
        <v>2</v>
      </c>
      <c r="K720" s="669">
        <v>8416.4</v>
      </c>
    </row>
    <row r="721" spans="1:11" ht="14.4" customHeight="1" x14ac:dyDescent="0.3">
      <c r="A721" s="664" t="s">
        <v>555</v>
      </c>
      <c r="B721" s="665" t="s">
        <v>556</v>
      </c>
      <c r="C721" s="666" t="s">
        <v>4329</v>
      </c>
      <c r="D721" s="667" t="s">
        <v>7569</v>
      </c>
      <c r="E721" s="666" t="s">
        <v>7570</v>
      </c>
      <c r="F721" s="667" t="s">
        <v>7571</v>
      </c>
      <c r="G721" s="666" t="s">
        <v>5471</v>
      </c>
      <c r="H721" s="666" t="s">
        <v>5472</v>
      </c>
      <c r="I721" s="668">
        <v>532.66499999999996</v>
      </c>
      <c r="J721" s="668">
        <v>4</v>
      </c>
      <c r="K721" s="669">
        <v>2130.66</v>
      </c>
    </row>
    <row r="722" spans="1:11" ht="14.4" customHeight="1" x14ac:dyDescent="0.3">
      <c r="A722" s="664" t="s">
        <v>555</v>
      </c>
      <c r="B722" s="665" t="s">
        <v>556</v>
      </c>
      <c r="C722" s="666" t="s">
        <v>4329</v>
      </c>
      <c r="D722" s="667" t="s">
        <v>7569</v>
      </c>
      <c r="E722" s="666" t="s">
        <v>7570</v>
      </c>
      <c r="F722" s="667" t="s">
        <v>7571</v>
      </c>
      <c r="G722" s="666" t="s">
        <v>5473</v>
      </c>
      <c r="H722" s="666" t="s">
        <v>5474</v>
      </c>
      <c r="I722" s="668">
        <v>9017.83</v>
      </c>
      <c r="J722" s="668">
        <v>1</v>
      </c>
      <c r="K722" s="669">
        <v>9017.83</v>
      </c>
    </row>
    <row r="723" spans="1:11" ht="14.4" customHeight="1" x14ac:dyDescent="0.3">
      <c r="A723" s="664" t="s">
        <v>555</v>
      </c>
      <c r="B723" s="665" t="s">
        <v>556</v>
      </c>
      <c r="C723" s="666" t="s">
        <v>4329</v>
      </c>
      <c r="D723" s="667" t="s">
        <v>7569</v>
      </c>
      <c r="E723" s="666" t="s">
        <v>7570</v>
      </c>
      <c r="F723" s="667" t="s">
        <v>7571</v>
      </c>
      <c r="G723" s="666" t="s">
        <v>5475</v>
      </c>
      <c r="H723" s="666" t="s">
        <v>5476</v>
      </c>
      <c r="I723" s="668">
        <v>615.58500000000004</v>
      </c>
      <c r="J723" s="668">
        <v>3</v>
      </c>
      <c r="K723" s="669">
        <v>1846.75</v>
      </c>
    </row>
    <row r="724" spans="1:11" ht="14.4" customHeight="1" x14ac:dyDescent="0.3">
      <c r="A724" s="664" t="s">
        <v>555</v>
      </c>
      <c r="B724" s="665" t="s">
        <v>556</v>
      </c>
      <c r="C724" s="666" t="s">
        <v>4329</v>
      </c>
      <c r="D724" s="667" t="s">
        <v>7569</v>
      </c>
      <c r="E724" s="666" t="s">
        <v>7570</v>
      </c>
      <c r="F724" s="667" t="s">
        <v>7571</v>
      </c>
      <c r="G724" s="666" t="s">
        <v>5477</v>
      </c>
      <c r="H724" s="666" t="s">
        <v>5478</v>
      </c>
      <c r="I724" s="668">
        <v>248.40153846153851</v>
      </c>
      <c r="J724" s="668">
        <v>21</v>
      </c>
      <c r="K724" s="669">
        <v>5216.4400000000014</v>
      </c>
    </row>
    <row r="725" spans="1:11" ht="14.4" customHeight="1" x14ac:dyDescent="0.3">
      <c r="A725" s="664" t="s">
        <v>555</v>
      </c>
      <c r="B725" s="665" t="s">
        <v>556</v>
      </c>
      <c r="C725" s="666" t="s">
        <v>4329</v>
      </c>
      <c r="D725" s="667" t="s">
        <v>7569</v>
      </c>
      <c r="E725" s="666" t="s">
        <v>7570</v>
      </c>
      <c r="F725" s="667" t="s">
        <v>7571</v>
      </c>
      <c r="G725" s="666" t="s">
        <v>5479</v>
      </c>
      <c r="H725" s="666" t="s">
        <v>5480</v>
      </c>
      <c r="I725" s="668">
        <v>214.4325</v>
      </c>
      <c r="J725" s="668">
        <v>6</v>
      </c>
      <c r="K725" s="669">
        <v>1286.58</v>
      </c>
    </row>
    <row r="726" spans="1:11" ht="14.4" customHeight="1" x14ac:dyDescent="0.3">
      <c r="A726" s="664" t="s">
        <v>555</v>
      </c>
      <c r="B726" s="665" t="s">
        <v>556</v>
      </c>
      <c r="C726" s="666" t="s">
        <v>4329</v>
      </c>
      <c r="D726" s="667" t="s">
        <v>7569</v>
      </c>
      <c r="E726" s="666" t="s">
        <v>7570</v>
      </c>
      <c r="F726" s="667" t="s">
        <v>7571</v>
      </c>
      <c r="G726" s="666" t="s">
        <v>5481</v>
      </c>
      <c r="H726" s="666" t="s">
        <v>5482</v>
      </c>
      <c r="I726" s="668">
        <v>580.4899999999999</v>
      </c>
      <c r="J726" s="668">
        <v>13</v>
      </c>
      <c r="K726" s="669">
        <v>7546.35</v>
      </c>
    </row>
    <row r="727" spans="1:11" ht="14.4" customHeight="1" x14ac:dyDescent="0.3">
      <c r="A727" s="664" t="s">
        <v>555</v>
      </c>
      <c r="B727" s="665" t="s">
        <v>556</v>
      </c>
      <c r="C727" s="666" t="s">
        <v>4329</v>
      </c>
      <c r="D727" s="667" t="s">
        <v>7569</v>
      </c>
      <c r="E727" s="666" t="s">
        <v>7570</v>
      </c>
      <c r="F727" s="667" t="s">
        <v>7571</v>
      </c>
      <c r="G727" s="666" t="s">
        <v>5481</v>
      </c>
      <c r="H727" s="666" t="s">
        <v>5483</v>
      </c>
      <c r="I727" s="668">
        <v>580.49166666666667</v>
      </c>
      <c r="J727" s="668">
        <v>7</v>
      </c>
      <c r="K727" s="669">
        <v>4063.44</v>
      </c>
    </row>
    <row r="728" spans="1:11" ht="14.4" customHeight="1" x14ac:dyDescent="0.3">
      <c r="A728" s="664" t="s">
        <v>555</v>
      </c>
      <c r="B728" s="665" t="s">
        <v>556</v>
      </c>
      <c r="C728" s="666" t="s">
        <v>4329</v>
      </c>
      <c r="D728" s="667" t="s">
        <v>7569</v>
      </c>
      <c r="E728" s="666" t="s">
        <v>7570</v>
      </c>
      <c r="F728" s="667" t="s">
        <v>7571</v>
      </c>
      <c r="G728" s="666" t="s">
        <v>5481</v>
      </c>
      <c r="H728" s="666" t="s">
        <v>5484</v>
      </c>
      <c r="I728" s="668">
        <v>580.49</v>
      </c>
      <c r="J728" s="668">
        <v>2</v>
      </c>
      <c r="K728" s="669">
        <v>1160.98</v>
      </c>
    </row>
    <row r="729" spans="1:11" ht="14.4" customHeight="1" x14ac:dyDescent="0.3">
      <c r="A729" s="664" t="s">
        <v>555</v>
      </c>
      <c r="B729" s="665" t="s">
        <v>556</v>
      </c>
      <c r="C729" s="666" t="s">
        <v>4329</v>
      </c>
      <c r="D729" s="667" t="s">
        <v>7569</v>
      </c>
      <c r="E729" s="666" t="s">
        <v>7570</v>
      </c>
      <c r="F729" s="667" t="s">
        <v>7571</v>
      </c>
      <c r="G729" s="666" t="s">
        <v>5485</v>
      </c>
      <c r="H729" s="666" t="s">
        <v>5486</v>
      </c>
      <c r="I729" s="668">
        <v>527.85</v>
      </c>
      <c r="J729" s="668">
        <v>4</v>
      </c>
      <c r="K729" s="669">
        <v>2111.4</v>
      </c>
    </row>
    <row r="730" spans="1:11" ht="14.4" customHeight="1" x14ac:dyDescent="0.3">
      <c r="A730" s="664" t="s">
        <v>555</v>
      </c>
      <c r="B730" s="665" t="s">
        <v>556</v>
      </c>
      <c r="C730" s="666" t="s">
        <v>4329</v>
      </c>
      <c r="D730" s="667" t="s">
        <v>7569</v>
      </c>
      <c r="E730" s="666" t="s">
        <v>7570</v>
      </c>
      <c r="F730" s="667" t="s">
        <v>7571</v>
      </c>
      <c r="G730" s="666" t="s">
        <v>5487</v>
      </c>
      <c r="H730" s="666" t="s">
        <v>5488</v>
      </c>
      <c r="I730" s="668">
        <v>527.85</v>
      </c>
      <c r="J730" s="668">
        <v>5</v>
      </c>
      <c r="K730" s="669">
        <v>2639.25</v>
      </c>
    </row>
    <row r="731" spans="1:11" ht="14.4" customHeight="1" x14ac:dyDescent="0.3">
      <c r="A731" s="664" t="s">
        <v>555</v>
      </c>
      <c r="B731" s="665" t="s">
        <v>556</v>
      </c>
      <c r="C731" s="666" t="s">
        <v>4329</v>
      </c>
      <c r="D731" s="667" t="s">
        <v>7569</v>
      </c>
      <c r="E731" s="666" t="s">
        <v>7570</v>
      </c>
      <c r="F731" s="667" t="s">
        <v>7571</v>
      </c>
      <c r="G731" s="666" t="s">
        <v>5489</v>
      </c>
      <c r="H731" s="666" t="s">
        <v>5490</v>
      </c>
      <c r="I731" s="668">
        <v>2023.05</v>
      </c>
      <c r="J731" s="668">
        <v>2</v>
      </c>
      <c r="K731" s="669">
        <v>4046.1</v>
      </c>
    </row>
    <row r="732" spans="1:11" ht="14.4" customHeight="1" x14ac:dyDescent="0.3">
      <c r="A732" s="664" t="s">
        <v>555</v>
      </c>
      <c r="B732" s="665" t="s">
        <v>556</v>
      </c>
      <c r="C732" s="666" t="s">
        <v>4329</v>
      </c>
      <c r="D732" s="667" t="s">
        <v>7569</v>
      </c>
      <c r="E732" s="666" t="s">
        <v>7570</v>
      </c>
      <c r="F732" s="667" t="s">
        <v>7571</v>
      </c>
      <c r="G732" s="666" t="s">
        <v>5491</v>
      </c>
      <c r="H732" s="666" t="s">
        <v>5492</v>
      </c>
      <c r="I732" s="668">
        <v>1199.28</v>
      </c>
      <c r="J732" s="668">
        <v>4</v>
      </c>
      <c r="K732" s="669">
        <v>4797.12</v>
      </c>
    </row>
    <row r="733" spans="1:11" ht="14.4" customHeight="1" x14ac:dyDescent="0.3">
      <c r="A733" s="664" t="s">
        <v>555</v>
      </c>
      <c r="B733" s="665" t="s">
        <v>556</v>
      </c>
      <c r="C733" s="666" t="s">
        <v>4329</v>
      </c>
      <c r="D733" s="667" t="s">
        <v>7569</v>
      </c>
      <c r="E733" s="666" t="s">
        <v>7570</v>
      </c>
      <c r="F733" s="667" t="s">
        <v>7571</v>
      </c>
      <c r="G733" s="666" t="s">
        <v>5493</v>
      </c>
      <c r="H733" s="666" t="s">
        <v>5494</v>
      </c>
      <c r="I733" s="668">
        <v>3626.6233333333334</v>
      </c>
      <c r="J733" s="668">
        <v>3</v>
      </c>
      <c r="K733" s="669">
        <v>10879.87</v>
      </c>
    </row>
    <row r="734" spans="1:11" ht="14.4" customHeight="1" x14ac:dyDescent="0.3">
      <c r="A734" s="664" t="s">
        <v>555</v>
      </c>
      <c r="B734" s="665" t="s">
        <v>556</v>
      </c>
      <c r="C734" s="666" t="s">
        <v>4329</v>
      </c>
      <c r="D734" s="667" t="s">
        <v>7569</v>
      </c>
      <c r="E734" s="666" t="s">
        <v>7570</v>
      </c>
      <c r="F734" s="667" t="s">
        <v>7571</v>
      </c>
      <c r="G734" s="666" t="s">
        <v>5495</v>
      </c>
      <c r="H734" s="666" t="s">
        <v>5496</v>
      </c>
      <c r="I734" s="668">
        <v>687.95666666666659</v>
      </c>
      <c r="J734" s="668">
        <v>5</v>
      </c>
      <c r="K734" s="669">
        <v>3438.22</v>
      </c>
    </row>
    <row r="735" spans="1:11" ht="14.4" customHeight="1" x14ac:dyDescent="0.3">
      <c r="A735" s="664" t="s">
        <v>555</v>
      </c>
      <c r="B735" s="665" t="s">
        <v>556</v>
      </c>
      <c r="C735" s="666" t="s">
        <v>4329</v>
      </c>
      <c r="D735" s="667" t="s">
        <v>7569</v>
      </c>
      <c r="E735" s="666" t="s">
        <v>7570</v>
      </c>
      <c r="F735" s="667" t="s">
        <v>7571</v>
      </c>
      <c r="G735" s="666" t="s">
        <v>5497</v>
      </c>
      <c r="H735" s="666" t="s">
        <v>5498</v>
      </c>
      <c r="I735" s="668">
        <v>3510.28</v>
      </c>
      <c r="J735" s="668">
        <v>4</v>
      </c>
      <c r="K735" s="669">
        <v>14041.12</v>
      </c>
    </row>
    <row r="736" spans="1:11" ht="14.4" customHeight="1" x14ac:dyDescent="0.3">
      <c r="A736" s="664" t="s">
        <v>555</v>
      </c>
      <c r="B736" s="665" t="s">
        <v>556</v>
      </c>
      <c r="C736" s="666" t="s">
        <v>4329</v>
      </c>
      <c r="D736" s="667" t="s">
        <v>7569</v>
      </c>
      <c r="E736" s="666" t="s">
        <v>7570</v>
      </c>
      <c r="F736" s="667" t="s">
        <v>7571</v>
      </c>
      <c r="G736" s="666" t="s">
        <v>5499</v>
      </c>
      <c r="H736" s="666" t="s">
        <v>5500</v>
      </c>
      <c r="I736" s="668">
        <v>4600</v>
      </c>
      <c r="J736" s="668">
        <v>13</v>
      </c>
      <c r="K736" s="669">
        <v>59800</v>
      </c>
    </row>
    <row r="737" spans="1:11" ht="14.4" customHeight="1" x14ac:dyDescent="0.3">
      <c r="A737" s="664" t="s">
        <v>555</v>
      </c>
      <c r="B737" s="665" t="s">
        <v>556</v>
      </c>
      <c r="C737" s="666" t="s">
        <v>4329</v>
      </c>
      <c r="D737" s="667" t="s">
        <v>7569</v>
      </c>
      <c r="E737" s="666" t="s">
        <v>7570</v>
      </c>
      <c r="F737" s="667" t="s">
        <v>7571</v>
      </c>
      <c r="G737" s="666" t="s">
        <v>5501</v>
      </c>
      <c r="H737" s="666" t="s">
        <v>5502</v>
      </c>
      <c r="I737" s="668">
        <v>12008.3</v>
      </c>
      <c r="J737" s="668">
        <v>1</v>
      </c>
      <c r="K737" s="669">
        <v>12008.3</v>
      </c>
    </row>
    <row r="738" spans="1:11" ht="14.4" customHeight="1" x14ac:dyDescent="0.3">
      <c r="A738" s="664" t="s">
        <v>555</v>
      </c>
      <c r="B738" s="665" t="s">
        <v>556</v>
      </c>
      <c r="C738" s="666" t="s">
        <v>4329</v>
      </c>
      <c r="D738" s="667" t="s">
        <v>7569</v>
      </c>
      <c r="E738" s="666" t="s">
        <v>7570</v>
      </c>
      <c r="F738" s="667" t="s">
        <v>7571</v>
      </c>
      <c r="G738" s="666" t="s">
        <v>5503</v>
      </c>
      <c r="H738" s="666" t="s">
        <v>5504</v>
      </c>
      <c r="I738" s="668">
        <v>10992.45</v>
      </c>
      <c r="J738" s="668">
        <v>1</v>
      </c>
      <c r="K738" s="669">
        <v>10992.45</v>
      </c>
    </row>
    <row r="739" spans="1:11" ht="14.4" customHeight="1" x14ac:dyDescent="0.3">
      <c r="A739" s="664" t="s">
        <v>555</v>
      </c>
      <c r="B739" s="665" t="s">
        <v>556</v>
      </c>
      <c r="C739" s="666" t="s">
        <v>4329</v>
      </c>
      <c r="D739" s="667" t="s">
        <v>7569</v>
      </c>
      <c r="E739" s="666" t="s">
        <v>7570</v>
      </c>
      <c r="F739" s="667" t="s">
        <v>7571</v>
      </c>
      <c r="G739" s="666" t="s">
        <v>5505</v>
      </c>
      <c r="H739" s="666" t="s">
        <v>5506</v>
      </c>
      <c r="I739" s="668">
        <v>3918.2960000000007</v>
      </c>
      <c r="J739" s="668">
        <v>10</v>
      </c>
      <c r="K739" s="669">
        <v>39182.960000000006</v>
      </c>
    </row>
    <row r="740" spans="1:11" ht="14.4" customHeight="1" x14ac:dyDescent="0.3">
      <c r="A740" s="664" t="s">
        <v>555</v>
      </c>
      <c r="B740" s="665" t="s">
        <v>556</v>
      </c>
      <c r="C740" s="666" t="s">
        <v>4329</v>
      </c>
      <c r="D740" s="667" t="s">
        <v>7569</v>
      </c>
      <c r="E740" s="666" t="s">
        <v>7570</v>
      </c>
      <c r="F740" s="667" t="s">
        <v>7571</v>
      </c>
      <c r="G740" s="666" t="s">
        <v>5507</v>
      </c>
      <c r="H740" s="666" t="s">
        <v>5508</v>
      </c>
      <c r="I740" s="668">
        <v>2656.6</v>
      </c>
      <c r="J740" s="668">
        <v>1</v>
      </c>
      <c r="K740" s="669">
        <v>2656.6</v>
      </c>
    </row>
    <row r="741" spans="1:11" ht="14.4" customHeight="1" x14ac:dyDescent="0.3">
      <c r="A741" s="664" t="s">
        <v>555</v>
      </c>
      <c r="B741" s="665" t="s">
        <v>556</v>
      </c>
      <c r="C741" s="666" t="s">
        <v>4329</v>
      </c>
      <c r="D741" s="667" t="s">
        <v>7569</v>
      </c>
      <c r="E741" s="666" t="s">
        <v>7570</v>
      </c>
      <c r="F741" s="667" t="s">
        <v>7571</v>
      </c>
      <c r="G741" s="666" t="s">
        <v>5509</v>
      </c>
      <c r="H741" s="666" t="s">
        <v>5510</v>
      </c>
      <c r="I741" s="668">
        <v>680.69</v>
      </c>
      <c r="J741" s="668">
        <v>7</v>
      </c>
      <c r="K741" s="669">
        <v>4764.83</v>
      </c>
    </row>
    <row r="742" spans="1:11" ht="14.4" customHeight="1" x14ac:dyDescent="0.3">
      <c r="A742" s="664" t="s">
        <v>555</v>
      </c>
      <c r="B742" s="665" t="s">
        <v>556</v>
      </c>
      <c r="C742" s="666" t="s">
        <v>4329</v>
      </c>
      <c r="D742" s="667" t="s">
        <v>7569</v>
      </c>
      <c r="E742" s="666" t="s">
        <v>7570</v>
      </c>
      <c r="F742" s="667" t="s">
        <v>7571</v>
      </c>
      <c r="G742" s="666" t="s">
        <v>5511</v>
      </c>
      <c r="H742" s="666" t="s">
        <v>5512</v>
      </c>
      <c r="I742" s="668">
        <v>680.69399999999996</v>
      </c>
      <c r="J742" s="668">
        <v>9</v>
      </c>
      <c r="K742" s="669">
        <v>6126.23</v>
      </c>
    </row>
    <row r="743" spans="1:11" ht="14.4" customHeight="1" x14ac:dyDescent="0.3">
      <c r="A743" s="664" t="s">
        <v>555</v>
      </c>
      <c r="B743" s="665" t="s">
        <v>556</v>
      </c>
      <c r="C743" s="666" t="s">
        <v>4329</v>
      </c>
      <c r="D743" s="667" t="s">
        <v>7569</v>
      </c>
      <c r="E743" s="666" t="s">
        <v>7570</v>
      </c>
      <c r="F743" s="667" t="s">
        <v>7571</v>
      </c>
      <c r="G743" s="666" t="s">
        <v>5513</v>
      </c>
      <c r="H743" s="666" t="s">
        <v>5514</v>
      </c>
      <c r="I743" s="668">
        <v>9028.9599999999991</v>
      </c>
      <c r="J743" s="668">
        <v>2</v>
      </c>
      <c r="K743" s="669">
        <v>18057.919999999998</v>
      </c>
    </row>
    <row r="744" spans="1:11" ht="14.4" customHeight="1" x14ac:dyDescent="0.3">
      <c r="A744" s="664" t="s">
        <v>555</v>
      </c>
      <c r="B744" s="665" t="s">
        <v>556</v>
      </c>
      <c r="C744" s="666" t="s">
        <v>4329</v>
      </c>
      <c r="D744" s="667" t="s">
        <v>7569</v>
      </c>
      <c r="E744" s="666" t="s">
        <v>7570</v>
      </c>
      <c r="F744" s="667" t="s">
        <v>7571</v>
      </c>
      <c r="G744" s="666" t="s">
        <v>5515</v>
      </c>
      <c r="H744" s="666" t="s">
        <v>5516</v>
      </c>
      <c r="I744" s="668">
        <v>3859.1933333333332</v>
      </c>
      <c r="J744" s="668">
        <v>3</v>
      </c>
      <c r="K744" s="669">
        <v>11577.58</v>
      </c>
    </row>
    <row r="745" spans="1:11" ht="14.4" customHeight="1" x14ac:dyDescent="0.3">
      <c r="A745" s="664" t="s">
        <v>555</v>
      </c>
      <c r="B745" s="665" t="s">
        <v>556</v>
      </c>
      <c r="C745" s="666" t="s">
        <v>4329</v>
      </c>
      <c r="D745" s="667" t="s">
        <v>7569</v>
      </c>
      <c r="E745" s="666" t="s">
        <v>7570</v>
      </c>
      <c r="F745" s="667" t="s">
        <v>7571</v>
      </c>
      <c r="G745" s="666" t="s">
        <v>5517</v>
      </c>
      <c r="H745" s="666" t="s">
        <v>5518</v>
      </c>
      <c r="I745" s="668">
        <v>3510.3</v>
      </c>
      <c r="J745" s="668">
        <v>1</v>
      </c>
      <c r="K745" s="669">
        <v>3510.3</v>
      </c>
    </row>
    <row r="746" spans="1:11" ht="14.4" customHeight="1" x14ac:dyDescent="0.3">
      <c r="A746" s="664" t="s">
        <v>555</v>
      </c>
      <c r="B746" s="665" t="s">
        <v>556</v>
      </c>
      <c r="C746" s="666" t="s">
        <v>4329</v>
      </c>
      <c r="D746" s="667" t="s">
        <v>7569</v>
      </c>
      <c r="E746" s="666" t="s">
        <v>7570</v>
      </c>
      <c r="F746" s="667" t="s">
        <v>7571</v>
      </c>
      <c r="G746" s="666" t="s">
        <v>5519</v>
      </c>
      <c r="H746" s="666" t="s">
        <v>5520</v>
      </c>
      <c r="I746" s="668">
        <v>1718.1</v>
      </c>
      <c r="J746" s="668">
        <v>2</v>
      </c>
      <c r="K746" s="669">
        <v>3436.2</v>
      </c>
    </row>
    <row r="747" spans="1:11" ht="14.4" customHeight="1" x14ac:dyDescent="0.3">
      <c r="A747" s="664" t="s">
        <v>555</v>
      </c>
      <c r="B747" s="665" t="s">
        <v>556</v>
      </c>
      <c r="C747" s="666" t="s">
        <v>4329</v>
      </c>
      <c r="D747" s="667" t="s">
        <v>7569</v>
      </c>
      <c r="E747" s="666" t="s">
        <v>7570</v>
      </c>
      <c r="F747" s="667" t="s">
        <v>7571</v>
      </c>
      <c r="G747" s="666" t="s">
        <v>5521</v>
      </c>
      <c r="H747" s="666" t="s">
        <v>5522</v>
      </c>
      <c r="I747" s="668">
        <v>285.95</v>
      </c>
      <c r="J747" s="668">
        <v>1</v>
      </c>
      <c r="K747" s="669">
        <v>285.95</v>
      </c>
    </row>
    <row r="748" spans="1:11" ht="14.4" customHeight="1" x14ac:dyDescent="0.3">
      <c r="A748" s="664" t="s">
        <v>555</v>
      </c>
      <c r="B748" s="665" t="s">
        <v>556</v>
      </c>
      <c r="C748" s="666" t="s">
        <v>4329</v>
      </c>
      <c r="D748" s="667" t="s">
        <v>7569</v>
      </c>
      <c r="E748" s="666" t="s">
        <v>7570</v>
      </c>
      <c r="F748" s="667" t="s">
        <v>7571</v>
      </c>
      <c r="G748" s="666" t="s">
        <v>5523</v>
      </c>
      <c r="H748" s="666" t="s">
        <v>5524</v>
      </c>
      <c r="I748" s="668">
        <v>5485.4</v>
      </c>
      <c r="J748" s="668">
        <v>1</v>
      </c>
      <c r="K748" s="669">
        <v>5485.4</v>
      </c>
    </row>
    <row r="749" spans="1:11" ht="14.4" customHeight="1" x14ac:dyDescent="0.3">
      <c r="A749" s="664" t="s">
        <v>555</v>
      </c>
      <c r="B749" s="665" t="s">
        <v>556</v>
      </c>
      <c r="C749" s="666" t="s">
        <v>4329</v>
      </c>
      <c r="D749" s="667" t="s">
        <v>7569</v>
      </c>
      <c r="E749" s="666" t="s">
        <v>7570</v>
      </c>
      <c r="F749" s="667" t="s">
        <v>7571</v>
      </c>
      <c r="G749" s="666" t="s">
        <v>5525</v>
      </c>
      <c r="H749" s="666" t="s">
        <v>5526</v>
      </c>
      <c r="I749" s="668">
        <v>1352.66</v>
      </c>
      <c r="J749" s="668">
        <v>1</v>
      </c>
      <c r="K749" s="669">
        <v>1352.66</v>
      </c>
    </row>
    <row r="750" spans="1:11" ht="14.4" customHeight="1" x14ac:dyDescent="0.3">
      <c r="A750" s="664" t="s">
        <v>555</v>
      </c>
      <c r="B750" s="665" t="s">
        <v>556</v>
      </c>
      <c r="C750" s="666" t="s">
        <v>4329</v>
      </c>
      <c r="D750" s="667" t="s">
        <v>7569</v>
      </c>
      <c r="E750" s="666" t="s">
        <v>7570</v>
      </c>
      <c r="F750" s="667" t="s">
        <v>7571</v>
      </c>
      <c r="G750" s="666" t="s">
        <v>5527</v>
      </c>
      <c r="H750" s="666" t="s">
        <v>5528</v>
      </c>
      <c r="I750" s="668">
        <v>1561.6900000000003</v>
      </c>
      <c r="J750" s="668">
        <v>9</v>
      </c>
      <c r="K750" s="669">
        <v>14055.210000000001</v>
      </c>
    </row>
    <row r="751" spans="1:11" ht="14.4" customHeight="1" x14ac:dyDescent="0.3">
      <c r="A751" s="664" t="s">
        <v>555</v>
      </c>
      <c r="B751" s="665" t="s">
        <v>556</v>
      </c>
      <c r="C751" s="666" t="s">
        <v>4329</v>
      </c>
      <c r="D751" s="667" t="s">
        <v>7569</v>
      </c>
      <c r="E751" s="666" t="s">
        <v>7570</v>
      </c>
      <c r="F751" s="667" t="s">
        <v>7571</v>
      </c>
      <c r="G751" s="666" t="s">
        <v>5529</v>
      </c>
      <c r="H751" s="666" t="s">
        <v>5530</v>
      </c>
      <c r="I751" s="668">
        <v>1009.37</v>
      </c>
      <c r="J751" s="668">
        <v>1</v>
      </c>
      <c r="K751" s="669">
        <v>1009.37</v>
      </c>
    </row>
    <row r="752" spans="1:11" ht="14.4" customHeight="1" x14ac:dyDescent="0.3">
      <c r="A752" s="664" t="s">
        <v>555</v>
      </c>
      <c r="B752" s="665" t="s">
        <v>556</v>
      </c>
      <c r="C752" s="666" t="s">
        <v>4329</v>
      </c>
      <c r="D752" s="667" t="s">
        <v>7569</v>
      </c>
      <c r="E752" s="666" t="s">
        <v>7570</v>
      </c>
      <c r="F752" s="667" t="s">
        <v>7571</v>
      </c>
      <c r="G752" s="666" t="s">
        <v>5531</v>
      </c>
      <c r="H752" s="666" t="s">
        <v>5532</v>
      </c>
      <c r="I752" s="668">
        <v>449.44</v>
      </c>
      <c r="J752" s="668">
        <v>2</v>
      </c>
      <c r="K752" s="669">
        <v>898.88</v>
      </c>
    </row>
    <row r="753" spans="1:11" ht="14.4" customHeight="1" x14ac:dyDescent="0.3">
      <c r="A753" s="664" t="s">
        <v>555</v>
      </c>
      <c r="B753" s="665" t="s">
        <v>556</v>
      </c>
      <c r="C753" s="666" t="s">
        <v>4329</v>
      </c>
      <c r="D753" s="667" t="s">
        <v>7569</v>
      </c>
      <c r="E753" s="666" t="s">
        <v>7570</v>
      </c>
      <c r="F753" s="667" t="s">
        <v>7571</v>
      </c>
      <c r="G753" s="666" t="s">
        <v>5533</v>
      </c>
      <c r="H753" s="666" t="s">
        <v>5534</v>
      </c>
      <c r="I753" s="668">
        <v>1739.26</v>
      </c>
      <c r="J753" s="668">
        <v>1</v>
      </c>
      <c r="K753" s="669">
        <v>1739.26</v>
      </c>
    </row>
    <row r="754" spans="1:11" ht="14.4" customHeight="1" x14ac:dyDescent="0.3">
      <c r="A754" s="664" t="s">
        <v>555</v>
      </c>
      <c r="B754" s="665" t="s">
        <v>556</v>
      </c>
      <c r="C754" s="666" t="s">
        <v>4329</v>
      </c>
      <c r="D754" s="667" t="s">
        <v>7569</v>
      </c>
      <c r="E754" s="666" t="s">
        <v>7570</v>
      </c>
      <c r="F754" s="667" t="s">
        <v>7571</v>
      </c>
      <c r="G754" s="666" t="s">
        <v>5535</v>
      </c>
      <c r="H754" s="666" t="s">
        <v>5536</v>
      </c>
      <c r="I754" s="668">
        <v>1184.8150000000001</v>
      </c>
      <c r="J754" s="668">
        <v>2</v>
      </c>
      <c r="K754" s="669">
        <v>2369.63</v>
      </c>
    </row>
    <row r="755" spans="1:11" ht="14.4" customHeight="1" x14ac:dyDescent="0.3">
      <c r="A755" s="664" t="s">
        <v>555</v>
      </c>
      <c r="B755" s="665" t="s">
        <v>556</v>
      </c>
      <c r="C755" s="666" t="s">
        <v>4329</v>
      </c>
      <c r="D755" s="667" t="s">
        <v>7569</v>
      </c>
      <c r="E755" s="666" t="s">
        <v>7570</v>
      </c>
      <c r="F755" s="667" t="s">
        <v>7571</v>
      </c>
      <c r="G755" s="666" t="s">
        <v>5537</v>
      </c>
      <c r="H755" s="666" t="s">
        <v>5538</v>
      </c>
      <c r="I755" s="668">
        <v>1350.5016666666668</v>
      </c>
      <c r="J755" s="668">
        <v>10</v>
      </c>
      <c r="K755" s="669">
        <v>13505.02</v>
      </c>
    </row>
    <row r="756" spans="1:11" ht="14.4" customHeight="1" x14ac:dyDescent="0.3">
      <c r="A756" s="664" t="s">
        <v>555</v>
      </c>
      <c r="B756" s="665" t="s">
        <v>556</v>
      </c>
      <c r="C756" s="666" t="s">
        <v>4329</v>
      </c>
      <c r="D756" s="667" t="s">
        <v>7569</v>
      </c>
      <c r="E756" s="666" t="s">
        <v>7570</v>
      </c>
      <c r="F756" s="667" t="s">
        <v>7571</v>
      </c>
      <c r="G756" s="666" t="s">
        <v>5539</v>
      </c>
      <c r="H756" s="666" t="s">
        <v>5540</v>
      </c>
      <c r="I756" s="668">
        <v>1839.0924999999997</v>
      </c>
      <c r="J756" s="668">
        <v>5</v>
      </c>
      <c r="K756" s="669">
        <v>9195.4699999999993</v>
      </c>
    </row>
    <row r="757" spans="1:11" ht="14.4" customHeight="1" x14ac:dyDescent="0.3">
      <c r="A757" s="664" t="s">
        <v>555</v>
      </c>
      <c r="B757" s="665" t="s">
        <v>556</v>
      </c>
      <c r="C757" s="666" t="s">
        <v>4329</v>
      </c>
      <c r="D757" s="667" t="s">
        <v>7569</v>
      </c>
      <c r="E757" s="666" t="s">
        <v>7570</v>
      </c>
      <c r="F757" s="667" t="s">
        <v>7571</v>
      </c>
      <c r="G757" s="666" t="s">
        <v>5541</v>
      </c>
      <c r="H757" s="666" t="s">
        <v>5542</v>
      </c>
      <c r="I757" s="668">
        <v>527.85</v>
      </c>
      <c r="J757" s="668">
        <v>11</v>
      </c>
      <c r="K757" s="669">
        <v>5806.35</v>
      </c>
    </row>
    <row r="758" spans="1:11" ht="14.4" customHeight="1" x14ac:dyDescent="0.3">
      <c r="A758" s="664" t="s">
        <v>555</v>
      </c>
      <c r="B758" s="665" t="s">
        <v>556</v>
      </c>
      <c r="C758" s="666" t="s">
        <v>4329</v>
      </c>
      <c r="D758" s="667" t="s">
        <v>7569</v>
      </c>
      <c r="E758" s="666" t="s">
        <v>7570</v>
      </c>
      <c r="F758" s="667" t="s">
        <v>7571</v>
      </c>
      <c r="G758" s="666" t="s">
        <v>5543</v>
      </c>
      <c r="H758" s="666" t="s">
        <v>5544</v>
      </c>
      <c r="I758" s="668">
        <v>527.85</v>
      </c>
      <c r="J758" s="668">
        <v>1</v>
      </c>
      <c r="K758" s="669">
        <v>527.85</v>
      </c>
    </row>
    <row r="759" spans="1:11" ht="14.4" customHeight="1" x14ac:dyDescent="0.3">
      <c r="A759" s="664" t="s">
        <v>555</v>
      </c>
      <c r="B759" s="665" t="s">
        <v>556</v>
      </c>
      <c r="C759" s="666" t="s">
        <v>4329</v>
      </c>
      <c r="D759" s="667" t="s">
        <v>7569</v>
      </c>
      <c r="E759" s="666" t="s">
        <v>7570</v>
      </c>
      <c r="F759" s="667" t="s">
        <v>7571</v>
      </c>
      <c r="G759" s="666" t="s">
        <v>5545</v>
      </c>
      <c r="H759" s="666" t="s">
        <v>5546</v>
      </c>
      <c r="I759" s="668">
        <v>527.85</v>
      </c>
      <c r="J759" s="668">
        <v>10</v>
      </c>
      <c r="K759" s="669">
        <v>5278.5</v>
      </c>
    </row>
    <row r="760" spans="1:11" ht="14.4" customHeight="1" x14ac:dyDescent="0.3">
      <c r="A760" s="664" t="s">
        <v>555</v>
      </c>
      <c r="B760" s="665" t="s">
        <v>556</v>
      </c>
      <c r="C760" s="666" t="s">
        <v>4329</v>
      </c>
      <c r="D760" s="667" t="s">
        <v>7569</v>
      </c>
      <c r="E760" s="666" t="s">
        <v>7570</v>
      </c>
      <c r="F760" s="667" t="s">
        <v>7571</v>
      </c>
      <c r="G760" s="666" t="s">
        <v>5547</v>
      </c>
      <c r="H760" s="666" t="s">
        <v>5548</v>
      </c>
      <c r="I760" s="668">
        <v>115.12</v>
      </c>
      <c r="J760" s="668">
        <v>50</v>
      </c>
      <c r="K760" s="669">
        <v>5756.14</v>
      </c>
    </row>
    <row r="761" spans="1:11" ht="14.4" customHeight="1" x14ac:dyDescent="0.3">
      <c r="A761" s="664" t="s">
        <v>555</v>
      </c>
      <c r="B761" s="665" t="s">
        <v>556</v>
      </c>
      <c r="C761" s="666" t="s">
        <v>4329</v>
      </c>
      <c r="D761" s="667" t="s">
        <v>7569</v>
      </c>
      <c r="E761" s="666" t="s">
        <v>7570</v>
      </c>
      <c r="F761" s="667" t="s">
        <v>7571</v>
      </c>
      <c r="G761" s="666" t="s">
        <v>5549</v>
      </c>
      <c r="H761" s="666" t="s">
        <v>5550</v>
      </c>
      <c r="I761" s="668">
        <v>680.69125000000008</v>
      </c>
      <c r="J761" s="668">
        <v>13</v>
      </c>
      <c r="K761" s="669">
        <v>8848.98</v>
      </c>
    </row>
    <row r="762" spans="1:11" ht="14.4" customHeight="1" x14ac:dyDescent="0.3">
      <c r="A762" s="664" t="s">
        <v>555</v>
      </c>
      <c r="B762" s="665" t="s">
        <v>556</v>
      </c>
      <c r="C762" s="666" t="s">
        <v>4329</v>
      </c>
      <c r="D762" s="667" t="s">
        <v>7569</v>
      </c>
      <c r="E762" s="666" t="s">
        <v>7570</v>
      </c>
      <c r="F762" s="667" t="s">
        <v>7571</v>
      </c>
      <c r="G762" s="666" t="s">
        <v>5551</v>
      </c>
      <c r="H762" s="666" t="s">
        <v>5552</v>
      </c>
      <c r="I762" s="668">
        <v>205.76</v>
      </c>
      <c r="J762" s="668">
        <v>2</v>
      </c>
      <c r="K762" s="669">
        <v>411.53</v>
      </c>
    </row>
    <row r="763" spans="1:11" ht="14.4" customHeight="1" x14ac:dyDescent="0.3">
      <c r="A763" s="664" t="s">
        <v>555</v>
      </c>
      <c r="B763" s="665" t="s">
        <v>556</v>
      </c>
      <c r="C763" s="666" t="s">
        <v>4329</v>
      </c>
      <c r="D763" s="667" t="s">
        <v>7569</v>
      </c>
      <c r="E763" s="666" t="s">
        <v>7570</v>
      </c>
      <c r="F763" s="667" t="s">
        <v>7571</v>
      </c>
      <c r="G763" s="666" t="s">
        <v>5553</v>
      </c>
      <c r="H763" s="666" t="s">
        <v>5554</v>
      </c>
      <c r="I763" s="668">
        <v>4600</v>
      </c>
      <c r="J763" s="668">
        <v>1</v>
      </c>
      <c r="K763" s="669">
        <v>4600</v>
      </c>
    </row>
    <row r="764" spans="1:11" ht="14.4" customHeight="1" x14ac:dyDescent="0.3">
      <c r="A764" s="664" t="s">
        <v>555</v>
      </c>
      <c r="B764" s="665" t="s">
        <v>556</v>
      </c>
      <c r="C764" s="666" t="s">
        <v>4329</v>
      </c>
      <c r="D764" s="667" t="s">
        <v>7569</v>
      </c>
      <c r="E764" s="666" t="s">
        <v>7570</v>
      </c>
      <c r="F764" s="667" t="s">
        <v>7571</v>
      </c>
      <c r="G764" s="666" t="s">
        <v>5555</v>
      </c>
      <c r="H764" s="666" t="s">
        <v>5556</v>
      </c>
      <c r="I764" s="668">
        <v>2162</v>
      </c>
      <c r="J764" s="668">
        <v>5</v>
      </c>
      <c r="K764" s="669">
        <v>10810</v>
      </c>
    </row>
    <row r="765" spans="1:11" ht="14.4" customHeight="1" x14ac:dyDescent="0.3">
      <c r="A765" s="664" t="s">
        <v>555</v>
      </c>
      <c r="B765" s="665" t="s">
        <v>556</v>
      </c>
      <c r="C765" s="666" t="s">
        <v>4329</v>
      </c>
      <c r="D765" s="667" t="s">
        <v>7569</v>
      </c>
      <c r="E765" s="666" t="s">
        <v>7570</v>
      </c>
      <c r="F765" s="667" t="s">
        <v>7571</v>
      </c>
      <c r="G765" s="666" t="s">
        <v>5557</v>
      </c>
      <c r="H765" s="666" t="s">
        <v>5558</v>
      </c>
      <c r="I765" s="668">
        <v>1135.4400000000003</v>
      </c>
      <c r="J765" s="668">
        <v>14</v>
      </c>
      <c r="K765" s="669">
        <v>15896.160000000003</v>
      </c>
    </row>
    <row r="766" spans="1:11" ht="14.4" customHeight="1" x14ac:dyDescent="0.3">
      <c r="A766" s="664" t="s">
        <v>555</v>
      </c>
      <c r="B766" s="665" t="s">
        <v>556</v>
      </c>
      <c r="C766" s="666" t="s">
        <v>4329</v>
      </c>
      <c r="D766" s="667" t="s">
        <v>7569</v>
      </c>
      <c r="E766" s="666" t="s">
        <v>7570</v>
      </c>
      <c r="F766" s="667" t="s">
        <v>7571</v>
      </c>
      <c r="G766" s="666" t="s">
        <v>5559</v>
      </c>
      <c r="H766" s="666" t="s">
        <v>5560</v>
      </c>
      <c r="I766" s="668">
        <v>8717</v>
      </c>
      <c r="J766" s="668">
        <v>3</v>
      </c>
      <c r="K766" s="669">
        <v>26151</v>
      </c>
    </row>
    <row r="767" spans="1:11" ht="14.4" customHeight="1" x14ac:dyDescent="0.3">
      <c r="A767" s="664" t="s">
        <v>555</v>
      </c>
      <c r="B767" s="665" t="s">
        <v>556</v>
      </c>
      <c r="C767" s="666" t="s">
        <v>4329</v>
      </c>
      <c r="D767" s="667" t="s">
        <v>7569</v>
      </c>
      <c r="E767" s="666" t="s">
        <v>7570</v>
      </c>
      <c r="F767" s="667" t="s">
        <v>7571</v>
      </c>
      <c r="G767" s="666" t="s">
        <v>5561</v>
      </c>
      <c r="H767" s="666" t="s">
        <v>5562</v>
      </c>
      <c r="I767" s="668">
        <v>561.11</v>
      </c>
      <c r="J767" s="668">
        <v>9</v>
      </c>
      <c r="K767" s="669">
        <v>5049.99</v>
      </c>
    </row>
    <row r="768" spans="1:11" ht="14.4" customHeight="1" x14ac:dyDescent="0.3">
      <c r="A768" s="664" t="s">
        <v>555</v>
      </c>
      <c r="B768" s="665" t="s">
        <v>556</v>
      </c>
      <c r="C768" s="666" t="s">
        <v>4329</v>
      </c>
      <c r="D768" s="667" t="s">
        <v>7569</v>
      </c>
      <c r="E768" s="666" t="s">
        <v>7570</v>
      </c>
      <c r="F768" s="667" t="s">
        <v>7571</v>
      </c>
      <c r="G768" s="666" t="s">
        <v>5561</v>
      </c>
      <c r="H768" s="666" t="s">
        <v>5563</v>
      </c>
      <c r="I768" s="668">
        <v>556.1875</v>
      </c>
      <c r="J768" s="668">
        <v>7</v>
      </c>
      <c r="K768" s="669">
        <v>3868.7</v>
      </c>
    </row>
    <row r="769" spans="1:11" ht="14.4" customHeight="1" x14ac:dyDescent="0.3">
      <c r="A769" s="664" t="s">
        <v>555</v>
      </c>
      <c r="B769" s="665" t="s">
        <v>556</v>
      </c>
      <c r="C769" s="666" t="s">
        <v>4329</v>
      </c>
      <c r="D769" s="667" t="s">
        <v>7569</v>
      </c>
      <c r="E769" s="666" t="s">
        <v>7570</v>
      </c>
      <c r="F769" s="667" t="s">
        <v>7571</v>
      </c>
      <c r="G769" s="666" t="s">
        <v>5561</v>
      </c>
      <c r="H769" s="666" t="s">
        <v>5564</v>
      </c>
      <c r="I769" s="668">
        <v>561.10666666666668</v>
      </c>
      <c r="J769" s="668">
        <v>6</v>
      </c>
      <c r="K769" s="669">
        <v>3366.65</v>
      </c>
    </row>
    <row r="770" spans="1:11" ht="14.4" customHeight="1" x14ac:dyDescent="0.3">
      <c r="A770" s="664" t="s">
        <v>555</v>
      </c>
      <c r="B770" s="665" t="s">
        <v>556</v>
      </c>
      <c r="C770" s="666" t="s">
        <v>4329</v>
      </c>
      <c r="D770" s="667" t="s">
        <v>7569</v>
      </c>
      <c r="E770" s="666" t="s">
        <v>7570</v>
      </c>
      <c r="F770" s="667" t="s">
        <v>7571</v>
      </c>
      <c r="G770" s="666" t="s">
        <v>5565</v>
      </c>
      <c r="H770" s="666" t="s">
        <v>5566</v>
      </c>
      <c r="I770" s="668">
        <v>6555</v>
      </c>
      <c r="J770" s="668">
        <v>7</v>
      </c>
      <c r="K770" s="669">
        <v>45885</v>
      </c>
    </row>
    <row r="771" spans="1:11" ht="14.4" customHeight="1" x14ac:dyDescent="0.3">
      <c r="A771" s="664" t="s">
        <v>555</v>
      </c>
      <c r="B771" s="665" t="s">
        <v>556</v>
      </c>
      <c r="C771" s="666" t="s">
        <v>4329</v>
      </c>
      <c r="D771" s="667" t="s">
        <v>7569</v>
      </c>
      <c r="E771" s="666" t="s">
        <v>7570</v>
      </c>
      <c r="F771" s="667" t="s">
        <v>7571</v>
      </c>
      <c r="G771" s="666" t="s">
        <v>5567</v>
      </c>
      <c r="H771" s="666" t="s">
        <v>5568</v>
      </c>
      <c r="I771" s="668">
        <v>2518.5</v>
      </c>
      <c r="J771" s="668">
        <v>10</v>
      </c>
      <c r="K771" s="669">
        <v>25185</v>
      </c>
    </row>
    <row r="772" spans="1:11" ht="14.4" customHeight="1" x14ac:dyDescent="0.3">
      <c r="A772" s="664" t="s">
        <v>555</v>
      </c>
      <c r="B772" s="665" t="s">
        <v>556</v>
      </c>
      <c r="C772" s="666" t="s">
        <v>4329</v>
      </c>
      <c r="D772" s="667" t="s">
        <v>7569</v>
      </c>
      <c r="E772" s="666" t="s">
        <v>7570</v>
      </c>
      <c r="F772" s="667" t="s">
        <v>7571</v>
      </c>
      <c r="G772" s="666" t="s">
        <v>5569</v>
      </c>
      <c r="H772" s="666" t="s">
        <v>5570</v>
      </c>
      <c r="I772" s="668">
        <v>601.23</v>
      </c>
      <c r="J772" s="668">
        <v>4</v>
      </c>
      <c r="K772" s="669">
        <v>2404.92</v>
      </c>
    </row>
    <row r="773" spans="1:11" ht="14.4" customHeight="1" x14ac:dyDescent="0.3">
      <c r="A773" s="664" t="s">
        <v>555</v>
      </c>
      <c r="B773" s="665" t="s">
        <v>556</v>
      </c>
      <c r="C773" s="666" t="s">
        <v>4329</v>
      </c>
      <c r="D773" s="667" t="s">
        <v>7569</v>
      </c>
      <c r="E773" s="666" t="s">
        <v>7570</v>
      </c>
      <c r="F773" s="667" t="s">
        <v>7571</v>
      </c>
      <c r="G773" s="666" t="s">
        <v>5571</v>
      </c>
      <c r="H773" s="666" t="s">
        <v>5572</v>
      </c>
      <c r="I773" s="668">
        <v>1135.4400000000003</v>
      </c>
      <c r="J773" s="668">
        <v>14</v>
      </c>
      <c r="K773" s="669">
        <v>15896.160000000002</v>
      </c>
    </row>
    <row r="774" spans="1:11" ht="14.4" customHeight="1" x14ac:dyDescent="0.3">
      <c r="A774" s="664" t="s">
        <v>555</v>
      </c>
      <c r="B774" s="665" t="s">
        <v>556</v>
      </c>
      <c r="C774" s="666" t="s">
        <v>4329</v>
      </c>
      <c r="D774" s="667" t="s">
        <v>7569</v>
      </c>
      <c r="E774" s="666" t="s">
        <v>7570</v>
      </c>
      <c r="F774" s="667" t="s">
        <v>7571</v>
      </c>
      <c r="G774" s="666" t="s">
        <v>5573</v>
      </c>
      <c r="H774" s="666" t="s">
        <v>5574</v>
      </c>
      <c r="I774" s="668">
        <v>2518.5</v>
      </c>
      <c r="J774" s="668">
        <v>13</v>
      </c>
      <c r="K774" s="669">
        <v>32740.5</v>
      </c>
    </row>
    <row r="775" spans="1:11" ht="14.4" customHeight="1" x14ac:dyDescent="0.3">
      <c r="A775" s="664" t="s">
        <v>555</v>
      </c>
      <c r="B775" s="665" t="s">
        <v>556</v>
      </c>
      <c r="C775" s="666" t="s">
        <v>4329</v>
      </c>
      <c r="D775" s="667" t="s">
        <v>7569</v>
      </c>
      <c r="E775" s="666" t="s">
        <v>7570</v>
      </c>
      <c r="F775" s="667" t="s">
        <v>7571</v>
      </c>
      <c r="G775" s="666" t="s">
        <v>5575</v>
      </c>
      <c r="H775" s="666" t="s">
        <v>5576</v>
      </c>
      <c r="I775" s="668">
        <v>3113.63</v>
      </c>
      <c r="J775" s="668">
        <v>2</v>
      </c>
      <c r="K775" s="669">
        <v>6227.26</v>
      </c>
    </row>
    <row r="776" spans="1:11" ht="14.4" customHeight="1" x14ac:dyDescent="0.3">
      <c r="A776" s="664" t="s">
        <v>555</v>
      </c>
      <c r="B776" s="665" t="s">
        <v>556</v>
      </c>
      <c r="C776" s="666" t="s">
        <v>4329</v>
      </c>
      <c r="D776" s="667" t="s">
        <v>7569</v>
      </c>
      <c r="E776" s="666" t="s">
        <v>7570</v>
      </c>
      <c r="F776" s="667" t="s">
        <v>7571</v>
      </c>
      <c r="G776" s="666" t="s">
        <v>5577</v>
      </c>
      <c r="H776" s="666" t="s">
        <v>5578</v>
      </c>
      <c r="I776" s="668">
        <v>12008.3</v>
      </c>
      <c r="J776" s="668">
        <v>2</v>
      </c>
      <c r="K776" s="669">
        <v>24016.6</v>
      </c>
    </row>
    <row r="777" spans="1:11" ht="14.4" customHeight="1" x14ac:dyDescent="0.3">
      <c r="A777" s="664" t="s">
        <v>555</v>
      </c>
      <c r="B777" s="665" t="s">
        <v>556</v>
      </c>
      <c r="C777" s="666" t="s">
        <v>4329</v>
      </c>
      <c r="D777" s="667" t="s">
        <v>7569</v>
      </c>
      <c r="E777" s="666" t="s">
        <v>7570</v>
      </c>
      <c r="F777" s="667" t="s">
        <v>7571</v>
      </c>
      <c r="G777" s="666" t="s">
        <v>5579</v>
      </c>
      <c r="H777" s="666" t="s">
        <v>5580</v>
      </c>
      <c r="I777" s="668">
        <v>474.34500000000003</v>
      </c>
      <c r="J777" s="668">
        <v>2</v>
      </c>
      <c r="K777" s="669">
        <v>948.69</v>
      </c>
    </row>
    <row r="778" spans="1:11" ht="14.4" customHeight="1" x14ac:dyDescent="0.3">
      <c r="A778" s="664" t="s">
        <v>555</v>
      </c>
      <c r="B778" s="665" t="s">
        <v>556</v>
      </c>
      <c r="C778" s="666" t="s">
        <v>4329</v>
      </c>
      <c r="D778" s="667" t="s">
        <v>7569</v>
      </c>
      <c r="E778" s="666" t="s">
        <v>7570</v>
      </c>
      <c r="F778" s="667" t="s">
        <v>7571</v>
      </c>
      <c r="G778" s="666" t="s">
        <v>5581</v>
      </c>
      <c r="H778" s="666" t="s">
        <v>5582</v>
      </c>
      <c r="I778" s="668">
        <v>527.85</v>
      </c>
      <c r="J778" s="668">
        <v>4</v>
      </c>
      <c r="K778" s="669">
        <v>2111.4</v>
      </c>
    </row>
    <row r="779" spans="1:11" ht="14.4" customHeight="1" x14ac:dyDescent="0.3">
      <c r="A779" s="664" t="s">
        <v>555</v>
      </c>
      <c r="B779" s="665" t="s">
        <v>556</v>
      </c>
      <c r="C779" s="666" t="s">
        <v>4329</v>
      </c>
      <c r="D779" s="667" t="s">
        <v>7569</v>
      </c>
      <c r="E779" s="666" t="s">
        <v>7570</v>
      </c>
      <c r="F779" s="667" t="s">
        <v>7571</v>
      </c>
      <c r="G779" s="666" t="s">
        <v>5583</v>
      </c>
      <c r="H779" s="666" t="s">
        <v>5584</v>
      </c>
      <c r="I779" s="668">
        <v>3510.3</v>
      </c>
      <c r="J779" s="668">
        <v>1</v>
      </c>
      <c r="K779" s="669">
        <v>3510.3</v>
      </c>
    </row>
    <row r="780" spans="1:11" ht="14.4" customHeight="1" x14ac:dyDescent="0.3">
      <c r="A780" s="664" t="s">
        <v>555</v>
      </c>
      <c r="B780" s="665" t="s">
        <v>556</v>
      </c>
      <c r="C780" s="666" t="s">
        <v>4329</v>
      </c>
      <c r="D780" s="667" t="s">
        <v>7569</v>
      </c>
      <c r="E780" s="666" t="s">
        <v>7570</v>
      </c>
      <c r="F780" s="667" t="s">
        <v>7571</v>
      </c>
      <c r="G780" s="666" t="s">
        <v>5585</v>
      </c>
      <c r="H780" s="666" t="s">
        <v>5586</v>
      </c>
      <c r="I780" s="668">
        <v>3510.26</v>
      </c>
      <c r="J780" s="668">
        <v>1</v>
      </c>
      <c r="K780" s="669">
        <v>3510.26</v>
      </c>
    </row>
    <row r="781" spans="1:11" ht="14.4" customHeight="1" x14ac:dyDescent="0.3">
      <c r="A781" s="664" t="s">
        <v>555</v>
      </c>
      <c r="B781" s="665" t="s">
        <v>556</v>
      </c>
      <c r="C781" s="666" t="s">
        <v>4329</v>
      </c>
      <c r="D781" s="667" t="s">
        <v>7569</v>
      </c>
      <c r="E781" s="666" t="s">
        <v>7570</v>
      </c>
      <c r="F781" s="667" t="s">
        <v>7571</v>
      </c>
      <c r="G781" s="666" t="s">
        <v>5587</v>
      </c>
      <c r="H781" s="666" t="s">
        <v>5588</v>
      </c>
      <c r="I781" s="668">
        <v>2023.05</v>
      </c>
      <c r="J781" s="668">
        <v>3</v>
      </c>
      <c r="K781" s="669">
        <v>6069.15</v>
      </c>
    </row>
    <row r="782" spans="1:11" ht="14.4" customHeight="1" x14ac:dyDescent="0.3">
      <c r="A782" s="664" t="s">
        <v>555</v>
      </c>
      <c r="B782" s="665" t="s">
        <v>556</v>
      </c>
      <c r="C782" s="666" t="s">
        <v>4329</v>
      </c>
      <c r="D782" s="667" t="s">
        <v>7569</v>
      </c>
      <c r="E782" s="666" t="s">
        <v>7570</v>
      </c>
      <c r="F782" s="667" t="s">
        <v>7571</v>
      </c>
      <c r="G782" s="666" t="s">
        <v>5589</v>
      </c>
      <c r="H782" s="666" t="s">
        <v>5590</v>
      </c>
      <c r="I782" s="668">
        <v>1764.1</v>
      </c>
      <c r="J782" s="668">
        <v>12</v>
      </c>
      <c r="K782" s="669">
        <v>21169.200000000001</v>
      </c>
    </row>
    <row r="783" spans="1:11" ht="14.4" customHeight="1" x14ac:dyDescent="0.3">
      <c r="A783" s="664" t="s">
        <v>555</v>
      </c>
      <c r="B783" s="665" t="s">
        <v>556</v>
      </c>
      <c r="C783" s="666" t="s">
        <v>4329</v>
      </c>
      <c r="D783" s="667" t="s">
        <v>7569</v>
      </c>
      <c r="E783" s="666" t="s">
        <v>7570</v>
      </c>
      <c r="F783" s="667" t="s">
        <v>7571</v>
      </c>
      <c r="G783" s="666" t="s">
        <v>5591</v>
      </c>
      <c r="H783" s="666" t="s">
        <v>5592</v>
      </c>
      <c r="I783" s="668">
        <v>449.44333333333333</v>
      </c>
      <c r="J783" s="668">
        <v>3</v>
      </c>
      <c r="K783" s="669">
        <v>1348.33</v>
      </c>
    </row>
    <row r="784" spans="1:11" ht="14.4" customHeight="1" x14ac:dyDescent="0.3">
      <c r="A784" s="664" t="s">
        <v>555</v>
      </c>
      <c r="B784" s="665" t="s">
        <v>556</v>
      </c>
      <c r="C784" s="666" t="s">
        <v>4329</v>
      </c>
      <c r="D784" s="667" t="s">
        <v>7569</v>
      </c>
      <c r="E784" s="666" t="s">
        <v>7570</v>
      </c>
      <c r="F784" s="667" t="s">
        <v>7571</v>
      </c>
      <c r="G784" s="666" t="s">
        <v>5593</v>
      </c>
      <c r="H784" s="666" t="s">
        <v>5594</v>
      </c>
      <c r="I784" s="668">
        <v>10992.45</v>
      </c>
      <c r="J784" s="668">
        <v>2</v>
      </c>
      <c r="K784" s="669">
        <v>21984.9</v>
      </c>
    </row>
    <row r="785" spans="1:11" ht="14.4" customHeight="1" x14ac:dyDescent="0.3">
      <c r="A785" s="664" t="s">
        <v>555</v>
      </c>
      <c r="B785" s="665" t="s">
        <v>556</v>
      </c>
      <c r="C785" s="666" t="s">
        <v>4329</v>
      </c>
      <c r="D785" s="667" t="s">
        <v>7569</v>
      </c>
      <c r="E785" s="666" t="s">
        <v>7570</v>
      </c>
      <c r="F785" s="667" t="s">
        <v>7571</v>
      </c>
      <c r="G785" s="666" t="s">
        <v>5595</v>
      </c>
      <c r="H785" s="666" t="s">
        <v>5596</v>
      </c>
      <c r="I785" s="668">
        <v>1572.51</v>
      </c>
      <c r="J785" s="668">
        <v>6</v>
      </c>
      <c r="K785" s="669">
        <v>9435.06</v>
      </c>
    </row>
    <row r="786" spans="1:11" ht="14.4" customHeight="1" x14ac:dyDescent="0.3">
      <c r="A786" s="664" t="s">
        <v>555</v>
      </c>
      <c r="B786" s="665" t="s">
        <v>556</v>
      </c>
      <c r="C786" s="666" t="s">
        <v>4329</v>
      </c>
      <c r="D786" s="667" t="s">
        <v>7569</v>
      </c>
      <c r="E786" s="666" t="s">
        <v>7570</v>
      </c>
      <c r="F786" s="667" t="s">
        <v>7571</v>
      </c>
      <c r="G786" s="666" t="s">
        <v>5597</v>
      </c>
      <c r="H786" s="666" t="s">
        <v>5598</v>
      </c>
      <c r="I786" s="668">
        <v>7810.6009090909101</v>
      </c>
      <c r="J786" s="668">
        <v>12</v>
      </c>
      <c r="K786" s="669">
        <v>93727.22</v>
      </c>
    </row>
    <row r="787" spans="1:11" ht="14.4" customHeight="1" x14ac:dyDescent="0.3">
      <c r="A787" s="664" t="s">
        <v>555</v>
      </c>
      <c r="B787" s="665" t="s">
        <v>556</v>
      </c>
      <c r="C787" s="666" t="s">
        <v>4329</v>
      </c>
      <c r="D787" s="667" t="s">
        <v>7569</v>
      </c>
      <c r="E787" s="666" t="s">
        <v>7570</v>
      </c>
      <c r="F787" s="667" t="s">
        <v>7571</v>
      </c>
      <c r="G787" s="666" t="s">
        <v>5599</v>
      </c>
      <c r="H787" s="666" t="s">
        <v>5600</v>
      </c>
      <c r="I787" s="668">
        <v>1316.9175</v>
      </c>
      <c r="J787" s="668">
        <v>4</v>
      </c>
      <c r="K787" s="669">
        <v>5267.67</v>
      </c>
    </row>
    <row r="788" spans="1:11" ht="14.4" customHeight="1" x14ac:dyDescent="0.3">
      <c r="A788" s="664" t="s">
        <v>555</v>
      </c>
      <c r="B788" s="665" t="s">
        <v>556</v>
      </c>
      <c r="C788" s="666" t="s">
        <v>4329</v>
      </c>
      <c r="D788" s="667" t="s">
        <v>7569</v>
      </c>
      <c r="E788" s="666" t="s">
        <v>7570</v>
      </c>
      <c r="F788" s="667" t="s">
        <v>7571</v>
      </c>
      <c r="G788" s="666" t="s">
        <v>5601</v>
      </c>
      <c r="H788" s="666" t="s">
        <v>5602</v>
      </c>
      <c r="I788" s="668">
        <v>10444.299999999999</v>
      </c>
      <c r="J788" s="668">
        <v>1</v>
      </c>
      <c r="K788" s="669">
        <v>10444.299999999999</v>
      </c>
    </row>
    <row r="789" spans="1:11" ht="14.4" customHeight="1" x14ac:dyDescent="0.3">
      <c r="A789" s="664" t="s">
        <v>555</v>
      </c>
      <c r="B789" s="665" t="s">
        <v>556</v>
      </c>
      <c r="C789" s="666" t="s">
        <v>4329</v>
      </c>
      <c r="D789" s="667" t="s">
        <v>7569</v>
      </c>
      <c r="E789" s="666" t="s">
        <v>7570</v>
      </c>
      <c r="F789" s="667" t="s">
        <v>7571</v>
      </c>
      <c r="G789" s="666" t="s">
        <v>5603</v>
      </c>
      <c r="H789" s="666" t="s">
        <v>5604</v>
      </c>
      <c r="I789" s="668">
        <v>1725</v>
      </c>
      <c r="J789" s="668">
        <v>5</v>
      </c>
      <c r="K789" s="669">
        <v>8625</v>
      </c>
    </row>
    <row r="790" spans="1:11" ht="14.4" customHeight="1" x14ac:dyDescent="0.3">
      <c r="A790" s="664" t="s">
        <v>555</v>
      </c>
      <c r="B790" s="665" t="s">
        <v>556</v>
      </c>
      <c r="C790" s="666" t="s">
        <v>4329</v>
      </c>
      <c r="D790" s="667" t="s">
        <v>7569</v>
      </c>
      <c r="E790" s="666" t="s">
        <v>7570</v>
      </c>
      <c r="F790" s="667" t="s">
        <v>7571</v>
      </c>
      <c r="G790" s="666" t="s">
        <v>5605</v>
      </c>
      <c r="H790" s="666" t="s">
        <v>5606</v>
      </c>
      <c r="I790" s="668">
        <v>6707.9620000000014</v>
      </c>
      <c r="J790" s="668">
        <v>5</v>
      </c>
      <c r="K790" s="669">
        <v>33539.810000000005</v>
      </c>
    </row>
    <row r="791" spans="1:11" ht="14.4" customHeight="1" x14ac:dyDescent="0.3">
      <c r="A791" s="664" t="s">
        <v>555</v>
      </c>
      <c r="B791" s="665" t="s">
        <v>556</v>
      </c>
      <c r="C791" s="666" t="s">
        <v>4329</v>
      </c>
      <c r="D791" s="667" t="s">
        <v>7569</v>
      </c>
      <c r="E791" s="666" t="s">
        <v>7570</v>
      </c>
      <c r="F791" s="667" t="s">
        <v>7571</v>
      </c>
      <c r="G791" s="666" t="s">
        <v>5607</v>
      </c>
      <c r="H791" s="666" t="s">
        <v>5608</v>
      </c>
      <c r="I791" s="668">
        <v>632.29</v>
      </c>
      <c r="J791" s="668">
        <v>1</v>
      </c>
      <c r="K791" s="669">
        <v>632.29</v>
      </c>
    </row>
    <row r="792" spans="1:11" ht="14.4" customHeight="1" x14ac:dyDescent="0.3">
      <c r="A792" s="664" t="s">
        <v>555</v>
      </c>
      <c r="B792" s="665" t="s">
        <v>556</v>
      </c>
      <c r="C792" s="666" t="s">
        <v>4329</v>
      </c>
      <c r="D792" s="667" t="s">
        <v>7569</v>
      </c>
      <c r="E792" s="666" t="s">
        <v>7570</v>
      </c>
      <c r="F792" s="667" t="s">
        <v>7571</v>
      </c>
      <c r="G792" s="666" t="s">
        <v>5609</v>
      </c>
      <c r="H792" s="666" t="s">
        <v>5610</v>
      </c>
      <c r="I792" s="668">
        <v>593.32333333333338</v>
      </c>
      <c r="J792" s="668">
        <v>7</v>
      </c>
      <c r="K792" s="669">
        <v>4150.1499999999996</v>
      </c>
    </row>
    <row r="793" spans="1:11" ht="14.4" customHeight="1" x14ac:dyDescent="0.3">
      <c r="A793" s="664" t="s">
        <v>555</v>
      </c>
      <c r="B793" s="665" t="s">
        <v>556</v>
      </c>
      <c r="C793" s="666" t="s">
        <v>4329</v>
      </c>
      <c r="D793" s="667" t="s">
        <v>7569</v>
      </c>
      <c r="E793" s="666" t="s">
        <v>7570</v>
      </c>
      <c r="F793" s="667" t="s">
        <v>7571</v>
      </c>
      <c r="G793" s="666" t="s">
        <v>5611</v>
      </c>
      <c r="H793" s="666" t="s">
        <v>5612</v>
      </c>
      <c r="I793" s="668">
        <v>1306.6333333333334</v>
      </c>
      <c r="J793" s="668">
        <v>5</v>
      </c>
      <c r="K793" s="669">
        <v>6533.16</v>
      </c>
    </row>
    <row r="794" spans="1:11" ht="14.4" customHeight="1" x14ac:dyDescent="0.3">
      <c r="A794" s="664" t="s">
        <v>555</v>
      </c>
      <c r="B794" s="665" t="s">
        <v>556</v>
      </c>
      <c r="C794" s="666" t="s">
        <v>4329</v>
      </c>
      <c r="D794" s="667" t="s">
        <v>7569</v>
      </c>
      <c r="E794" s="666" t="s">
        <v>7570</v>
      </c>
      <c r="F794" s="667" t="s">
        <v>7571</v>
      </c>
      <c r="G794" s="666" t="s">
        <v>5613</v>
      </c>
      <c r="H794" s="666" t="s">
        <v>5614</v>
      </c>
      <c r="I794" s="668">
        <v>10444.299999999999</v>
      </c>
      <c r="J794" s="668">
        <v>3</v>
      </c>
      <c r="K794" s="669">
        <v>31332.899999999998</v>
      </c>
    </row>
    <row r="795" spans="1:11" ht="14.4" customHeight="1" x14ac:dyDescent="0.3">
      <c r="A795" s="664" t="s">
        <v>555</v>
      </c>
      <c r="B795" s="665" t="s">
        <v>556</v>
      </c>
      <c r="C795" s="666" t="s">
        <v>4329</v>
      </c>
      <c r="D795" s="667" t="s">
        <v>7569</v>
      </c>
      <c r="E795" s="666" t="s">
        <v>7570</v>
      </c>
      <c r="F795" s="667" t="s">
        <v>7571</v>
      </c>
      <c r="G795" s="666" t="s">
        <v>5615</v>
      </c>
      <c r="H795" s="666" t="s">
        <v>5616</v>
      </c>
      <c r="I795" s="668">
        <v>10575.5</v>
      </c>
      <c r="J795" s="668">
        <v>1</v>
      </c>
      <c r="K795" s="669">
        <v>10575.5</v>
      </c>
    </row>
    <row r="796" spans="1:11" ht="14.4" customHeight="1" x14ac:dyDescent="0.3">
      <c r="A796" s="664" t="s">
        <v>555</v>
      </c>
      <c r="B796" s="665" t="s">
        <v>556</v>
      </c>
      <c r="C796" s="666" t="s">
        <v>4329</v>
      </c>
      <c r="D796" s="667" t="s">
        <v>7569</v>
      </c>
      <c r="E796" s="666" t="s">
        <v>7570</v>
      </c>
      <c r="F796" s="667" t="s">
        <v>7571</v>
      </c>
      <c r="G796" s="666" t="s">
        <v>5617</v>
      </c>
      <c r="H796" s="666" t="s">
        <v>5618</v>
      </c>
      <c r="I796" s="668">
        <v>506</v>
      </c>
      <c r="J796" s="668">
        <v>3</v>
      </c>
      <c r="K796" s="669">
        <v>1518</v>
      </c>
    </row>
    <row r="797" spans="1:11" ht="14.4" customHeight="1" x14ac:dyDescent="0.3">
      <c r="A797" s="664" t="s">
        <v>555</v>
      </c>
      <c r="B797" s="665" t="s">
        <v>556</v>
      </c>
      <c r="C797" s="666" t="s">
        <v>4329</v>
      </c>
      <c r="D797" s="667" t="s">
        <v>7569</v>
      </c>
      <c r="E797" s="666" t="s">
        <v>7570</v>
      </c>
      <c r="F797" s="667" t="s">
        <v>7571</v>
      </c>
      <c r="G797" s="666" t="s">
        <v>5619</v>
      </c>
      <c r="H797" s="666" t="s">
        <v>5620</v>
      </c>
      <c r="I797" s="668">
        <v>506</v>
      </c>
      <c r="J797" s="668">
        <v>1</v>
      </c>
      <c r="K797" s="669">
        <v>506</v>
      </c>
    </row>
    <row r="798" spans="1:11" ht="14.4" customHeight="1" x14ac:dyDescent="0.3">
      <c r="A798" s="664" t="s">
        <v>555</v>
      </c>
      <c r="B798" s="665" t="s">
        <v>556</v>
      </c>
      <c r="C798" s="666" t="s">
        <v>4329</v>
      </c>
      <c r="D798" s="667" t="s">
        <v>7569</v>
      </c>
      <c r="E798" s="666" t="s">
        <v>7570</v>
      </c>
      <c r="F798" s="667" t="s">
        <v>7571</v>
      </c>
      <c r="G798" s="666" t="s">
        <v>5621</v>
      </c>
      <c r="H798" s="666" t="s">
        <v>5622</v>
      </c>
      <c r="I798" s="668">
        <v>856.64750000000004</v>
      </c>
      <c r="J798" s="668">
        <v>4</v>
      </c>
      <c r="K798" s="669">
        <v>3426.59</v>
      </c>
    </row>
    <row r="799" spans="1:11" ht="14.4" customHeight="1" x14ac:dyDescent="0.3">
      <c r="A799" s="664" t="s">
        <v>555</v>
      </c>
      <c r="B799" s="665" t="s">
        <v>556</v>
      </c>
      <c r="C799" s="666" t="s">
        <v>4329</v>
      </c>
      <c r="D799" s="667" t="s">
        <v>7569</v>
      </c>
      <c r="E799" s="666" t="s">
        <v>7570</v>
      </c>
      <c r="F799" s="667" t="s">
        <v>7571</v>
      </c>
      <c r="G799" s="666" t="s">
        <v>5623</v>
      </c>
      <c r="H799" s="666" t="s">
        <v>5624</v>
      </c>
      <c r="I799" s="668">
        <v>1039.6812500000001</v>
      </c>
      <c r="J799" s="668">
        <v>8</v>
      </c>
      <c r="K799" s="669">
        <v>8317.4500000000007</v>
      </c>
    </row>
    <row r="800" spans="1:11" ht="14.4" customHeight="1" x14ac:dyDescent="0.3">
      <c r="A800" s="664" t="s">
        <v>555</v>
      </c>
      <c r="B800" s="665" t="s">
        <v>556</v>
      </c>
      <c r="C800" s="666" t="s">
        <v>4329</v>
      </c>
      <c r="D800" s="667" t="s">
        <v>7569</v>
      </c>
      <c r="E800" s="666" t="s">
        <v>7570</v>
      </c>
      <c r="F800" s="667" t="s">
        <v>7571</v>
      </c>
      <c r="G800" s="666" t="s">
        <v>5625</v>
      </c>
      <c r="H800" s="666" t="s">
        <v>5626</v>
      </c>
      <c r="I800" s="668">
        <v>809.005</v>
      </c>
      <c r="J800" s="668">
        <v>3</v>
      </c>
      <c r="K800" s="669">
        <v>2427.0100000000002</v>
      </c>
    </row>
    <row r="801" spans="1:11" ht="14.4" customHeight="1" x14ac:dyDescent="0.3">
      <c r="A801" s="664" t="s">
        <v>555</v>
      </c>
      <c r="B801" s="665" t="s">
        <v>556</v>
      </c>
      <c r="C801" s="666" t="s">
        <v>4329</v>
      </c>
      <c r="D801" s="667" t="s">
        <v>7569</v>
      </c>
      <c r="E801" s="666" t="s">
        <v>7570</v>
      </c>
      <c r="F801" s="667" t="s">
        <v>7571</v>
      </c>
      <c r="G801" s="666" t="s">
        <v>5627</v>
      </c>
      <c r="H801" s="666" t="s">
        <v>5628</v>
      </c>
      <c r="I801" s="668">
        <v>8757.48</v>
      </c>
      <c r="J801" s="668">
        <v>1</v>
      </c>
      <c r="K801" s="669">
        <v>8757.48</v>
      </c>
    </row>
    <row r="802" spans="1:11" ht="14.4" customHeight="1" x14ac:dyDescent="0.3">
      <c r="A802" s="664" t="s">
        <v>555</v>
      </c>
      <c r="B802" s="665" t="s">
        <v>556</v>
      </c>
      <c r="C802" s="666" t="s">
        <v>4329</v>
      </c>
      <c r="D802" s="667" t="s">
        <v>7569</v>
      </c>
      <c r="E802" s="666" t="s">
        <v>7570</v>
      </c>
      <c r="F802" s="667" t="s">
        <v>7571</v>
      </c>
      <c r="G802" s="666" t="s">
        <v>5629</v>
      </c>
      <c r="H802" s="666" t="s">
        <v>5630</v>
      </c>
      <c r="I802" s="668">
        <v>10992.450000000003</v>
      </c>
      <c r="J802" s="668">
        <v>3</v>
      </c>
      <c r="K802" s="669">
        <v>32977.350000000006</v>
      </c>
    </row>
    <row r="803" spans="1:11" ht="14.4" customHeight="1" x14ac:dyDescent="0.3">
      <c r="A803" s="664" t="s">
        <v>555</v>
      </c>
      <c r="B803" s="665" t="s">
        <v>556</v>
      </c>
      <c r="C803" s="666" t="s">
        <v>4329</v>
      </c>
      <c r="D803" s="667" t="s">
        <v>7569</v>
      </c>
      <c r="E803" s="666" t="s">
        <v>7570</v>
      </c>
      <c r="F803" s="667" t="s">
        <v>7571</v>
      </c>
      <c r="G803" s="666" t="s">
        <v>5631</v>
      </c>
      <c r="H803" s="666" t="s">
        <v>5632</v>
      </c>
      <c r="I803" s="668">
        <v>506</v>
      </c>
      <c r="J803" s="668">
        <v>6</v>
      </c>
      <c r="K803" s="669">
        <v>3036</v>
      </c>
    </row>
    <row r="804" spans="1:11" ht="14.4" customHeight="1" x14ac:dyDescent="0.3">
      <c r="A804" s="664" t="s">
        <v>555</v>
      </c>
      <c r="B804" s="665" t="s">
        <v>556</v>
      </c>
      <c r="C804" s="666" t="s">
        <v>4329</v>
      </c>
      <c r="D804" s="667" t="s">
        <v>7569</v>
      </c>
      <c r="E804" s="666" t="s">
        <v>7570</v>
      </c>
      <c r="F804" s="667" t="s">
        <v>7571</v>
      </c>
      <c r="G804" s="666" t="s">
        <v>5633</v>
      </c>
      <c r="H804" s="666" t="s">
        <v>5634</v>
      </c>
      <c r="I804" s="668">
        <v>977.95500000000004</v>
      </c>
      <c r="J804" s="668">
        <v>2</v>
      </c>
      <c r="K804" s="669">
        <v>1955.91</v>
      </c>
    </row>
    <row r="805" spans="1:11" ht="14.4" customHeight="1" x14ac:dyDescent="0.3">
      <c r="A805" s="664" t="s">
        <v>555</v>
      </c>
      <c r="B805" s="665" t="s">
        <v>556</v>
      </c>
      <c r="C805" s="666" t="s">
        <v>4329</v>
      </c>
      <c r="D805" s="667" t="s">
        <v>7569</v>
      </c>
      <c r="E805" s="666" t="s">
        <v>7570</v>
      </c>
      <c r="F805" s="667" t="s">
        <v>7571</v>
      </c>
      <c r="G805" s="666" t="s">
        <v>5635</v>
      </c>
      <c r="H805" s="666" t="s">
        <v>5636</v>
      </c>
      <c r="I805" s="668">
        <v>1316.99</v>
      </c>
      <c r="J805" s="668">
        <v>1</v>
      </c>
      <c r="K805" s="669">
        <v>1316.99</v>
      </c>
    </row>
    <row r="806" spans="1:11" ht="14.4" customHeight="1" x14ac:dyDescent="0.3">
      <c r="A806" s="664" t="s">
        <v>555</v>
      </c>
      <c r="B806" s="665" t="s">
        <v>556</v>
      </c>
      <c r="C806" s="666" t="s">
        <v>4329</v>
      </c>
      <c r="D806" s="667" t="s">
        <v>7569</v>
      </c>
      <c r="E806" s="666" t="s">
        <v>7570</v>
      </c>
      <c r="F806" s="667" t="s">
        <v>7571</v>
      </c>
      <c r="G806" s="666" t="s">
        <v>5637</v>
      </c>
      <c r="H806" s="666" t="s">
        <v>5638</v>
      </c>
      <c r="I806" s="668">
        <v>2656.6</v>
      </c>
      <c r="J806" s="668">
        <v>2</v>
      </c>
      <c r="K806" s="669">
        <v>5313.2</v>
      </c>
    </row>
    <row r="807" spans="1:11" ht="14.4" customHeight="1" x14ac:dyDescent="0.3">
      <c r="A807" s="664" t="s">
        <v>555</v>
      </c>
      <c r="B807" s="665" t="s">
        <v>556</v>
      </c>
      <c r="C807" s="666" t="s">
        <v>4329</v>
      </c>
      <c r="D807" s="667" t="s">
        <v>7569</v>
      </c>
      <c r="E807" s="666" t="s">
        <v>7570</v>
      </c>
      <c r="F807" s="667" t="s">
        <v>7571</v>
      </c>
      <c r="G807" s="666" t="s">
        <v>5639</v>
      </c>
      <c r="H807" s="666" t="s">
        <v>5640</v>
      </c>
      <c r="I807" s="668">
        <v>442.94</v>
      </c>
      <c r="J807" s="668">
        <v>4</v>
      </c>
      <c r="K807" s="669">
        <v>1771.77</v>
      </c>
    </row>
    <row r="808" spans="1:11" ht="14.4" customHeight="1" x14ac:dyDescent="0.3">
      <c r="A808" s="664" t="s">
        <v>555</v>
      </c>
      <c r="B808" s="665" t="s">
        <v>556</v>
      </c>
      <c r="C808" s="666" t="s">
        <v>4329</v>
      </c>
      <c r="D808" s="667" t="s">
        <v>7569</v>
      </c>
      <c r="E808" s="666" t="s">
        <v>7570</v>
      </c>
      <c r="F808" s="667" t="s">
        <v>7571</v>
      </c>
      <c r="G808" s="666" t="s">
        <v>5641</v>
      </c>
      <c r="H808" s="666" t="s">
        <v>5642</v>
      </c>
      <c r="I808" s="668">
        <v>1306.6300000000001</v>
      </c>
      <c r="J808" s="668">
        <v>2</v>
      </c>
      <c r="K808" s="669">
        <v>2613.2600000000002</v>
      </c>
    </row>
    <row r="809" spans="1:11" ht="14.4" customHeight="1" x14ac:dyDescent="0.3">
      <c r="A809" s="664" t="s">
        <v>555</v>
      </c>
      <c r="B809" s="665" t="s">
        <v>556</v>
      </c>
      <c r="C809" s="666" t="s">
        <v>4329</v>
      </c>
      <c r="D809" s="667" t="s">
        <v>7569</v>
      </c>
      <c r="E809" s="666" t="s">
        <v>7570</v>
      </c>
      <c r="F809" s="667" t="s">
        <v>7571</v>
      </c>
      <c r="G809" s="666" t="s">
        <v>5643</v>
      </c>
      <c r="H809" s="666" t="s">
        <v>5644</v>
      </c>
      <c r="I809" s="668">
        <v>1185.3599999999999</v>
      </c>
      <c r="J809" s="668">
        <v>1</v>
      </c>
      <c r="K809" s="669">
        <v>1185.3599999999999</v>
      </c>
    </row>
    <row r="810" spans="1:11" ht="14.4" customHeight="1" x14ac:dyDescent="0.3">
      <c r="A810" s="664" t="s">
        <v>555</v>
      </c>
      <c r="B810" s="665" t="s">
        <v>556</v>
      </c>
      <c r="C810" s="666" t="s">
        <v>4329</v>
      </c>
      <c r="D810" s="667" t="s">
        <v>7569</v>
      </c>
      <c r="E810" s="666" t="s">
        <v>7570</v>
      </c>
      <c r="F810" s="667" t="s">
        <v>7571</v>
      </c>
      <c r="G810" s="666" t="s">
        <v>5645</v>
      </c>
      <c r="H810" s="666" t="s">
        <v>5646</v>
      </c>
      <c r="I810" s="668">
        <v>1044.43</v>
      </c>
      <c r="J810" s="668">
        <v>1</v>
      </c>
      <c r="K810" s="669">
        <v>1044.43</v>
      </c>
    </row>
    <row r="811" spans="1:11" ht="14.4" customHeight="1" x14ac:dyDescent="0.3">
      <c r="A811" s="664" t="s">
        <v>555</v>
      </c>
      <c r="B811" s="665" t="s">
        <v>556</v>
      </c>
      <c r="C811" s="666" t="s">
        <v>4329</v>
      </c>
      <c r="D811" s="667" t="s">
        <v>7569</v>
      </c>
      <c r="E811" s="666" t="s">
        <v>7570</v>
      </c>
      <c r="F811" s="667" t="s">
        <v>7571</v>
      </c>
      <c r="G811" s="666" t="s">
        <v>5647</v>
      </c>
      <c r="H811" s="666" t="s">
        <v>5648</v>
      </c>
      <c r="I811" s="668">
        <v>1120.9000000000001</v>
      </c>
      <c r="J811" s="668">
        <v>2</v>
      </c>
      <c r="K811" s="669">
        <v>2241.81</v>
      </c>
    </row>
    <row r="812" spans="1:11" ht="14.4" customHeight="1" x14ac:dyDescent="0.3">
      <c r="A812" s="664" t="s">
        <v>555</v>
      </c>
      <c r="B812" s="665" t="s">
        <v>556</v>
      </c>
      <c r="C812" s="666" t="s">
        <v>4329</v>
      </c>
      <c r="D812" s="667" t="s">
        <v>7569</v>
      </c>
      <c r="E812" s="666" t="s">
        <v>7570</v>
      </c>
      <c r="F812" s="667" t="s">
        <v>7571</v>
      </c>
      <c r="G812" s="666" t="s">
        <v>5649</v>
      </c>
      <c r="H812" s="666" t="s">
        <v>5650</v>
      </c>
      <c r="I812" s="668">
        <v>2722.66</v>
      </c>
      <c r="J812" s="668">
        <v>2</v>
      </c>
      <c r="K812" s="669">
        <v>5445.32</v>
      </c>
    </row>
    <row r="813" spans="1:11" ht="14.4" customHeight="1" x14ac:dyDescent="0.3">
      <c r="A813" s="664" t="s">
        <v>555</v>
      </c>
      <c r="B813" s="665" t="s">
        <v>556</v>
      </c>
      <c r="C813" s="666" t="s">
        <v>4329</v>
      </c>
      <c r="D813" s="667" t="s">
        <v>7569</v>
      </c>
      <c r="E813" s="666" t="s">
        <v>7570</v>
      </c>
      <c r="F813" s="667" t="s">
        <v>7571</v>
      </c>
      <c r="G813" s="666" t="s">
        <v>5651</v>
      </c>
      <c r="H813" s="666" t="s">
        <v>5652</v>
      </c>
      <c r="I813" s="668">
        <v>405.03666666666663</v>
      </c>
      <c r="J813" s="668">
        <v>3</v>
      </c>
      <c r="K813" s="669">
        <v>1215.1099999999999</v>
      </c>
    </row>
    <row r="814" spans="1:11" ht="14.4" customHeight="1" x14ac:dyDescent="0.3">
      <c r="A814" s="664" t="s">
        <v>555</v>
      </c>
      <c r="B814" s="665" t="s">
        <v>556</v>
      </c>
      <c r="C814" s="666" t="s">
        <v>4329</v>
      </c>
      <c r="D814" s="667" t="s">
        <v>7569</v>
      </c>
      <c r="E814" s="666" t="s">
        <v>7570</v>
      </c>
      <c r="F814" s="667" t="s">
        <v>7571</v>
      </c>
      <c r="G814" s="666" t="s">
        <v>5653</v>
      </c>
      <c r="H814" s="666" t="s">
        <v>5654</v>
      </c>
      <c r="I814" s="668">
        <v>890.23</v>
      </c>
      <c r="J814" s="668">
        <v>3</v>
      </c>
      <c r="K814" s="669">
        <v>2670.69</v>
      </c>
    </row>
    <row r="815" spans="1:11" ht="14.4" customHeight="1" x14ac:dyDescent="0.3">
      <c r="A815" s="664" t="s">
        <v>555</v>
      </c>
      <c r="B815" s="665" t="s">
        <v>556</v>
      </c>
      <c r="C815" s="666" t="s">
        <v>4329</v>
      </c>
      <c r="D815" s="667" t="s">
        <v>7569</v>
      </c>
      <c r="E815" s="666" t="s">
        <v>7570</v>
      </c>
      <c r="F815" s="667" t="s">
        <v>7571</v>
      </c>
      <c r="G815" s="666" t="s">
        <v>5655</v>
      </c>
      <c r="H815" s="666" t="s">
        <v>5656</v>
      </c>
      <c r="I815" s="668">
        <v>1202.1300000000001</v>
      </c>
      <c r="J815" s="668">
        <v>2</v>
      </c>
      <c r="K815" s="669">
        <v>2404.2600000000002</v>
      </c>
    </row>
    <row r="816" spans="1:11" ht="14.4" customHeight="1" x14ac:dyDescent="0.3">
      <c r="A816" s="664" t="s">
        <v>555</v>
      </c>
      <c r="B816" s="665" t="s">
        <v>556</v>
      </c>
      <c r="C816" s="666" t="s">
        <v>4329</v>
      </c>
      <c r="D816" s="667" t="s">
        <v>7569</v>
      </c>
      <c r="E816" s="666" t="s">
        <v>7570</v>
      </c>
      <c r="F816" s="667" t="s">
        <v>7571</v>
      </c>
      <c r="G816" s="666" t="s">
        <v>5657</v>
      </c>
      <c r="H816" s="666" t="s">
        <v>5658</v>
      </c>
      <c r="I816" s="668">
        <v>943</v>
      </c>
      <c r="J816" s="668">
        <v>3</v>
      </c>
      <c r="K816" s="669">
        <v>2829</v>
      </c>
    </row>
    <row r="817" spans="1:11" ht="14.4" customHeight="1" x14ac:dyDescent="0.3">
      <c r="A817" s="664" t="s">
        <v>555</v>
      </c>
      <c r="B817" s="665" t="s">
        <v>556</v>
      </c>
      <c r="C817" s="666" t="s">
        <v>4329</v>
      </c>
      <c r="D817" s="667" t="s">
        <v>7569</v>
      </c>
      <c r="E817" s="666" t="s">
        <v>7570</v>
      </c>
      <c r="F817" s="667" t="s">
        <v>7571</v>
      </c>
      <c r="G817" s="666" t="s">
        <v>5659</v>
      </c>
      <c r="H817" s="666" t="s">
        <v>5660</v>
      </c>
      <c r="I817" s="668">
        <v>663.87741935483848</v>
      </c>
      <c r="J817" s="668">
        <v>39</v>
      </c>
      <c r="K817" s="669">
        <v>25891.260000000006</v>
      </c>
    </row>
    <row r="818" spans="1:11" ht="14.4" customHeight="1" x14ac:dyDescent="0.3">
      <c r="A818" s="664" t="s">
        <v>555</v>
      </c>
      <c r="B818" s="665" t="s">
        <v>556</v>
      </c>
      <c r="C818" s="666" t="s">
        <v>4329</v>
      </c>
      <c r="D818" s="667" t="s">
        <v>7569</v>
      </c>
      <c r="E818" s="666" t="s">
        <v>7570</v>
      </c>
      <c r="F818" s="667" t="s">
        <v>7571</v>
      </c>
      <c r="G818" s="666" t="s">
        <v>5661</v>
      </c>
      <c r="H818" s="666" t="s">
        <v>5662</v>
      </c>
      <c r="I818" s="668">
        <v>2341.6</v>
      </c>
      <c r="J818" s="668">
        <v>2</v>
      </c>
      <c r="K818" s="669">
        <v>4683.2</v>
      </c>
    </row>
    <row r="819" spans="1:11" ht="14.4" customHeight="1" x14ac:dyDescent="0.3">
      <c r="A819" s="664" t="s">
        <v>555</v>
      </c>
      <c r="B819" s="665" t="s">
        <v>556</v>
      </c>
      <c r="C819" s="666" t="s">
        <v>4329</v>
      </c>
      <c r="D819" s="667" t="s">
        <v>7569</v>
      </c>
      <c r="E819" s="666" t="s">
        <v>7570</v>
      </c>
      <c r="F819" s="667" t="s">
        <v>7571</v>
      </c>
      <c r="G819" s="666" t="s">
        <v>5663</v>
      </c>
      <c r="H819" s="666" t="s">
        <v>5664</v>
      </c>
      <c r="I819" s="668">
        <v>2129.4</v>
      </c>
      <c r="J819" s="668">
        <v>1</v>
      </c>
      <c r="K819" s="669">
        <v>2129.4</v>
      </c>
    </row>
    <row r="820" spans="1:11" ht="14.4" customHeight="1" x14ac:dyDescent="0.3">
      <c r="A820" s="664" t="s">
        <v>555</v>
      </c>
      <c r="B820" s="665" t="s">
        <v>556</v>
      </c>
      <c r="C820" s="666" t="s">
        <v>4329</v>
      </c>
      <c r="D820" s="667" t="s">
        <v>7569</v>
      </c>
      <c r="E820" s="666" t="s">
        <v>7570</v>
      </c>
      <c r="F820" s="667" t="s">
        <v>7571</v>
      </c>
      <c r="G820" s="666" t="s">
        <v>5665</v>
      </c>
      <c r="H820" s="666" t="s">
        <v>5666</v>
      </c>
      <c r="I820" s="668">
        <v>1800.04</v>
      </c>
      <c r="J820" s="668">
        <v>1</v>
      </c>
      <c r="K820" s="669">
        <v>1800.04</v>
      </c>
    </row>
    <row r="821" spans="1:11" ht="14.4" customHeight="1" x14ac:dyDescent="0.3">
      <c r="A821" s="664" t="s">
        <v>555</v>
      </c>
      <c r="B821" s="665" t="s">
        <v>556</v>
      </c>
      <c r="C821" s="666" t="s">
        <v>4329</v>
      </c>
      <c r="D821" s="667" t="s">
        <v>7569</v>
      </c>
      <c r="E821" s="666" t="s">
        <v>7570</v>
      </c>
      <c r="F821" s="667" t="s">
        <v>7571</v>
      </c>
      <c r="G821" s="666" t="s">
        <v>5667</v>
      </c>
      <c r="H821" s="666" t="s">
        <v>5668</v>
      </c>
      <c r="I821" s="668">
        <v>8717</v>
      </c>
      <c r="J821" s="668">
        <v>3</v>
      </c>
      <c r="K821" s="669">
        <v>26151</v>
      </c>
    </row>
    <row r="822" spans="1:11" ht="14.4" customHeight="1" x14ac:dyDescent="0.3">
      <c r="A822" s="664" t="s">
        <v>555</v>
      </c>
      <c r="B822" s="665" t="s">
        <v>556</v>
      </c>
      <c r="C822" s="666" t="s">
        <v>4329</v>
      </c>
      <c r="D822" s="667" t="s">
        <v>7569</v>
      </c>
      <c r="E822" s="666" t="s">
        <v>7570</v>
      </c>
      <c r="F822" s="667" t="s">
        <v>7571</v>
      </c>
      <c r="G822" s="666" t="s">
        <v>5669</v>
      </c>
      <c r="H822" s="666" t="s">
        <v>5670</v>
      </c>
      <c r="I822" s="668">
        <v>605.36599999999999</v>
      </c>
      <c r="J822" s="668">
        <v>9</v>
      </c>
      <c r="K822" s="669">
        <v>5460.45</v>
      </c>
    </row>
    <row r="823" spans="1:11" ht="14.4" customHeight="1" x14ac:dyDescent="0.3">
      <c r="A823" s="664" t="s">
        <v>555</v>
      </c>
      <c r="B823" s="665" t="s">
        <v>556</v>
      </c>
      <c r="C823" s="666" t="s">
        <v>4329</v>
      </c>
      <c r="D823" s="667" t="s">
        <v>7569</v>
      </c>
      <c r="E823" s="666" t="s">
        <v>7570</v>
      </c>
      <c r="F823" s="667" t="s">
        <v>7571</v>
      </c>
      <c r="G823" s="666" t="s">
        <v>5671</v>
      </c>
      <c r="H823" s="666" t="s">
        <v>5672</v>
      </c>
      <c r="I823" s="668">
        <v>637.97</v>
      </c>
      <c r="J823" s="668">
        <v>2</v>
      </c>
      <c r="K823" s="669">
        <v>1275.94</v>
      </c>
    </row>
    <row r="824" spans="1:11" ht="14.4" customHeight="1" x14ac:dyDescent="0.3">
      <c r="A824" s="664" t="s">
        <v>555</v>
      </c>
      <c r="B824" s="665" t="s">
        <v>556</v>
      </c>
      <c r="C824" s="666" t="s">
        <v>4329</v>
      </c>
      <c r="D824" s="667" t="s">
        <v>7569</v>
      </c>
      <c r="E824" s="666" t="s">
        <v>7570</v>
      </c>
      <c r="F824" s="667" t="s">
        <v>7571</v>
      </c>
      <c r="G824" s="666" t="s">
        <v>5673</v>
      </c>
      <c r="H824" s="666" t="s">
        <v>5674</v>
      </c>
      <c r="I824" s="668">
        <v>594.54499999999996</v>
      </c>
      <c r="J824" s="668">
        <v>3</v>
      </c>
      <c r="K824" s="669">
        <v>1785.7599999999998</v>
      </c>
    </row>
    <row r="825" spans="1:11" ht="14.4" customHeight="1" x14ac:dyDescent="0.3">
      <c r="A825" s="664" t="s">
        <v>555</v>
      </c>
      <c r="B825" s="665" t="s">
        <v>556</v>
      </c>
      <c r="C825" s="666" t="s">
        <v>4329</v>
      </c>
      <c r="D825" s="667" t="s">
        <v>7569</v>
      </c>
      <c r="E825" s="666" t="s">
        <v>7570</v>
      </c>
      <c r="F825" s="667" t="s">
        <v>7571</v>
      </c>
      <c r="G825" s="666" t="s">
        <v>5675</v>
      </c>
      <c r="H825" s="666" t="s">
        <v>5676</v>
      </c>
      <c r="I825" s="668">
        <v>587.12200000000007</v>
      </c>
      <c r="J825" s="668">
        <v>8</v>
      </c>
      <c r="K825" s="669">
        <v>4694.38</v>
      </c>
    </row>
    <row r="826" spans="1:11" ht="14.4" customHeight="1" x14ac:dyDescent="0.3">
      <c r="A826" s="664" t="s">
        <v>555</v>
      </c>
      <c r="B826" s="665" t="s">
        <v>556</v>
      </c>
      <c r="C826" s="666" t="s">
        <v>4329</v>
      </c>
      <c r="D826" s="667" t="s">
        <v>7569</v>
      </c>
      <c r="E826" s="666" t="s">
        <v>7570</v>
      </c>
      <c r="F826" s="667" t="s">
        <v>7571</v>
      </c>
      <c r="G826" s="666" t="s">
        <v>5677</v>
      </c>
      <c r="H826" s="666" t="s">
        <v>5678</v>
      </c>
      <c r="I826" s="668">
        <v>584.20000000000005</v>
      </c>
      <c r="J826" s="668">
        <v>5</v>
      </c>
      <c r="K826" s="669">
        <v>2920.98</v>
      </c>
    </row>
    <row r="827" spans="1:11" ht="14.4" customHeight="1" x14ac:dyDescent="0.3">
      <c r="A827" s="664" t="s">
        <v>555</v>
      </c>
      <c r="B827" s="665" t="s">
        <v>556</v>
      </c>
      <c r="C827" s="666" t="s">
        <v>4329</v>
      </c>
      <c r="D827" s="667" t="s">
        <v>7569</v>
      </c>
      <c r="E827" s="666" t="s">
        <v>7570</v>
      </c>
      <c r="F827" s="667" t="s">
        <v>7571</v>
      </c>
      <c r="G827" s="666" t="s">
        <v>5679</v>
      </c>
      <c r="H827" s="666" t="s">
        <v>5680</v>
      </c>
      <c r="I827" s="668">
        <v>1169.5999999999999</v>
      </c>
      <c r="J827" s="668">
        <v>1</v>
      </c>
      <c r="K827" s="669">
        <v>1169.5999999999999</v>
      </c>
    </row>
    <row r="828" spans="1:11" ht="14.4" customHeight="1" x14ac:dyDescent="0.3">
      <c r="A828" s="664" t="s">
        <v>555</v>
      </c>
      <c r="B828" s="665" t="s">
        <v>556</v>
      </c>
      <c r="C828" s="666" t="s">
        <v>4329</v>
      </c>
      <c r="D828" s="667" t="s">
        <v>7569</v>
      </c>
      <c r="E828" s="666" t="s">
        <v>7570</v>
      </c>
      <c r="F828" s="667" t="s">
        <v>7571</v>
      </c>
      <c r="G828" s="666" t="s">
        <v>5681</v>
      </c>
      <c r="H828" s="666" t="s">
        <v>5682</v>
      </c>
      <c r="I828" s="668">
        <v>1125.7750000000001</v>
      </c>
      <c r="J828" s="668">
        <v>5</v>
      </c>
      <c r="K828" s="669">
        <v>5672.75</v>
      </c>
    </row>
    <row r="829" spans="1:11" ht="14.4" customHeight="1" x14ac:dyDescent="0.3">
      <c r="A829" s="664" t="s">
        <v>555</v>
      </c>
      <c r="B829" s="665" t="s">
        <v>556</v>
      </c>
      <c r="C829" s="666" t="s">
        <v>4329</v>
      </c>
      <c r="D829" s="667" t="s">
        <v>7569</v>
      </c>
      <c r="E829" s="666" t="s">
        <v>7570</v>
      </c>
      <c r="F829" s="667" t="s">
        <v>7571</v>
      </c>
      <c r="G829" s="666" t="s">
        <v>5683</v>
      </c>
      <c r="H829" s="666" t="s">
        <v>5684</v>
      </c>
      <c r="I829" s="668">
        <v>8766.4666666666672</v>
      </c>
      <c r="J829" s="668">
        <v>3</v>
      </c>
      <c r="K829" s="669">
        <v>26299.4</v>
      </c>
    </row>
    <row r="830" spans="1:11" ht="14.4" customHeight="1" x14ac:dyDescent="0.3">
      <c r="A830" s="664" t="s">
        <v>555</v>
      </c>
      <c r="B830" s="665" t="s">
        <v>556</v>
      </c>
      <c r="C830" s="666" t="s">
        <v>4329</v>
      </c>
      <c r="D830" s="667" t="s">
        <v>7569</v>
      </c>
      <c r="E830" s="666" t="s">
        <v>7570</v>
      </c>
      <c r="F830" s="667" t="s">
        <v>7571</v>
      </c>
      <c r="G830" s="666" t="s">
        <v>5685</v>
      </c>
      <c r="H830" s="666" t="s">
        <v>5686</v>
      </c>
      <c r="I830" s="668">
        <v>19678.8</v>
      </c>
      <c r="J830" s="668">
        <v>2</v>
      </c>
      <c r="K830" s="669">
        <v>39357.599999999999</v>
      </c>
    </row>
    <row r="831" spans="1:11" ht="14.4" customHeight="1" x14ac:dyDescent="0.3">
      <c r="A831" s="664" t="s">
        <v>555</v>
      </c>
      <c r="B831" s="665" t="s">
        <v>556</v>
      </c>
      <c r="C831" s="666" t="s">
        <v>4329</v>
      </c>
      <c r="D831" s="667" t="s">
        <v>7569</v>
      </c>
      <c r="E831" s="666" t="s">
        <v>7570</v>
      </c>
      <c r="F831" s="667" t="s">
        <v>7571</v>
      </c>
      <c r="G831" s="666" t="s">
        <v>5687</v>
      </c>
      <c r="H831" s="666" t="s">
        <v>5688</v>
      </c>
      <c r="I831" s="668">
        <v>1955</v>
      </c>
      <c r="J831" s="668">
        <v>1</v>
      </c>
      <c r="K831" s="669">
        <v>1955</v>
      </c>
    </row>
    <row r="832" spans="1:11" ht="14.4" customHeight="1" x14ac:dyDescent="0.3">
      <c r="A832" s="664" t="s">
        <v>555</v>
      </c>
      <c r="B832" s="665" t="s">
        <v>556</v>
      </c>
      <c r="C832" s="666" t="s">
        <v>4329</v>
      </c>
      <c r="D832" s="667" t="s">
        <v>7569</v>
      </c>
      <c r="E832" s="666" t="s">
        <v>7570</v>
      </c>
      <c r="F832" s="667" t="s">
        <v>7571</v>
      </c>
      <c r="G832" s="666" t="s">
        <v>5689</v>
      </c>
      <c r="H832" s="666" t="s">
        <v>5690</v>
      </c>
      <c r="I832" s="668">
        <v>19678.8</v>
      </c>
      <c r="J832" s="668">
        <v>1</v>
      </c>
      <c r="K832" s="669">
        <v>19678.8</v>
      </c>
    </row>
    <row r="833" spans="1:11" ht="14.4" customHeight="1" x14ac:dyDescent="0.3">
      <c r="A833" s="664" t="s">
        <v>555</v>
      </c>
      <c r="B833" s="665" t="s">
        <v>556</v>
      </c>
      <c r="C833" s="666" t="s">
        <v>4329</v>
      </c>
      <c r="D833" s="667" t="s">
        <v>7569</v>
      </c>
      <c r="E833" s="666" t="s">
        <v>7570</v>
      </c>
      <c r="F833" s="667" t="s">
        <v>7571</v>
      </c>
      <c r="G833" s="666" t="s">
        <v>5691</v>
      </c>
      <c r="H833" s="666" t="s">
        <v>5692</v>
      </c>
      <c r="I833" s="668">
        <v>1384.6</v>
      </c>
      <c r="J833" s="668">
        <v>5</v>
      </c>
      <c r="K833" s="669">
        <v>6923</v>
      </c>
    </row>
    <row r="834" spans="1:11" ht="14.4" customHeight="1" x14ac:dyDescent="0.3">
      <c r="A834" s="664" t="s">
        <v>555</v>
      </c>
      <c r="B834" s="665" t="s">
        <v>556</v>
      </c>
      <c r="C834" s="666" t="s">
        <v>4329</v>
      </c>
      <c r="D834" s="667" t="s">
        <v>7569</v>
      </c>
      <c r="E834" s="666" t="s">
        <v>7570</v>
      </c>
      <c r="F834" s="667" t="s">
        <v>7571</v>
      </c>
      <c r="G834" s="666" t="s">
        <v>5693</v>
      </c>
      <c r="H834" s="666" t="s">
        <v>5694</v>
      </c>
      <c r="I834" s="668">
        <v>1955</v>
      </c>
      <c r="J834" s="668">
        <v>1</v>
      </c>
      <c r="K834" s="669">
        <v>1955</v>
      </c>
    </row>
    <row r="835" spans="1:11" ht="14.4" customHeight="1" x14ac:dyDescent="0.3">
      <c r="A835" s="664" t="s">
        <v>555</v>
      </c>
      <c r="B835" s="665" t="s">
        <v>556</v>
      </c>
      <c r="C835" s="666" t="s">
        <v>4329</v>
      </c>
      <c r="D835" s="667" t="s">
        <v>7569</v>
      </c>
      <c r="E835" s="666" t="s">
        <v>7570</v>
      </c>
      <c r="F835" s="667" t="s">
        <v>7571</v>
      </c>
      <c r="G835" s="666" t="s">
        <v>5695</v>
      </c>
      <c r="H835" s="666" t="s">
        <v>5696</v>
      </c>
      <c r="I835" s="668">
        <v>1955</v>
      </c>
      <c r="J835" s="668">
        <v>1</v>
      </c>
      <c r="K835" s="669">
        <v>1955</v>
      </c>
    </row>
    <row r="836" spans="1:11" ht="14.4" customHeight="1" x14ac:dyDescent="0.3">
      <c r="A836" s="664" t="s">
        <v>555</v>
      </c>
      <c r="B836" s="665" t="s">
        <v>556</v>
      </c>
      <c r="C836" s="666" t="s">
        <v>4329</v>
      </c>
      <c r="D836" s="667" t="s">
        <v>7569</v>
      </c>
      <c r="E836" s="666" t="s">
        <v>7570</v>
      </c>
      <c r="F836" s="667" t="s">
        <v>7571</v>
      </c>
      <c r="G836" s="666" t="s">
        <v>5697</v>
      </c>
      <c r="H836" s="666" t="s">
        <v>5698</v>
      </c>
      <c r="I836" s="668">
        <v>9660</v>
      </c>
      <c r="J836" s="668">
        <v>2</v>
      </c>
      <c r="K836" s="669">
        <v>19320</v>
      </c>
    </row>
    <row r="837" spans="1:11" ht="14.4" customHeight="1" x14ac:dyDescent="0.3">
      <c r="A837" s="664" t="s">
        <v>555</v>
      </c>
      <c r="B837" s="665" t="s">
        <v>556</v>
      </c>
      <c r="C837" s="666" t="s">
        <v>4329</v>
      </c>
      <c r="D837" s="667" t="s">
        <v>7569</v>
      </c>
      <c r="E837" s="666" t="s">
        <v>7570</v>
      </c>
      <c r="F837" s="667" t="s">
        <v>7571</v>
      </c>
      <c r="G837" s="666" t="s">
        <v>5699</v>
      </c>
      <c r="H837" s="666" t="s">
        <v>5700</v>
      </c>
      <c r="I837" s="668">
        <v>506</v>
      </c>
      <c r="J837" s="668">
        <v>1</v>
      </c>
      <c r="K837" s="669">
        <v>506</v>
      </c>
    </row>
    <row r="838" spans="1:11" ht="14.4" customHeight="1" x14ac:dyDescent="0.3">
      <c r="A838" s="664" t="s">
        <v>555</v>
      </c>
      <c r="B838" s="665" t="s">
        <v>556</v>
      </c>
      <c r="C838" s="666" t="s">
        <v>4329</v>
      </c>
      <c r="D838" s="667" t="s">
        <v>7569</v>
      </c>
      <c r="E838" s="666" t="s">
        <v>7570</v>
      </c>
      <c r="F838" s="667" t="s">
        <v>7571</v>
      </c>
      <c r="G838" s="666" t="s">
        <v>5701</v>
      </c>
      <c r="H838" s="666" t="s">
        <v>5702</v>
      </c>
      <c r="I838" s="668">
        <v>3684.74</v>
      </c>
      <c r="J838" s="668">
        <v>2</v>
      </c>
      <c r="K838" s="669">
        <v>7369.48</v>
      </c>
    </row>
    <row r="839" spans="1:11" ht="14.4" customHeight="1" x14ac:dyDescent="0.3">
      <c r="A839" s="664" t="s">
        <v>555</v>
      </c>
      <c r="B839" s="665" t="s">
        <v>556</v>
      </c>
      <c r="C839" s="666" t="s">
        <v>4329</v>
      </c>
      <c r="D839" s="667" t="s">
        <v>7569</v>
      </c>
      <c r="E839" s="666" t="s">
        <v>7570</v>
      </c>
      <c r="F839" s="667" t="s">
        <v>7571</v>
      </c>
      <c r="G839" s="666" t="s">
        <v>5703</v>
      </c>
      <c r="H839" s="666" t="s">
        <v>5704</v>
      </c>
      <c r="I839" s="668">
        <v>506</v>
      </c>
      <c r="J839" s="668">
        <v>1</v>
      </c>
      <c r="K839" s="669">
        <v>506</v>
      </c>
    </row>
    <row r="840" spans="1:11" ht="14.4" customHeight="1" x14ac:dyDescent="0.3">
      <c r="A840" s="664" t="s">
        <v>555</v>
      </c>
      <c r="B840" s="665" t="s">
        <v>556</v>
      </c>
      <c r="C840" s="666" t="s">
        <v>4329</v>
      </c>
      <c r="D840" s="667" t="s">
        <v>7569</v>
      </c>
      <c r="E840" s="666" t="s">
        <v>7570</v>
      </c>
      <c r="F840" s="667" t="s">
        <v>7571</v>
      </c>
      <c r="G840" s="666" t="s">
        <v>5705</v>
      </c>
      <c r="H840" s="666" t="s">
        <v>5706</v>
      </c>
      <c r="I840" s="668">
        <v>8717</v>
      </c>
      <c r="J840" s="668">
        <v>4</v>
      </c>
      <c r="K840" s="669">
        <v>34868</v>
      </c>
    </row>
    <row r="841" spans="1:11" ht="14.4" customHeight="1" x14ac:dyDescent="0.3">
      <c r="A841" s="664" t="s">
        <v>555</v>
      </c>
      <c r="B841" s="665" t="s">
        <v>556</v>
      </c>
      <c r="C841" s="666" t="s">
        <v>4329</v>
      </c>
      <c r="D841" s="667" t="s">
        <v>7569</v>
      </c>
      <c r="E841" s="666" t="s">
        <v>7570</v>
      </c>
      <c r="F841" s="667" t="s">
        <v>7571</v>
      </c>
      <c r="G841" s="666" t="s">
        <v>5707</v>
      </c>
      <c r="H841" s="666" t="s">
        <v>5708</v>
      </c>
      <c r="I841" s="668">
        <v>8735.9150000000009</v>
      </c>
      <c r="J841" s="668">
        <v>2</v>
      </c>
      <c r="K841" s="669">
        <v>17471.830000000002</v>
      </c>
    </row>
    <row r="842" spans="1:11" ht="14.4" customHeight="1" x14ac:dyDescent="0.3">
      <c r="A842" s="664" t="s">
        <v>555</v>
      </c>
      <c r="B842" s="665" t="s">
        <v>556</v>
      </c>
      <c r="C842" s="666" t="s">
        <v>4329</v>
      </c>
      <c r="D842" s="667" t="s">
        <v>7569</v>
      </c>
      <c r="E842" s="666" t="s">
        <v>7570</v>
      </c>
      <c r="F842" s="667" t="s">
        <v>7571</v>
      </c>
      <c r="G842" s="666" t="s">
        <v>5709</v>
      </c>
      <c r="H842" s="666" t="s">
        <v>5710</v>
      </c>
      <c r="I842" s="668">
        <v>9017.83</v>
      </c>
      <c r="J842" s="668">
        <v>1</v>
      </c>
      <c r="K842" s="669">
        <v>9017.83</v>
      </c>
    </row>
    <row r="843" spans="1:11" ht="14.4" customHeight="1" x14ac:dyDescent="0.3">
      <c r="A843" s="664" t="s">
        <v>555</v>
      </c>
      <c r="B843" s="665" t="s">
        <v>556</v>
      </c>
      <c r="C843" s="666" t="s">
        <v>4329</v>
      </c>
      <c r="D843" s="667" t="s">
        <v>7569</v>
      </c>
      <c r="E843" s="666" t="s">
        <v>7570</v>
      </c>
      <c r="F843" s="667" t="s">
        <v>7571</v>
      </c>
      <c r="G843" s="666" t="s">
        <v>5711</v>
      </c>
      <c r="H843" s="666" t="s">
        <v>5712</v>
      </c>
      <c r="I843" s="668">
        <v>421.23</v>
      </c>
      <c r="J843" s="668">
        <v>3</v>
      </c>
      <c r="K843" s="669">
        <v>1263.69</v>
      </c>
    </row>
    <row r="844" spans="1:11" ht="14.4" customHeight="1" x14ac:dyDescent="0.3">
      <c r="A844" s="664" t="s">
        <v>555</v>
      </c>
      <c r="B844" s="665" t="s">
        <v>556</v>
      </c>
      <c r="C844" s="666" t="s">
        <v>4329</v>
      </c>
      <c r="D844" s="667" t="s">
        <v>7569</v>
      </c>
      <c r="E844" s="666" t="s">
        <v>7570</v>
      </c>
      <c r="F844" s="667" t="s">
        <v>7571</v>
      </c>
      <c r="G844" s="666" t="s">
        <v>5713</v>
      </c>
      <c r="H844" s="666" t="s">
        <v>5714</v>
      </c>
      <c r="I844" s="668">
        <v>943</v>
      </c>
      <c r="J844" s="668">
        <v>2</v>
      </c>
      <c r="K844" s="669">
        <v>1886</v>
      </c>
    </row>
    <row r="845" spans="1:11" ht="14.4" customHeight="1" x14ac:dyDescent="0.3">
      <c r="A845" s="664" t="s">
        <v>555</v>
      </c>
      <c r="B845" s="665" t="s">
        <v>556</v>
      </c>
      <c r="C845" s="666" t="s">
        <v>4329</v>
      </c>
      <c r="D845" s="667" t="s">
        <v>7569</v>
      </c>
      <c r="E845" s="666" t="s">
        <v>7570</v>
      </c>
      <c r="F845" s="667" t="s">
        <v>7571</v>
      </c>
      <c r="G845" s="666" t="s">
        <v>5715</v>
      </c>
      <c r="H845" s="666" t="s">
        <v>5716</v>
      </c>
      <c r="I845" s="668">
        <v>8314.5</v>
      </c>
      <c r="J845" s="668">
        <v>1</v>
      </c>
      <c r="K845" s="669">
        <v>8314.5</v>
      </c>
    </row>
    <row r="846" spans="1:11" ht="14.4" customHeight="1" x14ac:dyDescent="0.3">
      <c r="A846" s="664" t="s">
        <v>555</v>
      </c>
      <c r="B846" s="665" t="s">
        <v>556</v>
      </c>
      <c r="C846" s="666" t="s">
        <v>4329</v>
      </c>
      <c r="D846" s="667" t="s">
        <v>7569</v>
      </c>
      <c r="E846" s="666" t="s">
        <v>7570</v>
      </c>
      <c r="F846" s="667" t="s">
        <v>7571</v>
      </c>
      <c r="G846" s="666" t="s">
        <v>5717</v>
      </c>
      <c r="H846" s="666" t="s">
        <v>5718</v>
      </c>
      <c r="I846" s="668">
        <v>241.5</v>
      </c>
      <c r="J846" s="668">
        <v>1</v>
      </c>
      <c r="K846" s="669">
        <v>241.5</v>
      </c>
    </row>
    <row r="847" spans="1:11" ht="14.4" customHeight="1" x14ac:dyDescent="0.3">
      <c r="A847" s="664" t="s">
        <v>555</v>
      </c>
      <c r="B847" s="665" t="s">
        <v>556</v>
      </c>
      <c r="C847" s="666" t="s">
        <v>4329</v>
      </c>
      <c r="D847" s="667" t="s">
        <v>7569</v>
      </c>
      <c r="E847" s="666" t="s">
        <v>7570</v>
      </c>
      <c r="F847" s="667" t="s">
        <v>7571</v>
      </c>
      <c r="G847" s="666" t="s">
        <v>5719</v>
      </c>
      <c r="H847" s="666" t="s">
        <v>5720</v>
      </c>
      <c r="I847" s="668">
        <v>527.85</v>
      </c>
      <c r="J847" s="668">
        <v>3</v>
      </c>
      <c r="K847" s="669">
        <v>1583.55</v>
      </c>
    </row>
    <row r="848" spans="1:11" ht="14.4" customHeight="1" x14ac:dyDescent="0.3">
      <c r="A848" s="664" t="s">
        <v>555</v>
      </c>
      <c r="B848" s="665" t="s">
        <v>556</v>
      </c>
      <c r="C848" s="666" t="s">
        <v>4329</v>
      </c>
      <c r="D848" s="667" t="s">
        <v>7569</v>
      </c>
      <c r="E848" s="666" t="s">
        <v>7570</v>
      </c>
      <c r="F848" s="667" t="s">
        <v>7571</v>
      </c>
      <c r="G848" s="666" t="s">
        <v>5721</v>
      </c>
      <c r="H848" s="666" t="s">
        <v>5722</v>
      </c>
      <c r="I848" s="668">
        <v>2760</v>
      </c>
      <c r="J848" s="668">
        <v>1</v>
      </c>
      <c r="K848" s="669">
        <v>2760</v>
      </c>
    </row>
    <row r="849" spans="1:11" ht="14.4" customHeight="1" x14ac:dyDescent="0.3">
      <c r="A849" s="664" t="s">
        <v>555</v>
      </c>
      <c r="B849" s="665" t="s">
        <v>556</v>
      </c>
      <c r="C849" s="666" t="s">
        <v>4329</v>
      </c>
      <c r="D849" s="667" t="s">
        <v>7569</v>
      </c>
      <c r="E849" s="666" t="s">
        <v>7570</v>
      </c>
      <c r="F849" s="667" t="s">
        <v>7571</v>
      </c>
      <c r="G849" s="666" t="s">
        <v>5723</v>
      </c>
      <c r="H849" s="666" t="s">
        <v>5724</v>
      </c>
      <c r="I849" s="668">
        <v>13644.75</v>
      </c>
      <c r="J849" s="668">
        <v>1</v>
      </c>
      <c r="K849" s="669">
        <v>13644.75</v>
      </c>
    </row>
    <row r="850" spans="1:11" ht="14.4" customHeight="1" x14ac:dyDescent="0.3">
      <c r="A850" s="664" t="s">
        <v>555</v>
      </c>
      <c r="B850" s="665" t="s">
        <v>556</v>
      </c>
      <c r="C850" s="666" t="s">
        <v>4329</v>
      </c>
      <c r="D850" s="667" t="s">
        <v>7569</v>
      </c>
      <c r="E850" s="666" t="s">
        <v>7570</v>
      </c>
      <c r="F850" s="667" t="s">
        <v>7571</v>
      </c>
      <c r="G850" s="666" t="s">
        <v>5725</v>
      </c>
      <c r="H850" s="666" t="s">
        <v>5726</v>
      </c>
      <c r="I850" s="668">
        <v>17117.75</v>
      </c>
      <c r="J850" s="668">
        <v>1</v>
      </c>
      <c r="K850" s="669">
        <v>17117.75</v>
      </c>
    </row>
    <row r="851" spans="1:11" ht="14.4" customHeight="1" x14ac:dyDescent="0.3">
      <c r="A851" s="664" t="s">
        <v>555</v>
      </c>
      <c r="B851" s="665" t="s">
        <v>556</v>
      </c>
      <c r="C851" s="666" t="s">
        <v>4329</v>
      </c>
      <c r="D851" s="667" t="s">
        <v>7569</v>
      </c>
      <c r="E851" s="666" t="s">
        <v>7570</v>
      </c>
      <c r="F851" s="667" t="s">
        <v>7571</v>
      </c>
      <c r="G851" s="666" t="s">
        <v>5725</v>
      </c>
      <c r="H851" s="666" t="s">
        <v>5727</v>
      </c>
      <c r="I851" s="668">
        <v>17117.759999999998</v>
      </c>
      <c r="J851" s="668">
        <v>1</v>
      </c>
      <c r="K851" s="669">
        <v>17117.759999999998</v>
      </c>
    </row>
    <row r="852" spans="1:11" ht="14.4" customHeight="1" x14ac:dyDescent="0.3">
      <c r="A852" s="664" t="s">
        <v>555</v>
      </c>
      <c r="B852" s="665" t="s">
        <v>556</v>
      </c>
      <c r="C852" s="666" t="s">
        <v>4329</v>
      </c>
      <c r="D852" s="667" t="s">
        <v>7569</v>
      </c>
      <c r="E852" s="666" t="s">
        <v>7570</v>
      </c>
      <c r="F852" s="667" t="s">
        <v>7571</v>
      </c>
      <c r="G852" s="666" t="s">
        <v>5728</v>
      </c>
      <c r="H852" s="666" t="s">
        <v>5729</v>
      </c>
      <c r="I852" s="668">
        <v>584.82000000000005</v>
      </c>
      <c r="J852" s="668">
        <v>1</v>
      </c>
      <c r="K852" s="669">
        <v>584.82000000000005</v>
      </c>
    </row>
    <row r="853" spans="1:11" ht="14.4" customHeight="1" x14ac:dyDescent="0.3">
      <c r="A853" s="664" t="s">
        <v>555</v>
      </c>
      <c r="B853" s="665" t="s">
        <v>556</v>
      </c>
      <c r="C853" s="666" t="s">
        <v>4329</v>
      </c>
      <c r="D853" s="667" t="s">
        <v>7569</v>
      </c>
      <c r="E853" s="666" t="s">
        <v>7570</v>
      </c>
      <c r="F853" s="667" t="s">
        <v>7571</v>
      </c>
      <c r="G853" s="666" t="s">
        <v>5730</v>
      </c>
      <c r="H853" s="666" t="s">
        <v>5731</v>
      </c>
      <c r="I853" s="668">
        <v>851.58</v>
      </c>
      <c r="J853" s="668">
        <v>3</v>
      </c>
      <c r="K853" s="669">
        <v>2554.7400000000002</v>
      </c>
    </row>
    <row r="854" spans="1:11" ht="14.4" customHeight="1" x14ac:dyDescent="0.3">
      <c r="A854" s="664" t="s">
        <v>555</v>
      </c>
      <c r="B854" s="665" t="s">
        <v>556</v>
      </c>
      <c r="C854" s="666" t="s">
        <v>4329</v>
      </c>
      <c r="D854" s="667" t="s">
        <v>7569</v>
      </c>
      <c r="E854" s="666" t="s">
        <v>7570</v>
      </c>
      <c r="F854" s="667" t="s">
        <v>7571</v>
      </c>
      <c r="G854" s="666" t="s">
        <v>5732</v>
      </c>
      <c r="H854" s="666" t="s">
        <v>5733</v>
      </c>
      <c r="I854" s="668">
        <v>604.20000000000005</v>
      </c>
      <c r="J854" s="668">
        <v>1</v>
      </c>
      <c r="K854" s="669">
        <v>604.20000000000005</v>
      </c>
    </row>
    <row r="855" spans="1:11" ht="14.4" customHeight="1" x14ac:dyDescent="0.3">
      <c r="A855" s="664" t="s">
        <v>555</v>
      </c>
      <c r="B855" s="665" t="s">
        <v>556</v>
      </c>
      <c r="C855" s="666" t="s">
        <v>4329</v>
      </c>
      <c r="D855" s="667" t="s">
        <v>7569</v>
      </c>
      <c r="E855" s="666" t="s">
        <v>7570</v>
      </c>
      <c r="F855" s="667" t="s">
        <v>7571</v>
      </c>
      <c r="G855" s="666" t="s">
        <v>5734</v>
      </c>
      <c r="H855" s="666" t="s">
        <v>5735</v>
      </c>
      <c r="I855" s="668">
        <v>851.58</v>
      </c>
      <c r="J855" s="668">
        <v>3</v>
      </c>
      <c r="K855" s="669">
        <v>2554.7399999999998</v>
      </c>
    </row>
    <row r="856" spans="1:11" ht="14.4" customHeight="1" x14ac:dyDescent="0.3">
      <c r="A856" s="664" t="s">
        <v>555</v>
      </c>
      <c r="B856" s="665" t="s">
        <v>556</v>
      </c>
      <c r="C856" s="666" t="s">
        <v>4329</v>
      </c>
      <c r="D856" s="667" t="s">
        <v>7569</v>
      </c>
      <c r="E856" s="666" t="s">
        <v>7570</v>
      </c>
      <c r="F856" s="667" t="s">
        <v>7571</v>
      </c>
      <c r="G856" s="666" t="s">
        <v>5736</v>
      </c>
      <c r="H856" s="666" t="s">
        <v>5737</v>
      </c>
      <c r="I856" s="668">
        <v>584.82000000000005</v>
      </c>
      <c r="J856" s="668">
        <v>1</v>
      </c>
      <c r="K856" s="669">
        <v>584.82000000000005</v>
      </c>
    </row>
    <row r="857" spans="1:11" ht="14.4" customHeight="1" x14ac:dyDescent="0.3">
      <c r="A857" s="664" t="s">
        <v>555</v>
      </c>
      <c r="B857" s="665" t="s">
        <v>556</v>
      </c>
      <c r="C857" s="666" t="s">
        <v>4329</v>
      </c>
      <c r="D857" s="667" t="s">
        <v>7569</v>
      </c>
      <c r="E857" s="666" t="s">
        <v>7570</v>
      </c>
      <c r="F857" s="667" t="s">
        <v>7571</v>
      </c>
      <c r="G857" s="666" t="s">
        <v>5738</v>
      </c>
      <c r="H857" s="666" t="s">
        <v>5739</v>
      </c>
      <c r="I857" s="668">
        <v>851.58</v>
      </c>
      <c r="J857" s="668">
        <v>1</v>
      </c>
      <c r="K857" s="669">
        <v>851.58</v>
      </c>
    </row>
    <row r="858" spans="1:11" ht="14.4" customHeight="1" x14ac:dyDescent="0.3">
      <c r="A858" s="664" t="s">
        <v>555</v>
      </c>
      <c r="B858" s="665" t="s">
        <v>556</v>
      </c>
      <c r="C858" s="666" t="s">
        <v>4329</v>
      </c>
      <c r="D858" s="667" t="s">
        <v>7569</v>
      </c>
      <c r="E858" s="666" t="s">
        <v>7570</v>
      </c>
      <c r="F858" s="667" t="s">
        <v>7571</v>
      </c>
      <c r="G858" s="666" t="s">
        <v>5740</v>
      </c>
      <c r="H858" s="666" t="s">
        <v>5741</v>
      </c>
      <c r="I858" s="668">
        <v>564.29999999999995</v>
      </c>
      <c r="J858" s="668">
        <v>1</v>
      </c>
      <c r="K858" s="669">
        <v>564.29999999999995</v>
      </c>
    </row>
    <row r="859" spans="1:11" ht="14.4" customHeight="1" x14ac:dyDescent="0.3">
      <c r="A859" s="664" t="s">
        <v>555</v>
      </c>
      <c r="B859" s="665" t="s">
        <v>556</v>
      </c>
      <c r="C859" s="666" t="s">
        <v>4329</v>
      </c>
      <c r="D859" s="667" t="s">
        <v>7569</v>
      </c>
      <c r="E859" s="666" t="s">
        <v>7570</v>
      </c>
      <c r="F859" s="667" t="s">
        <v>7571</v>
      </c>
      <c r="G859" s="666" t="s">
        <v>5742</v>
      </c>
      <c r="H859" s="666" t="s">
        <v>5743</v>
      </c>
      <c r="I859" s="668">
        <v>1764.1</v>
      </c>
      <c r="J859" s="668">
        <v>4</v>
      </c>
      <c r="K859" s="669">
        <v>7056.4</v>
      </c>
    </row>
    <row r="860" spans="1:11" ht="14.4" customHeight="1" x14ac:dyDescent="0.3">
      <c r="A860" s="664" t="s">
        <v>555</v>
      </c>
      <c r="B860" s="665" t="s">
        <v>556</v>
      </c>
      <c r="C860" s="666" t="s">
        <v>4329</v>
      </c>
      <c r="D860" s="667" t="s">
        <v>7569</v>
      </c>
      <c r="E860" s="666" t="s">
        <v>7570</v>
      </c>
      <c r="F860" s="667" t="s">
        <v>7571</v>
      </c>
      <c r="G860" s="666" t="s">
        <v>5744</v>
      </c>
      <c r="H860" s="666" t="s">
        <v>5745</v>
      </c>
      <c r="I860" s="668">
        <v>7925.45</v>
      </c>
      <c r="J860" s="668">
        <v>2</v>
      </c>
      <c r="K860" s="669">
        <v>15850.9</v>
      </c>
    </row>
    <row r="861" spans="1:11" ht="14.4" customHeight="1" x14ac:dyDescent="0.3">
      <c r="A861" s="664" t="s">
        <v>555</v>
      </c>
      <c r="B861" s="665" t="s">
        <v>556</v>
      </c>
      <c r="C861" s="666" t="s">
        <v>4329</v>
      </c>
      <c r="D861" s="667" t="s">
        <v>7569</v>
      </c>
      <c r="E861" s="666" t="s">
        <v>7570</v>
      </c>
      <c r="F861" s="667" t="s">
        <v>7571</v>
      </c>
      <c r="G861" s="666" t="s">
        <v>5746</v>
      </c>
      <c r="H861" s="666" t="s">
        <v>5747</v>
      </c>
      <c r="I861" s="668">
        <v>856.64857142857124</v>
      </c>
      <c r="J861" s="668">
        <v>8</v>
      </c>
      <c r="K861" s="669">
        <v>6853.1899999999987</v>
      </c>
    </row>
    <row r="862" spans="1:11" ht="14.4" customHeight="1" x14ac:dyDescent="0.3">
      <c r="A862" s="664" t="s">
        <v>555</v>
      </c>
      <c r="B862" s="665" t="s">
        <v>556</v>
      </c>
      <c r="C862" s="666" t="s">
        <v>4329</v>
      </c>
      <c r="D862" s="667" t="s">
        <v>7569</v>
      </c>
      <c r="E862" s="666" t="s">
        <v>7570</v>
      </c>
      <c r="F862" s="667" t="s">
        <v>7571</v>
      </c>
      <c r="G862" s="666" t="s">
        <v>5748</v>
      </c>
      <c r="H862" s="666" t="s">
        <v>5749</v>
      </c>
      <c r="I862" s="668">
        <v>1307.1816666666668</v>
      </c>
      <c r="J862" s="668">
        <v>13</v>
      </c>
      <c r="K862" s="669">
        <v>16993.36</v>
      </c>
    </row>
    <row r="863" spans="1:11" ht="14.4" customHeight="1" x14ac:dyDescent="0.3">
      <c r="A863" s="664" t="s">
        <v>555</v>
      </c>
      <c r="B863" s="665" t="s">
        <v>556</v>
      </c>
      <c r="C863" s="666" t="s">
        <v>4329</v>
      </c>
      <c r="D863" s="667" t="s">
        <v>7569</v>
      </c>
      <c r="E863" s="666" t="s">
        <v>7570</v>
      </c>
      <c r="F863" s="667" t="s">
        <v>7571</v>
      </c>
      <c r="G863" s="666" t="s">
        <v>5750</v>
      </c>
      <c r="H863" s="666" t="s">
        <v>5751</v>
      </c>
      <c r="I863" s="668">
        <v>1184.8039999999996</v>
      </c>
      <c r="J863" s="668">
        <v>13</v>
      </c>
      <c r="K863" s="669">
        <v>15402.449999999995</v>
      </c>
    </row>
    <row r="864" spans="1:11" ht="14.4" customHeight="1" x14ac:dyDescent="0.3">
      <c r="A864" s="664" t="s">
        <v>555</v>
      </c>
      <c r="B864" s="665" t="s">
        <v>556</v>
      </c>
      <c r="C864" s="666" t="s">
        <v>4329</v>
      </c>
      <c r="D864" s="667" t="s">
        <v>7569</v>
      </c>
      <c r="E864" s="666" t="s">
        <v>7570</v>
      </c>
      <c r="F864" s="667" t="s">
        <v>7571</v>
      </c>
      <c r="G864" s="666" t="s">
        <v>5752</v>
      </c>
      <c r="H864" s="666" t="s">
        <v>5753</v>
      </c>
      <c r="I864" s="668">
        <v>1307.172</v>
      </c>
      <c r="J864" s="668">
        <v>9</v>
      </c>
      <c r="K864" s="669">
        <v>11764.550000000001</v>
      </c>
    </row>
    <row r="865" spans="1:11" ht="14.4" customHeight="1" x14ac:dyDescent="0.3">
      <c r="A865" s="664" t="s">
        <v>555</v>
      </c>
      <c r="B865" s="665" t="s">
        <v>556</v>
      </c>
      <c r="C865" s="666" t="s">
        <v>4329</v>
      </c>
      <c r="D865" s="667" t="s">
        <v>7569</v>
      </c>
      <c r="E865" s="666" t="s">
        <v>7570</v>
      </c>
      <c r="F865" s="667" t="s">
        <v>7571</v>
      </c>
      <c r="G865" s="666" t="s">
        <v>5754</v>
      </c>
      <c r="H865" s="666" t="s">
        <v>5755</v>
      </c>
      <c r="I865" s="668">
        <v>856.6483333333332</v>
      </c>
      <c r="J865" s="668">
        <v>8</v>
      </c>
      <c r="K865" s="669">
        <v>6853.1799999999994</v>
      </c>
    </row>
    <row r="866" spans="1:11" ht="14.4" customHeight="1" x14ac:dyDescent="0.3">
      <c r="A866" s="664" t="s">
        <v>555</v>
      </c>
      <c r="B866" s="665" t="s">
        <v>556</v>
      </c>
      <c r="C866" s="666" t="s">
        <v>4329</v>
      </c>
      <c r="D866" s="667" t="s">
        <v>7569</v>
      </c>
      <c r="E866" s="666" t="s">
        <v>7570</v>
      </c>
      <c r="F866" s="667" t="s">
        <v>7571</v>
      </c>
      <c r="G866" s="666" t="s">
        <v>5756</v>
      </c>
      <c r="H866" s="666" t="s">
        <v>5757</v>
      </c>
      <c r="I866" s="668">
        <v>9028.9675000000007</v>
      </c>
      <c r="J866" s="668">
        <v>4</v>
      </c>
      <c r="K866" s="669">
        <v>36115.870000000003</v>
      </c>
    </row>
    <row r="867" spans="1:11" ht="14.4" customHeight="1" x14ac:dyDescent="0.3">
      <c r="A867" s="664" t="s">
        <v>555</v>
      </c>
      <c r="B867" s="665" t="s">
        <v>556</v>
      </c>
      <c r="C867" s="666" t="s">
        <v>4329</v>
      </c>
      <c r="D867" s="667" t="s">
        <v>7569</v>
      </c>
      <c r="E867" s="666" t="s">
        <v>7570</v>
      </c>
      <c r="F867" s="667" t="s">
        <v>7571</v>
      </c>
      <c r="G867" s="666" t="s">
        <v>5758</v>
      </c>
      <c r="H867" s="666" t="s">
        <v>5759</v>
      </c>
      <c r="I867" s="668">
        <v>982.14</v>
      </c>
      <c r="J867" s="668">
        <v>1</v>
      </c>
      <c r="K867" s="669">
        <v>982.14</v>
      </c>
    </row>
    <row r="868" spans="1:11" ht="14.4" customHeight="1" x14ac:dyDescent="0.3">
      <c r="A868" s="664" t="s">
        <v>555</v>
      </c>
      <c r="B868" s="665" t="s">
        <v>556</v>
      </c>
      <c r="C868" s="666" t="s">
        <v>4329</v>
      </c>
      <c r="D868" s="667" t="s">
        <v>7569</v>
      </c>
      <c r="E868" s="666" t="s">
        <v>7570</v>
      </c>
      <c r="F868" s="667" t="s">
        <v>7571</v>
      </c>
      <c r="G868" s="666" t="s">
        <v>5760</v>
      </c>
      <c r="H868" s="666" t="s">
        <v>5761</v>
      </c>
      <c r="I868" s="668">
        <v>856.6524999999998</v>
      </c>
      <c r="J868" s="668">
        <v>9</v>
      </c>
      <c r="K868" s="669">
        <v>7709.869999999999</v>
      </c>
    </row>
    <row r="869" spans="1:11" ht="14.4" customHeight="1" x14ac:dyDescent="0.3">
      <c r="A869" s="664" t="s">
        <v>555</v>
      </c>
      <c r="B869" s="665" t="s">
        <v>556</v>
      </c>
      <c r="C869" s="666" t="s">
        <v>4329</v>
      </c>
      <c r="D869" s="667" t="s">
        <v>7569</v>
      </c>
      <c r="E869" s="666" t="s">
        <v>7570</v>
      </c>
      <c r="F869" s="667" t="s">
        <v>7571</v>
      </c>
      <c r="G869" s="666" t="s">
        <v>5762</v>
      </c>
      <c r="H869" s="666" t="s">
        <v>5763</v>
      </c>
      <c r="I869" s="668">
        <v>982.16</v>
      </c>
      <c r="J869" s="668">
        <v>2</v>
      </c>
      <c r="K869" s="669">
        <v>1964.32</v>
      </c>
    </row>
    <row r="870" spans="1:11" ht="14.4" customHeight="1" x14ac:dyDescent="0.3">
      <c r="A870" s="664" t="s">
        <v>555</v>
      </c>
      <c r="B870" s="665" t="s">
        <v>556</v>
      </c>
      <c r="C870" s="666" t="s">
        <v>4329</v>
      </c>
      <c r="D870" s="667" t="s">
        <v>7569</v>
      </c>
      <c r="E870" s="666" t="s">
        <v>7570</v>
      </c>
      <c r="F870" s="667" t="s">
        <v>7571</v>
      </c>
      <c r="G870" s="666" t="s">
        <v>5764</v>
      </c>
      <c r="H870" s="666" t="s">
        <v>5765</v>
      </c>
      <c r="I870" s="668">
        <v>982.16</v>
      </c>
      <c r="J870" s="668">
        <v>1</v>
      </c>
      <c r="K870" s="669">
        <v>982.16</v>
      </c>
    </row>
    <row r="871" spans="1:11" ht="14.4" customHeight="1" x14ac:dyDescent="0.3">
      <c r="A871" s="664" t="s">
        <v>555</v>
      </c>
      <c r="B871" s="665" t="s">
        <v>556</v>
      </c>
      <c r="C871" s="666" t="s">
        <v>4329</v>
      </c>
      <c r="D871" s="667" t="s">
        <v>7569</v>
      </c>
      <c r="E871" s="666" t="s">
        <v>7570</v>
      </c>
      <c r="F871" s="667" t="s">
        <v>7571</v>
      </c>
      <c r="G871" s="666" t="s">
        <v>5766</v>
      </c>
      <c r="H871" s="666" t="s">
        <v>5767</v>
      </c>
      <c r="I871" s="668">
        <v>11648.766666666668</v>
      </c>
      <c r="J871" s="668">
        <v>3</v>
      </c>
      <c r="K871" s="669">
        <v>34946.300000000003</v>
      </c>
    </row>
    <row r="872" spans="1:11" ht="14.4" customHeight="1" x14ac:dyDescent="0.3">
      <c r="A872" s="664" t="s">
        <v>555</v>
      </c>
      <c r="B872" s="665" t="s">
        <v>556</v>
      </c>
      <c r="C872" s="666" t="s">
        <v>4329</v>
      </c>
      <c r="D872" s="667" t="s">
        <v>7569</v>
      </c>
      <c r="E872" s="666" t="s">
        <v>7570</v>
      </c>
      <c r="F872" s="667" t="s">
        <v>7571</v>
      </c>
      <c r="G872" s="666" t="s">
        <v>5768</v>
      </c>
      <c r="H872" s="666" t="s">
        <v>5769</v>
      </c>
      <c r="I872" s="668">
        <v>1184.7999999999995</v>
      </c>
      <c r="J872" s="668">
        <v>24</v>
      </c>
      <c r="K872" s="669">
        <v>28435.530000000002</v>
      </c>
    </row>
    <row r="873" spans="1:11" ht="14.4" customHeight="1" x14ac:dyDescent="0.3">
      <c r="A873" s="664" t="s">
        <v>555</v>
      </c>
      <c r="B873" s="665" t="s">
        <v>556</v>
      </c>
      <c r="C873" s="666" t="s">
        <v>4329</v>
      </c>
      <c r="D873" s="667" t="s">
        <v>7569</v>
      </c>
      <c r="E873" s="666" t="s">
        <v>7570</v>
      </c>
      <c r="F873" s="667" t="s">
        <v>7571</v>
      </c>
      <c r="G873" s="666" t="s">
        <v>5770</v>
      </c>
      <c r="H873" s="666" t="s">
        <v>5771</v>
      </c>
      <c r="I873" s="668">
        <v>1755.5447916666665</v>
      </c>
      <c r="J873" s="668">
        <v>119</v>
      </c>
      <c r="K873" s="669">
        <v>208909.65999999992</v>
      </c>
    </row>
    <row r="874" spans="1:11" ht="14.4" customHeight="1" x14ac:dyDescent="0.3">
      <c r="A874" s="664" t="s">
        <v>555</v>
      </c>
      <c r="B874" s="665" t="s">
        <v>556</v>
      </c>
      <c r="C874" s="666" t="s">
        <v>4329</v>
      </c>
      <c r="D874" s="667" t="s">
        <v>7569</v>
      </c>
      <c r="E874" s="666" t="s">
        <v>7570</v>
      </c>
      <c r="F874" s="667" t="s">
        <v>7571</v>
      </c>
      <c r="G874" s="666" t="s">
        <v>5772</v>
      </c>
      <c r="H874" s="666" t="s">
        <v>5773</v>
      </c>
      <c r="I874" s="668">
        <v>982.27600000000018</v>
      </c>
      <c r="J874" s="668">
        <v>11</v>
      </c>
      <c r="K874" s="669">
        <v>10805.030000000002</v>
      </c>
    </row>
    <row r="875" spans="1:11" ht="14.4" customHeight="1" x14ac:dyDescent="0.3">
      <c r="A875" s="664" t="s">
        <v>555</v>
      </c>
      <c r="B875" s="665" t="s">
        <v>556</v>
      </c>
      <c r="C875" s="666" t="s">
        <v>4329</v>
      </c>
      <c r="D875" s="667" t="s">
        <v>7569</v>
      </c>
      <c r="E875" s="666" t="s">
        <v>7570</v>
      </c>
      <c r="F875" s="667" t="s">
        <v>7571</v>
      </c>
      <c r="G875" s="666" t="s">
        <v>5774</v>
      </c>
      <c r="H875" s="666" t="s">
        <v>5775</v>
      </c>
      <c r="I875" s="668">
        <v>1755.5415000000007</v>
      </c>
      <c r="J875" s="668">
        <v>91</v>
      </c>
      <c r="K875" s="669">
        <v>159754.22999999992</v>
      </c>
    </row>
    <row r="876" spans="1:11" ht="14.4" customHeight="1" x14ac:dyDescent="0.3">
      <c r="A876" s="664" t="s">
        <v>555</v>
      </c>
      <c r="B876" s="665" t="s">
        <v>556</v>
      </c>
      <c r="C876" s="666" t="s">
        <v>4329</v>
      </c>
      <c r="D876" s="667" t="s">
        <v>7569</v>
      </c>
      <c r="E876" s="666" t="s">
        <v>7570</v>
      </c>
      <c r="F876" s="667" t="s">
        <v>7571</v>
      </c>
      <c r="G876" s="666" t="s">
        <v>5776</v>
      </c>
      <c r="H876" s="666" t="s">
        <v>5777</v>
      </c>
      <c r="I876" s="668">
        <v>1120.9072727272726</v>
      </c>
      <c r="J876" s="668">
        <v>42</v>
      </c>
      <c r="K876" s="669">
        <v>47078.120000000017</v>
      </c>
    </row>
    <row r="877" spans="1:11" ht="14.4" customHeight="1" x14ac:dyDescent="0.3">
      <c r="A877" s="664" t="s">
        <v>555</v>
      </c>
      <c r="B877" s="665" t="s">
        <v>556</v>
      </c>
      <c r="C877" s="666" t="s">
        <v>4329</v>
      </c>
      <c r="D877" s="667" t="s">
        <v>7569</v>
      </c>
      <c r="E877" s="666" t="s">
        <v>7570</v>
      </c>
      <c r="F877" s="667" t="s">
        <v>7571</v>
      </c>
      <c r="G877" s="666" t="s">
        <v>5778</v>
      </c>
      <c r="H877" s="666" t="s">
        <v>5779</v>
      </c>
      <c r="I877" s="668">
        <v>313</v>
      </c>
      <c r="J877" s="668">
        <v>46</v>
      </c>
      <c r="K877" s="669">
        <v>14397.98</v>
      </c>
    </row>
    <row r="878" spans="1:11" ht="14.4" customHeight="1" x14ac:dyDescent="0.3">
      <c r="A878" s="664" t="s">
        <v>555</v>
      </c>
      <c r="B878" s="665" t="s">
        <v>556</v>
      </c>
      <c r="C878" s="666" t="s">
        <v>4329</v>
      </c>
      <c r="D878" s="667" t="s">
        <v>7569</v>
      </c>
      <c r="E878" s="666" t="s">
        <v>7570</v>
      </c>
      <c r="F878" s="667" t="s">
        <v>7571</v>
      </c>
      <c r="G878" s="666" t="s">
        <v>5780</v>
      </c>
      <c r="H878" s="666" t="s">
        <v>5781</v>
      </c>
      <c r="I878" s="668">
        <v>491.68785714285707</v>
      </c>
      <c r="J878" s="668">
        <v>15</v>
      </c>
      <c r="K878" s="669">
        <v>7375.2999999999993</v>
      </c>
    </row>
    <row r="879" spans="1:11" ht="14.4" customHeight="1" x14ac:dyDescent="0.3">
      <c r="A879" s="664" t="s">
        <v>555</v>
      </c>
      <c r="B879" s="665" t="s">
        <v>556</v>
      </c>
      <c r="C879" s="666" t="s">
        <v>4329</v>
      </c>
      <c r="D879" s="667" t="s">
        <v>7569</v>
      </c>
      <c r="E879" s="666" t="s">
        <v>7570</v>
      </c>
      <c r="F879" s="667" t="s">
        <v>7571</v>
      </c>
      <c r="G879" s="666" t="s">
        <v>5782</v>
      </c>
      <c r="H879" s="666" t="s">
        <v>5783</v>
      </c>
      <c r="I879" s="668">
        <v>1755.5443750000009</v>
      </c>
      <c r="J879" s="668">
        <v>82</v>
      </c>
      <c r="K879" s="669">
        <v>143954.41999999998</v>
      </c>
    </row>
    <row r="880" spans="1:11" ht="14.4" customHeight="1" x14ac:dyDescent="0.3">
      <c r="A880" s="664" t="s">
        <v>555</v>
      </c>
      <c r="B880" s="665" t="s">
        <v>556</v>
      </c>
      <c r="C880" s="666" t="s">
        <v>4329</v>
      </c>
      <c r="D880" s="667" t="s">
        <v>7569</v>
      </c>
      <c r="E880" s="666" t="s">
        <v>7570</v>
      </c>
      <c r="F880" s="667" t="s">
        <v>7571</v>
      </c>
      <c r="G880" s="666" t="s">
        <v>5784</v>
      </c>
      <c r="H880" s="666" t="s">
        <v>5785</v>
      </c>
      <c r="I880" s="668">
        <v>1120.9083333333333</v>
      </c>
      <c r="J880" s="668">
        <v>72</v>
      </c>
      <c r="K880" s="669">
        <v>80705.450000000026</v>
      </c>
    </row>
    <row r="881" spans="1:11" ht="14.4" customHeight="1" x14ac:dyDescent="0.3">
      <c r="A881" s="664" t="s">
        <v>555</v>
      </c>
      <c r="B881" s="665" t="s">
        <v>556</v>
      </c>
      <c r="C881" s="666" t="s">
        <v>4329</v>
      </c>
      <c r="D881" s="667" t="s">
        <v>7569</v>
      </c>
      <c r="E881" s="666" t="s">
        <v>7570</v>
      </c>
      <c r="F881" s="667" t="s">
        <v>7571</v>
      </c>
      <c r="G881" s="666" t="s">
        <v>5786</v>
      </c>
      <c r="H881" s="666" t="s">
        <v>5787</v>
      </c>
      <c r="I881" s="668">
        <v>10093.6</v>
      </c>
      <c r="J881" s="668">
        <v>2</v>
      </c>
      <c r="K881" s="669">
        <v>20187.2</v>
      </c>
    </row>
    <row r="882" spans="1:11" ht="14.4" customHeight="1" x14ac:dyDescent="0.3">
      <c r="A882" s="664" t="s">
        <v>555</v>
      </c>
      <c r="B882" s="665" t="s">
        <v>556</v>
      </c>
      <c r="C882" s="666" t="s">
        <v>4329</v>
      </c>
      <c r="D882" s="667" t="s">
        <v>7569</v>
      </c>
      <c r="E882" s="666" t="s">
        <v>7570</v>
      </c>
      <c r="F882" s="667" t="s">
        <v>7571</v>
      </c>
      <c r="G882" s="666" t="s">
        <v>5788</v>
      </c>
      <c r="H882" s="666" t="s">
        <v>5789</v>
      </c>
      <c r="I882" s="668">
        <v>2116.1799999999998</v>
      </c>
      <c r="J882" s="668">
        <v>1</v>
      </c>
      <c r="K882" s="669">
        <v>2116.1799999999998</v>
      </c>
    </row>
    <row r="883" spans="1:11" ht="14.4" customHeight="1" x14ac:dyDescent="0.3">
      <c r="A883" s="664" t="s">
        <v>555</v>
      </c>
      <c r="B883" s="665" t="s">
        <v>556</v>
      </c>
      <c r="C883" s="666" t="s">
        <v>4329</v>
      </c>
      <c r="D883" s="667" t="s">
        <v>7569</v>
      </c>
      <c r="E883" s="666" t="s">
        <v>7570</v>
      </c>
      <c r="F883" s="667" t="s">
        <v>7571</v>
      </c>
      <c r="G883" s="666" t="s">
        <v>5790</v>
      </c>
      <c r="H883" s="666" t="s">
        <v>5791</v>
      </c>
      <c r="I883" s="668">
        <v>9678.76</v>
      </c>
      <c r="J883" s="668">
        <v>1</v>
      </c>
      <c r="K883" s="669">
        <v>9678.76</v>
      </c>
    </row>
    <row r="884" spans="1:11" ht="14.4" customHeight="1" x14ac:dyDescent="0.3">
      <c r="A884" s="664" t="s">
        <v>555</v>
      </c>
      <c r="B884" s="665" t="s">
        <v>556</v>
      </c>
      <c r="C884" s="666" t="s">
        <v>4329</v>
      </c>
      <c r="D884" s="667" t="s">
        <v>7569</v>
      </c>
      <c r="E884" s="666" t="s">
        <v>7570</v>
      </c>
      <c r="F884" s="667" t="s">
        <v>7571</v>
      </c>
      <c r="G884" s="666" t="s">
        <v>5792</v>
      </c>
      <c r="H884" s="666" t="s">
        <v>5793</v>
      </c>
      <c r="I884" s="668">
        <v>2116.1799999999998</v>
      </c>
      <c r="J884" s="668">
        <v>2</v>
      </c>
      <c r="K884" s="669">
        <v>4232.37</v>
      </c>
    </row>
    <row r="885" spans="1:11" ht="14.4" customHeight="1" x14ac:dyDescent="0.3">
      <c r="A885" s="664" t="s">
        <v>555</v>
      </c>
      <c r="B885" s="665" t="s">
        <v>556</v>
      </c>
      <c r="C885" s="666" t="s">
        <v>4329</v>
      </c>
      <c r="D885" s="667" t="s">
        <v>7569</v>
      </c>
      <c r="E885" s="666" t="s">
        <v>7570</v>
      </c>
      <c r="F885" s="667" t="s">
        <v>7571</v>
      </c>
      <c r="G885" s="666" t="s">
        <v>5794</v>
      </c>
      <c r="H885" s="666" t="s">
        <v>5795</v>
      </c>
      <c r="I885" s="668">
        <v>1647.23</v>
      </c>
      <c r="J885" s="668">
        <v>1</v>
      </c>
      <c r="K885" s="669">
        <v>1647.23</v>
      </c>
    </row>
    <row r="886" spans="1:11" ht="14.4" customHeight="1" x14ac:dyDescent="0.3">
      <c r="A886" s="664" t="s">
        <v>555</v>
      </c>
      <c r="B886" s="665" t="s">
        <v>556</v>
      </c>
      <c r="C886" s="666" t="s">
        <v>4329</v>
      </c>
      <c r="D886" s="667" t="s">
        <v>7569</v>
      </c>
      <c r="E886" s="666" t="s">
        <v>7570</v>
      </c>
      <c r="F886" s="667" t="s">
        <v>7571</v>
      </c>
      <c r="G886" s="666" t="s">
        <v>5796</v>
      </c>
      <c r="H886" s="666" t="s">
        <v>5797</v>
      </c>
      <c r="I886" s="668">
        <v>1647.24</v>
      </c>
      <c r="J886" s="668">
        <v>1</v>
      </c>
      <c r="K886" s="669">
        <v>1647.24</v>
      </c>
    </row>
    <row r="887" spans="1:11" ht="14.4" customHeight="1" x14ac:dyDescent="0.3">
      <c r="A887" s="664" t="s">
        <v>555</v>
      </c>
      <c r="B887" s="665" t="s">
        <v>556</v>
      </c>
      <c r="C887" s="666" t="s">
        <v>4329</v>
      </c>
      <c r="D887" s="667" t="s">
        <v>7569</v>
      </c>
      <c r="E887" s="666" t="s">
        <v>7570</v>
      </c>
      <c r="F887" s="667" t="s">
        <v>7571</v>
      </c>
      <c r="G887" s="666" t="s">
        <v>5798</v>
      </c>
      <c r="H887" s="666" t="s">
        <v>5799</v>
      </c>
      <c r="I887" s="668">
        <v>1647.24</v>
      </c>
      <c r="J887" s="668">
        <v>1</v>
      </c>
      <c r="K887" s="669">
        <v>1647.24</v>
      </c>
    </row>
    <row r="888" spans="1:11" ht="14.4" customHeight="1" x14ac:dyDescent="0.3">
      <c r="A888" s="664" t="s">
        <v>555</v>
      </c>
      <c r="B888" s="665" t="s">
        <v>556</v>
      </c>
      <c r="C888" s="666" t="s">
        <v>4329</v>
      </c>
      <c r="D888" s="667" t="s">
        <v>7569</v>
      </c>
      <c r="E888" s="666" t="s">
        <v>7570</v>
      </c>
      <c r="F888" s="667" t="s">
        <v>7571</v>
      </c>
      <c r="G888" s="666" t="s">
        <v>5800</v>
      </c>
      <c r="H888" s="666" t="s">
        <v>5801</v>
      </c>
      <c r="I888" s="668">
        <v>984.46</v>
      </c>
      <c r="J888" s="668">
        <v>2</v>
      </c>
      <c r="K888" s="669">
        <v>1968.92</v>
      </c>
    </row>
    <row r="889" spans="1:11" ht="14.4" customHeight="1" x14ac:dyDescent="0.3">
      <c r="A889" s="664" t="s">
        <v>555</v>
      </c>
      <c r="B889" s="665" t="s">
        <v>556</v>
      </c>
      <c r="C889" s="666" t="s">
        <v>4329</v>
      </c>
      <c r="D889" s="667" t="s">
        <v>7569</v>
      </c>
      <c r="E889" s="666" t="s">
        <v>7570</v>
      </c>
      <c r="F889" s="667" t="s">
        <v>7571</v>
      </c>
      <c r="G889" s="666" t="s">
        <v>5802</v>
      </c>
      <c r="H889" s="666" t="s">
        <v>5803</v>
      </c>
      <c r="I889" s="668">
        <v>856.66</v>
      </c>
      <c r="J889" s="668">
        <v>3</v>
      </c>
      <c r="K889" s="669">
        <v>2569.98</v>
      </c>
    </row>
    <row r="890" spans="1:11" ht="14.4" customHeight="1" x14ac:dyDescent="0.3">
      <c r="A890" s="664" t="s">
        <v>555</v>
      </c>
      <c r="B890" s="665" t="s">
        <v>556</v>
      </c>
      <c r="C890" s="666" t="s">
        <v>4329</v>
      </c>
      <c r="D890" s="667" t="s">
        <v>7569</v>
      </c>
      <c r="E890" s="666" t="s">
        <v>7570</v>
      </c>
      <c r="F890" s="667" t="s">
        <v>7571</v>
      </c>
      <c r="G890" s="666" t="s">
        <v>5804</v>
      </c>
      <c r="H890" s="666" t="s">
        <v>5805</v>
      </c>
      <c r="I890" s="668">
        <v>984.46</v>
      </c>
      <c r="J890" s="668">
        <v>1</v>
      </c>
      <c r="K890" s="669">
        <v>984.46</v>
      </c>
    </row>
    <row r="891" spans="1:11" ht="14.4" customHeight="1" x14ac:dyDescent="0.3">
      <c r="A891" s="664" t="s">
        <v>555</v>
      </c>
      <c r="B891" s="665" t="s">
        <v>556</v>
      </c>
      <c r="C891" s="666" t="s">
        <v>4329</v>
      </c>
      <c r="D891" s="667" t="s">
        <v>7569</v>
      </c>
      <c r="E891" s="666" t="s">
        <v>7570</v>
      </c>
      <c r="F891" s="667" t="s">
        <v>7571</v>
      </c>
      <c r="G891" s="666" t="s">
        <v>5806</v>
      </c>
      <c r="H891" s="666" t="s">
        <v>5807</v>
      </c>
      <c r="I891" s="668">
        <v>10022.049999999999</v>
      </c>
      <c r="J891" s="668">
        <v>1</v>
      </c>
      <c r="K891" s="669">
        <v>10022.049999999999</v>
      </c>
    </row>
    <row r="892" spans="1:11" ht="14.4" customHeight="1" x14ac:dyDescent="0.3">
      <c r="A892" s="664" t="s">
        <v>555</v>
      </c>
      <c r="B892" s="665" t="s">
        <v>556</v>
      </c>
      <c r="C892" s="666" t="s">
        <v>4329</v>
      </c>
      <c r="D892" s="667" t="s">
        <v>7569</v>
      </c>
      <c r="E892" s="666" t="s">
        <v>7570</v>
      </c>
      <c r="F892" s="667" t="s">
        <v>7571</v>
      </c>
      <c r="G892" s="666" t="s">
        <v>5808</v>
      </c>
      <c r="H892" s="666" t="s">
        <v>5809</v>
      </c>
      <c r="I892" s="668">
        <v>1689.4949999999999</v>
      </c>
      <c r="J892" s="668">
        <v>6</v>
      </c>
      <c r="K892" s="669">
        <v>10136.939999999999</v>
      </c>
    </row>
    <row r="893" spans="1:11" ht="14.4" customHeight="1" x14ac:dyDescent="0.3">
      <c r="A893" s="664" t="s">
        <v>555</v>
      </c>
      <c r="B893" s="665" t="s">
        <v>556</v>
      </c>
      <c r="C893" s="666" t="s">
        <v>4329</v>
      </c>
      <c r="D893" s="667" t="s">
        <v>7569</v>
      </c>
      <c r="E893" s="666" t="s">
        <v>7570</v>
      </c>
      <c r="F893" s="667" t="s">
        <v>7571</v>
      </c>
      <c r="G893" s="666" t="s">
        <v>5810</v>
      </c>
      <c r="H893" s="666" t="s">
        <v>5811</v>
      </c>
      <c r="I893" s="668">
        <v>448.36500000000001</v>
      </c>
      <c r="J893" s="668">
        <v>5</v>
      </c>
      <c r="K893" s="669">
        <v>2241.8199999999997</v>
      </c>
    </row>
    <row r="894" spans="1:11" ht="14.4" customHeight="1" x14ac:dyDescent="0.3">
      <c r="A894" s="664" t="s">
        <v>555</v>
      </c>
      <c r="B894" s="665" t="s">
        <v>556</v>
      </c>
      <c r="C894" s="666" t="s">
        <v>4329</v>
      </c>
      <c r="D894" s="667" t="s">
        <v>7569</v>
      </c>
      <c r="E894" s="666" t="s">
        <v>7570</v>
      </c>
      <c r="F894" s="667" t="s">
        <v>7571</v>
      </c>
      <c r="G894" s="666" t="s">
        <v>5812</v>
      </c>
      <c r="H894" s="666" t="s">
        <v>5813</v>
      </c>
      <c r="I894" s="668">
        <v>312.99931506849316</v>
      </c>
      <c r="J894" s="668">
        <v>225</v>
      </c>
      <c r="K894" s="669">
        <v>70424.460000000006</v>
      </c>
    </row>
    <row r="895" spans="1:11" ht="14.4" customHeight="1" x14ac:dyDescent="0.3">
      <c r="A895" s="664" t="s">
        <v>555</v>
      </c>
      <c r="B895" s="665" t="s">
        <v>556</v>
      </c>
      <c r="C895" s="666" t="s">
        <v>4329</v>
      </c>
      <c r="D895" s="667" t="s">
        <v>7569</v>
      </c>
      <c r="E895" s="666" t="s">
        <v>7570</v>
      </c>
      <c r="F895" s="667" t="s">
        <v>7571</v>
      </c>
      <c r="G895" s="666" t="s">
        <v>5814</v>
      </c>
      <c r="H895" s="666" t="s">
        <v>5815</v>
      </c>
      <c r="I895" s="668">
        <v>8762.5550000000003</v>
      </c>
      <c r="J895" s="668">
        <v>2</v>
      </c>
      <c r="K895" s="669">
        <v>17525.11</v>
      </c>
    </row>
    <row r="896" spans="1:11" ht="14.4" customHeight="1" x14ac:dyDescent="0.3">
      <c r="A896" s="664" t="s">
        <v>555</v>
      </c>
      <c r="B896" s="665" t="s">
        <v>556</v>
      </c>
      <c r="C896" s="666" t="s">
        <v>4329</v>
      </c>
      <c r="D896" s="667" t="s">
        <v>7569</v>
      </c>
      <c r="E896" s="666" t="s">
        <v>7570</v>
      </c>
      <c r="F896" s="667" t="s">
        <v>7571</v>
      </c>
      <c r="G896" s="666" t="s">
        <v>5816</v>
      </c>
      <c r="H896" s="666" t="s">
        <v>5817</v>
      </c>
      <c r="I896" s="668">
        <v>217.68424242424251</v>
      </c>
      <c r="J896" s="668">
        <v>51</v>
      </c>
      <c r="K896" s="669">
        <v>11101.970000000003</v>
      </c>
    </row>
    <row r="897" spans="1:11" ht="14.4" customHeight="1" x14ac:dyDescent="0.3">
      <c r="A897" s="664" t="s">
        <v>555</v>
      </c>
      <c r="B897" s="665" t="s">
        <v>556</v>
      </c>
      <c r="C897" s="666" t="s">
        <v>4329</v>
      </c>
      <c r="D897" s="667" t="s">
        <v>7569</v>
      </c>
      <c r="E897" s="666" t="s">
        <v>7570</v>
      </c>
      <c r="F897" s="667" t="s">
        <v>7571</v>
      </c>
      <c r="G897" s="666" t="s">
        <v>5818</v>
      </c>
      <c r="H897" s="666" t="s">
        <v>5819</v>
      </c>
      <c r="I897" s="668">
        <v>10093.54875</v>
      </c>
      <c r="J897" s="668">
        <v>8</v>
      </c>
      <c r="K897" s="669">
        <v>80748.39</v>
      </c>
    </row>
    <row r="898" spans="1:11" ht="14.4" customHeight="1" x14ac:dyDescent="0.3">
      <c r="A898" s="664" t="s">
        <v>555</v>
      </c>
      <c r="B898" s="665" t="s">
        <v>556</v>
      </c>
      <c r="C898" s="666" t="s">
        <v>4329</v>
      </c>
      <c r="D898" s="667" t="s">
        <v>7569</v>
      </c>
      <c r="E898" s="666" t="s">
        <v>7570</v>
      </c>
      <c r="F898" s="667" t="s">
        <v>7571</v>
      </c>
      <c r="G898" s="666" t="s">
        <v>5820</v>
      </c>
      <c r="H898" s="666" t="s">
        <v>5821</v>
      </c>
      <c r="I898" s="668">
        <v>1350.5014285714285</v>
      </c>
      <c r="J898" s="668">
        <v>19</v>
      </c>
      <c r="K898" s="669">
        <v>25659.52</v>
      </c>
    </row>
    <row r="899" spans="1:11" ht="14.4" customHeight="1" x14ac:dyDescent="0.3">
      <c r="A899" s="664" t="s">
        <v>555</v>
      </c>
      <c r="B899" s="665" t="s">
        <v>556</v>
      </c>
      <c r="C899" s="666" t="s">
        <v>4329</v>
      </c>
      <c r="D899" s="667" t="s">
        <v>7569</v>
      </c>
      <c r="E899" s="666" t="s">
        <v>7570</v>
      </c>
      <c r="F899" s="667" t="s">
        <v>7571</v>
      </c>
      <c r="G899" s="666" t="s">
        <v>5822</v>
      </c>
      <c r="H899" s="666" t="s">
        <v>5823</v>
      </c>
      <c r="I899" s="668">
        <v>1363.5025000000001</v>
      </c>
      <c r="J899" s="668">
        <v>29</v>
      </c>
      <c r="K899" s="669">
        <v>39541.56</v>
      </c>
    </row>
    <row r="900" spans="1:11" ht="14.4" customHeight="1" x14ac:dyDescent="0.3">
      <c r="A900" s="664" t="s">
        <v>555</v>
      </c>
      <c r="B900" s="665" t="s">
        <v>556</v>
      </c>
      <c r="C900" s="666" t="s">
        <v>4329</v>
      </c>
      <c r="D900" s="667" t="s">
        <v>7569</v>
      </c>
      <c r="E900" s="666" t="s">
        <v>7570</v>
      </c>
      <c r="F900" s="667" t="s">
        <v>7571</v>
      </c>
      <c r="G900" s="666" t="s">
        <v>5824</v>
      </c>
      <c r="H900" s="666" t="s">
        <v>5825</v>
      </c>
      <c r="I900" s="668">
        <v>1363.5029411764706</v>
      </c>
      <c r="J900" s="668">
        <v>18</v>
      </c>
      <c r="K900" s="669">
        <v>24543.05</v>
      </c>
    </row>
    <row r="901" spans="1:11" ht="14.4" customHeight="1" x14ac:dyDescent="0.3">
      <c r="A901" s="664" t="s">
        <v>555</v>
      </c>
      <c r="B901" s="665" t="s">
        <v>556</v>
      </c>
      <c r="C901" s="666" t="s">
        <v>4329</v>
      </c>
      <c r="D901" s="667" t="s">
        <v>7569</v>
      </c>
      <c r="E901" s="666" t="s">
        <v>7570</v>
      </c>
      <c r="F901" s="667" t="s">
        <v>7571</v>
      </c>
      <c r="G901" s="666" t="s">
        <v>5824</v>
      </c>
      <c r="H901" s="666" t="s">
        <v>5826</v>
      </c>
      <c r="I901" s="668">
        <v>1363.5</v>
      </c>
      <c r="J901" s="668">
        <v>2</v>
      </c>
      <c r="K901" s="669">
        <v>2727</v>
      </c>
    </row>
    <row r="902" spans="1:11" ht="14.4" customHeight="1" x14ac:dyDescent="0.3">
      <c r="A902" s="664" t="s">
        <v>555</v>
      </c>
      <c r="B902" s="665" t="s">
        <v>556</v>
      </c>
      <c r="C902" s="666" t="s">
        <v>4329</v>
      </c>
      <c r="D902" s="667" t="s">
        <v>7569</v>
      </c>
      <c r="E902" s="666" t="s">
        <v>7570</v>
      </c>
      <c r="F902" s="667" t="s">
        <v>7571</v>
      </c>
      <c r="G902" s="666" t="s">
        <v>5827</v>
      </c>
      <c r="H902" s="666" t="s">
        <v>5828</v>
      </c>
      <c r="I902" s="668">
        <v>251.26</v>
      </c>
      <c r="J902" s="668">
        <v>2</v>
      </c>
      <c r="K902" s="669">
        <v>502.52</v>
      </c>
    </row>
    <row r="903" spans="1:11" ht="14.4" customHeight="1" x14ac:dyDescent="0.3">
      <c r="A903" s="664" t="s">
        <v>555</v>
      </c>
      <c r="B903" s="665" t="s">
        <v>556</v>
      </c>
      <c r="C903" s="666" t="s">
        <v>4329</v>
      </c>
      <c r="D903" s="667" t="s">
        <v>7569</v>
      </c>
      <c r="E903" s="666" t="s">
        <v>7570</v>
      </c>
      <c r="F903" s="667" t="s">
        <v>7571</v>
      </c>
      <c r="G903" s="666" t="s">
        <v>5829</v>
      </c>
      <c r="H903" s="666" t="s">
        <v>5830</v>
      </c>
      <c r="I903" s="668">
        <v>8682.42</v>
      </c>
      <c r="J903" s="668">
        <v>1</v>
      </c>
      <c r="K903" s="669">
        <v>8682.42</v>
      </c>
    </row>
    <row r="904" spans="1:11" ht="14.4" customHeight="1" x14ac:dyDescent="0.3">
      <c r="A904" s="664" t="s">
        <v>555</v>
      </c>
      <c r="B904" s="665" t="s">
        <v>556</v>
      </c>
      <c r="C904" s="666" t="s">
        <v>4329</v>
      </c>
      <c r="D904" s="667" t="s">
        <v>7569</v>
      </c>
      <c r="E904" s="666" t="s">
        <v>7570</v>
      </c>
      <c r="F904" s="667" t="s">
        <v>7571</v>
      </c>
      <c r="G904" s="666" t="s">
        <v>5831</v>
      </c>
      <c r="H904" s="666" t="s">
        <v>5832</v>
      </c>
      <c r="I904" s="668">
        <v>977.94500000000005</v>
      </c>
      <c r="J904" s="668">
        <v>2</v>
      </c>
      <c r="K904" s="669">
        <v>1955.89</v>
      </c>
    </row>
    <row r="905" spans="1:11" ht="14.4" customHeight="1" x14ac:dyDescent="0.3">
      <c r="A905" s="664" t="s">
        <v>555</v>
      </c>
      <c r="B905" s="665" t="s">
        <v>556</v>
      </c>
      <c r="C905" s="666" t="s">
        <v>4329</v>
      </c>
      <c r="D905" s="667" t="s">
        <v>7569</v>
      </c>
      <c r="E905" s="666" t="s">
        <v>7570</v>
      </c>
      <c r="F905" s="667" t="s">
        <v>7571</v>
      </c>
      <c r="G905" s="666" t="s">
        <v>5833</v>
      </c>
      <c r="H905" s="666" t="s">
        <v>5834</v>
      </c>
      <c r="I905" s="668">
        <v>2689.1120000000001</v>
      </c>
      <c r="J905" s="668">
        <v>5</v>
      </c>
      <c r="K905" s="669">
        <v>13445.56</v>
      </c>
    </row>
    <row r="906" spans="1:11" ht="14.4" customHeight="1" x14ac:dyDescent="0.3">
      <c r="A906" s="664" t="s">
        <v>555</v>
      </c>
      <c r="B906" s="665" t="s">
        <v>556</v>
      </c>
      <c r="C906" s="666" t="s">
        <v>4329</v>
      </c>
      <c r="D906" s="667" t="s">
        <v>7569</v>
      </c>
      <c r="E906" s="666" t="s">
        <v>7570</v>
      </c>
      <c r="F906" s="667" t="s">
        <v>7571</v>
      </c>
      <c r="G906" s="666" t="s">
        <v>5835</v>
      </c>
      <c r="H906" s="666" t="s">
        <v>5836</v>
      </c>
      <c r="I906" s="668">
        <v>686.63545454545465</v>
      </c>
      <c r="J906" s="668">
        <v>16</v>
      </c>
      <c r="K906" s="669">
        <v>10986.15</v>
      </c>
    </row>
    <row r="907" spans="1:11" ht="14.4" customHeight="1" x14ac:dyDescent="0.3">
      <c r="A907" s="664" t="s">
        <v>555</v>
      </c>
      <c r="B907" s="665" t="s">
        <v>556</v>
      </c>
      <c r="C907" s="666" t="s">
        <v>4329</v>
      </c>
      <c r="D907" s="667" t="s">
        <v>7569</v>
      </c>
      <c r="E907" s="666" t="s">
        <v>7570</v>
      </c>
      <c r="F907" s="667" t="s">
        <v>7571</v>
      </c>
      <c r="G907" s="666" t="s">
        <v>5837</v>
      </c>
      <c r="H907" s="666" t="s">
        <v>5838</v>
      </c>
      <c r="I907" s="668">
        <v>10096.803333333333</v>
      </c>
      <c r="J907" s="668">
        <v>3</v>
      </c>
      <c r="K907" s="669">
        <v>30290.41</v>
      </c>
    </row>
    <row r="908" spans="1:11" ht="14.4" customHeight="1" x14ac:dyDescent="0.3">
      <c r="A908" s="664" t="s">
        <v>555</v>
      </c>
      <c r="B908" s="665" t="s">
        <v>556</v>
      </c>
      <c r="C908" s="666" t="s">
        <v>4329</v>
      </c>
      <c r="D908" s="667" t="s">
        <v>7569</v>
      </c>
      <c r="E908" s="666" t="s">
        <v>7570</v>
      </c>
      <c r="F908" s="667" t="s">
        <v>7571</v>
      </c>
      <c r="G908" s="666" t="s">
        <v>5839</v>
      </c>
      <c r="H908" s="666" t="s">
        <v>5840</v>
      </c>
      <c r="I908" s="668">
        <v>686.625</v>
      </c>
      <c r="J908" s="668">
        <v>12</v>
      </c>
      <c r="K908" s="669">
        <v>8239.5399999999991</v>
      </c>
    </row>
    <row r="909" spans="1:11" ht="14.4" customHeight="1" x14ac:dyDescent="0.3">
      <c r="A909" s="664" t="s">
        <v>555</v>
      </c>
      <c r="B909" s="665" t="s">
        <v>556</v>
      </c>
      <c r="C909" s="666" t="s">
        <v>4329</v>
      </c>
      <c r="D909" s="667" t="s">
        <v>7569</v>
      </c>
      <c r="E909" s="666" t="s">
        <v>7570</v>
      </c>
      <c r="F909" s="667" t="s">
        <v>7571</v>
      </c>
      <c r="G909" s="666" t="s">
        <v>5841</v>
      </c>
      <c r="H909" s="666" t="s">
        <v>5842</v>
      </c>
      <c r="I909" s="668">
        <v>686.64499999999998</v>
      </c>
      <c r="J909" s="668">
        <v>6</v>
      </c>
      <c r="K909" s="669">
        <v>4119.87</v>
      </c>
    </row>
    <row r="910" spans="1:11" ht="14.4" customHeight="1" x14ac:dyDescent="0.3">
      <c r="A910" s="664" t="s">
        <v>555</v>
      </c>
      <c r="B910" s="665" t="s">
        <v>556</v>
      </c>
      <c r="C910" s="666" t="s">
        <v>4329</v>
      </c>
      <c r="D910" s="667" t="s">
        <v>7569</v>
      </c>
      <c r="E910" s="666" t="s">
        <v>7570</v>
      </c>
      <c r="F910" s="667" t="s">
        <v>7571</v>
      </c>
      <c r="G910" s="666" t="s">
        <v>5843</v>
      </c>
      <c r="H910" s="666" t="s">
        <v>5844</v>
      </c>
      <c r="I910" s="668">
        <v>686.63666666666677</v>
      </c>
      <c r="J910" s="668">
        <v>19</v>
      </c>
      <c r="K910" s="669">
        <v>13046.05</v>
      </c>
    </row>
    <row r="911" spans="1:11" ht="14.4" customHeight="1" x14ac:dyDescent="0.3">
      <c r="A911" s="664" t="s">
        <v>555</v>
      </c>
      <c r="B911" s="665" t="s">
        <v>556</v>
      </c>
      <c r="C911" s="666" t="s">
        <v>4329</v>
      </c>
      <c r="D911" s="667" t="s">
        <v>7569</v>
      </c>
      <c r="E911" s="666" t="s">
        <v>7570</v>
      </c>
      <c r="F911" s="667" t="s">
        <v>7571</v>
      </c>
      <c r="G911" s="666" t="s">
        <v>5845</v>
      </c>
      <c r="H911" s="666" t="s">
        <v>5846</v>
      </c>
      <c r="I911" s="668">
        <v>9174.09</v>
      </c>
      <c r="J911" s="668">
        <v>1</v>
      </c>
      <c r="K911" s="669">
        <v>9174.09</v>
      </c>
    </row>
    <row r="912" spans="1:11" ht="14.4" customHeight="1" x14ac:dyDescent="0.3">
      <c r="A912" s="664" t="s">
        <v>555</v>
      </c>
      <c r="B912" s="665" t="s">
        <v>556</v>
      </c>
      <c r="C912" s="666" t="s">
        <v>4329</v>
      </c>
      <c r="D912" s="667" t="s">
        <v>7569</v>
      </c>
      <c r="E912" s="666" t="s">
        <v>7570</v>
      </c>
      <c r="F912" s="667" t="s">
        <v>7571</v>
      </c>
      <c r="G912" s="666" t="s">
        <v>5847</v>
      </c>
      <c r="H912" s="666" t="s">
        <v>5848</v>
      </c>
      <c r="I912" s="668">
        <v>2023.0562499999999</v>
      </c>
      <c r="J912" s="668">
        <v>9</v>
      </c>
      <c r="K912" s="669">
        <v>18207.5</v>
      </c>
    </row>
    <row r="913" spans="1:11" ht="14.4" customHeight="1" x14ac:dyDescent="0.3">
      <c r="A913" s="664" t="s">
        <v>555</v>
      </c>
      <c r="B913" s="665" t="s">
        <v>556</v>
      </c>
      <c r="C913" s="666" t="s">
        <v>4329</v>
      </c>
      <c r="D913" s="667" t="s">
        <v>7569</v>
      </c>
      <c r="E913" s="666" t="s">
        <v>7570</v>
      </c>
      <c r="F913" s="667" t="s">
        <v>7571</v>
      </c>
      <c r="G913" s="666" t="s">
        <v>5849</v>
      </c>
      <c r="H913" s="666" t="s">
        <v>5850</v>
      </c>
      <c r="I913" s="668">
        <v>1350.5</v>
      </c>
      <c r="J913" s="668">
        <v>14</v>
      </c>
      <c r="K913" s="669">
        <v>18907.010000000002</v>
      </c>
    </row>
    <row r="914" spans="1:11" ht="14.4" customHeight="1" x14ac:dyDescent="0.3">
      <c r="A914" s="664" t="s">
        <v>555</v>
      </c>
      <c r="B914" s="665" t="s">
        <v>556</v>
      </c>
      <c r="C914" s="666" t="s">
        <v>4329</v>
      </c>
      <c r="D914" s="667" t="s">
        <v>7569</v>
      </c>
      <c r="E914" s="666" t="s">
        <v>7570</v>
      </c>
      <c r="F914" s="667" t="s">
        <v>7571</v>
      </c>
      <c r="G914" s="666" t="s">
        <v>5851</v>
      </c>
      <c r="H914" s="666" t="s">
        <v>5852</v>
      </c>
      <c r="I914" s="668">
        <v>982.27</v>
      </c>
      <c r="J914" s="668">
        <v>1</v>
      </c>
      <c r="K914" s="669">
        <v>982.27</v>
      </c>
    </row>
    <row r="915" spans="1:11" ht="14.4" customHeight="1" x14ac:dyDescent="0.3">
      <c r="A915" s="664" t="s">
        <v>555</v>
      </c>
      <c r="B915" s="665" t="s">
        <v>556</v>
      </c>
      <c r="C915" s="666" t="s">
        <v>4329</v>
      </c>
      <c r="D915" s="667" t="s">
        <v>7569</v>
      </c>
      <c r="E915" s="666" t="s">
        <v>7570</v>
      </c>
      <c r="F915" s="667" t="s">
        <v>7571</v>
      </c>
      <c r="G915" s="666" t="s">
        <v>5853</v>
      </c>
      <c r="H915" s="666" t="s">
        <v>5854</v>
      </c>
      <c r="I915" s="668">
        <v>206.84411764705879</v>
      </c>
      <c r="J915" s="668">
        <v>34</v>
      </c>
      <c r="K915" s="669">
        <v>7032.76</v>
      </c>
    </row>
    <row r="916" spans="1:11" ht="14.4" customHeight="1" x14ac:dyDescent="0.3">
      <c r="A916" s="664" t="s">
        <v>555</v>
      </c>
      <c r="B916" s="665" t="s">
        <v>556</v>
      </c>
      <c r="C916" s="666" t="s">
        <v>4329</v>
      </c>
      <c r="D916" s="667" t="s">
        <v>7569</v>
      </c>
      <c r="E916" s="666" t="s">
        <v>7570</v>
      </c>
      <c r="F916" s="667" t="s">
        <v>7571</v>
      </c>
      <c r="G916" s="666" t="s">
        <v>5855</v>
      </c>
      <c r="H916" s="666" t="s">
        <v>5856</v>
      </c>
      <c r="I916" s="668">
        <v>313</v>
      </c>
      <c r="J916" s="668">
        <v>32</v>
      </c>
      <c r="K916" s="669">
        <v>10015.969999999999</v>
      </c>
    </row>
    <row r="917" spans="1:11" ht="14.4" customHeight="1" x14ac:dyDescent="0.3">
      <c r="A917" s="664" t="s">
        <v>555</v>
      </c>
      <c r="B917" s="665" t="s">
        <v>556</v>
      </c>
      <c r="C917" s="666" t="s">
        <v>4329</v>
      </c>
      <c r="D917" s="667" t="s">
        <v>7569</v>
      </c>
      <c r="E917" s="666" t="s">
        <v>7570</v>
      </c>
      <c r="F917" s="667" t="s">
        <v>7571</v>
      </c>
      <c r="G917" s="666" t="s">
        <v>5857</v>
      </c>
      <c r="H917" s="666" t="s">
        <v>5858</v>
      </c>
      <c r="I917" s="668">
        <v>982.27333333333343</v>
      </c>
      <c r="J917" s="668">
        <v>20</v>
      </c>
      <c r="K917" s="669">
        <v>19645.510000000002</v>
      </c>
    </row>
    <row r="918" spans="1:11" ht="14.4" customHeight="1" x14ac:dyDescent="0.3">
      <c r="A918" s="664" t="s">
        <v>555</v>
      </c>
      <c r="B918" s="665" t="s">
        <v>556</v>
      </c>
      <c r="C918" s="666" t="s">
        <v>4329</v>
      </c>
      <c r="D918" s="667" t="s">
        <v>7569</v>
      </c>
      <c r="E918" s="666" t="s">
        <v>7570</v>
      </c>
      <c r="F918" s="667" t="s">
        <v>7571</v>
      </c>
      <c r="G918" s="666" t="s">
        <v>5859</v>
      </c>
      <c r="H918" s="666" t="s">
        <v>5860</v>
      </c>
      <c r="I918" s="668">
        <v>411.55068965517239</v>
      </c>
      <c r="J918" s="668">
        <v>44</v>
      </c>
      <c r="K918" s="669">
        <v>18108.240000000002</v>
      </c>
    </row>
    <row r="919" spans="1:11" ht="14.4" customHeight="1" x14ac:dyDescent="0.3">
      <c r="A919" s="664" t="s">
        <v>555</v>
      </c>
      <c r="B919" s="665" t="s">
        <v>556</v>
      </c>
      <c r="C919" s="666" t="s">
        <v>4329</v>
      </c>
      <c r="D919" s="667" t="s">
        <v>7569</v>
      </c>
      <c r="E919" s="666" t="s">
        <v>7570</v>
      </c>
      <c r="F919" s="667" t="s">
        <v>7571</v>
      </c>
      <c r="G919" s="666" t="s">
        <v>5861</v>
      </c>
      <c r="H919" s="666" t="s">
        <v>5862</v>
      </c>
      <c r="I919" s="668">
        <v>9580.2199999999993</v>
      </c>
      <c r="J919" s="668">
        <v>1</v>
      </c>
      <c r="K919" s="669">
        <v>9580.2199999999993</v>
      </c>
    </row>
    <row r="920" spans="1:11" ht="14.4" customHeight="1" x14ac:dyDescent="0.3">
      <c r="A920" s="664" t="s">
        <v>555</v>
      </c>
      <c r="B920" s="665" t="s">
        <v>556</v>
      </c>
      <c r="C920" s="666" t="s">
        <v>4329</v>
      </c>
      <c r="D920" s="667" t="s">
        <v>7569</v>
      </c>
      <c r="E920" s="666" t="s">
        <v>7570</v>
      </c>
      <c r="F920" s="667" t="s">
        <v>7571</v>
      </c>
      <c r="G920" s="666" t="s">
        <v>5863</v>
      </c>
      <c r="H920" s="666" t="s">
        <v>5864</v>
      </c>
      <c r="I920" s="668">
        <v>474.35</v>
      </c>
      <c r="J920" s="668">
        <v>5</v>
      </c>
      <c r="K920" s="669">
        <v>2371.75</v>
      </c>
    </row>
    <row r="921" spans="1:11" ht="14.4" customHeight="1" x14ac:dyDescent="0.3">
      <c r="A921" s="664" t="s">
        <v>555</v>
      </c>
      <c r="B921" s="665" t="s">
        <v>556</v>
      </c>
      <c r="C921" s="666" t="s">
        <v>4329</v>
      </c>
      <c r="D921" s="667" t="s">
        <v>7569</v>
      </c>
      <c r="E921" s="666" t="s">
        <v>7570</v>
      </c>
      <c r="F921" s="667" t="s">
        <v>7571</v>
      </c>
      <c r="G921" s="666" t="s">
        <v>5865</v>
      </c>
      <c r="H921" s="666" t="s">
        <v>5866</v>
      </c>
      <c r="I921" s="668">
        <v>982.27</v>
      </c>
      <c r="J921" s="668">
        <v>3</v>
      </c>
      <c r="K921" s="669">
        <v>2946.8199999999997</v>
      </c>
    </row>
    <row r="922" spans="1:11" ht="14.4" customHeight="1" x14ac:dyDescent="0.3">
      <c r="A922" s="664" t="s">
        <v>555</v>
      </c>
      <c r="B922" s="665" t="s">
        <v>556</v>
      </c>
      <c r="C922" s="666" t="s">
        <v>4329</v>
      </c>
      <c r="D922" s="667" t="s">
        <v>7569</v>
      </c>
      <c r="E922" s="666" t="s">
        <v>7570</v>
      </c>
      <c r="F922" s="667" t="s">
        <v>7571</v>
      </c>
      <c r="G922" s="666" t="s">
        <v>5867</v>
      </c>
      <c r="H922" s="666" t="s">
        <v>5868</v>
      </c>
      <c r="I922" s="668">
        <v>491.68</v>
      </c>
      <c r="J922" s="668">
        <v>1</v>
      </c>
      <c r="K922" s="669">
        <v>491.68</v>
      </c>
    </row>
    <row r="923" spans="1:11" ht="14.4" customHeight="1" x14ac:dyDescent="0.3">
      <c r="A923" s="664" t="s">
        <v>555</v>
      </c>
      <c r="B923" s="665" t="s">
        <v>556</v>
      </c>
      <c r="C923" s="666" t="s">
        <v>4329</v>
      </c>
      <c r="D923" s="667" t="s">
        <v>7569</v>
      </c>
      <c r="E923" s="666" t="s">
        <v>7570</v>
      </c>
      <c r="F923" s="667" t="s">
        <v>7571</v>
      </c>
      <c r="G923" s="666" t="s">
        <v>5869</v>
      </c>
      <c r="H923" s="666" t="s">
        <v>5870</v>
      </c>
      <c r="I923" s="668">
        <v>327.06</v>
      </c>
      <c r="J923" s="668">
        <v>1</v>
      </c>
      <c r="K923" s="669">
        <v>327.06</v>
      </c>
    </row>
    <row r="924" spans="1:11" ht="14.4" customHeight="1" x14ac:dyDescent="0.3">
      <c r="A924" s="664" t="s">
        <v>555</v>
      </c>
      <c r="B924" s="665" t="s">
        <v>556</v>
      </c>
      <c r="C924" s="666" t="s">
        <v>4329</v>
      </c>
      <c r="D924" s="667" t="s">
        <v>7569</v>
      </c>
      <c r="E924" s="666" t="s">
        <v>7570</v>
      </c>
      <c r="F924" s="667" t="s">
        <v>7571</v>
      </c>
      <c r="G924" s="666" t="s">
        <v>5871</v>
      </c>
      <c r="H924" s="666" t="s">
        <v>5872</v>
      </c>
      <c r="I924" s="668">
        <v>676.85</v>
      </c>
      <c r="J924" s="668">
        <v>1</v>
      </c>
      <c r="K924" s="669">
        <v>676.85</v>
      </c>
    </row>
    <row r="925" spans="1:11" ht="14.4" customHeight="1" x14ac:dyDescent="0.3">
      <c r="A925" s="664" t="s">
        <v>555</v>
      </c>
      <c r="B925" s="665" t="s">
        <v>556</v>
      </c>
      <c r="C925" s="666" t="s">
        <v>4329</v>
      </c>
      <c r="D925" s="667" t="s">
        <v>7569</v>
      </c>
      <c r="E925" s="666" t="s">
        <v>7570</v>
      </c>
      <c r="F925" s="667" t="s">
        <v>7571</v>
      </c>
      <c r="G925" s="666" t="s">
        <v>5873</v>
      </c>
      <c r="H925" s="666" t="s">
        <v>5874</v>
      </c>
      <c r="I925" s="668">
        <v>7810.5999999999995</v>
      </c>
      <c r="J925" s="668">
        <v>8</v>
      </c>
      <c r="K925" s="669">
        <v>62484.799999999996</v>
      </c>
    </row>
    <row r="926" spans="1:11" ht="14.4" customHeight="1" x14ac:dyDescent="0.3">
      <c r="A926" s="664" t="s">
        <v>555</v>
      </c>
      <c r="B926" s="665" t="s">
        <v>556</v>
      </c>
      <c r="C926" s="666" t="s">
        <v>4329</v>
      </c>
      <c r="D926" s="667" t="s">
        <v>7569</v>
      </c>
      <c r="E926" s="666" t="s">
        <v>7570</v>
      </c>
      <c r="F926" s="667" t="s">
        <v>7571</v>
      </c>
      <c r="G926" s="666" t="s">
        <v>5875</v>
      </c>
      <c r="H926" s="666" t="s">
        <v>5876</v>
      </c>
      <c r="I926" s="668">
        <v>1120.9082352941175</v>
      </c>
      <c r="J926" s="668">
        <v>24</v>
      </c>
      <c r="K926" s="669">
        <v>26901.759999999998</v>
      </c>
    </row>
    <row r="927" spans="1:11" ht="14.4" customHeight="1" x14ac:dyDescent="0.3">
      <c r="A927" s="664" t="s">
        <v>555</v>
      </c>
      <c r="B927" s="665" t="s">
        <v>556</v>
      </c>
      <c r="C927" s="666" t="s">
        <v>4329</v>
      </c>
      <c r="D927" s="667" t="s">
        <v>7569</v>
      </c>
      <c r="E927" s="666" t="s">
        <v>7570</v>
      </c>
      <c r="F927" s="667" t="s">
        <v>7571</v>
      </c>
      <c r="G927" s="666" t="s">
        <v>5877</v>
      </c>
      <c r="H927" s="666" t="s">
        <v>5878</v>
      </c>
      <c r="I927" s="668">
        <v>977.95</v>
      </c>
      <c r="J927" s="668">
        <v>2</v>
      </c>
      <c r="K927" s="669">
        <v>1955.9</v>
      </c>
    </row>
    <row r="928" spans="1:11" ht="14.4" customHeight="1" x14ac:dyDescent="0.3">
      <c r="A928" s="664" t="s">
        <v>555</v>
      </c>
      <c r="B928" s="665" t="s">
        <v>556</v>
      </c>
      <c r="C928" s="666" t="s">
        <v>4329</v>
      </c>
      <c r="D928" s="667" t="s">
        <v>7569</v>
      </c>
      <c r="E928" s="666" t="s">
        <v>7570</v>
      </c>
      <c r="F928" s="667" t="s">
        <v>7571</v>
      </c>
      <c r="G928" s="666" t="s">
        <v>5879</v>
      </c>
      <c r="H928" s="666" t="s">
        <v>5880</v>
      </c>
      <c r="I928" s="668">
        <v>686.63428571428574</v>
      </c>
      <c r="J928" s="668">
        <v>8</v>
      </c>
      <c r="K928" s="669">
        <v>5493.0700000000006</v>
      </c>
    </row>
    <row r="929" spans="1:11" ht="14.4" customHeight="1" x14ac:dyDescent="0.3">
      <c r="A929" s="664" t="s">
        <v>555</v>
      </c>
      <c r="B929" s="665" t="s">
        <v>556</v>
      </c>
      <c r="C929" s="666" t="s">
        <v>4329</v>
      </c>
      <c r="D929" s="667" t="s">
        <v>7569</v>
      </c>
      <c r="E929" s="666" t="s">
        <v>7570</v>
      </c>
      <c r="F929" s="667" t="s">
        <v>7571</v>
      </c>
      <c r="G929" s="666" t="s">
        <v>5881</v>
      </c>
      <c r="H929" s="666" t="s">
        <v>5882</v>
      </c>
      <c r="I929" s="668">
        <v>686.63</v>
      </c>
      <c r="J929" s="668">
        <v>1</v>
      </c>
      <c r="K929" s="669">
        <v>686.63</v>
      </c>
    </row>
    <row r="930" spans="1:11" ht="14.4" customHeight="1" x14ac:dyDescent="0.3">
      <c r="A930" s="664" t="s">
        <v>555</v>
      </c>
      <c r="B930" s="665" t="s">
        <v>556</v>
      </c>
      <c r="C930" s="666" t="s">
        <v>4329</v>
      </c>
      <c r="D930" s="667" t="s">
        <v>7569</v>
      </c>
      <c r="E930" s="666" t="s">
        <v>7570</v>
      </c>
      <c r="F930" s="667" t="s">
        <v>7571</v>
      </c>
      <c r="G930" s="666" t="s">
        <v>5881</v>
      </c>
      <c r="H930" s="666" t="s">
        <v>5883</v>
      </c>
      <c r="I930" s="668">
        <v>686.63</v>
      </c>
      <c r="J930" s="668">
        <v>1</v>
      </c>
      <c r="K930" s="669">
        <v>686.63</v>
      </c>
    </row>
    <row r="931" spans="1:11" ht="14.4" customHeight="1" x14ac:dyDescent="0.3">
      <c r="A931" s="664" t="s">
        <v>555</v>
      </c>
      <c r="B931" s="665" t="s">
        <v>556</v>
      </c>
      <c r="C931" s="666" t="s">
        <v>4329</v>
      </c>
      <c r="D931" s="667" t="s">
        <v>7569</v>
      </c>
      <c r="E931" s="666" t="s">
        <v>7570</v>
      </c>
      <c r="F931" s="667" t="s">
        <v>7571</v>
      </c>
      <c r="G931" s="666" t="s">
        <v>5884</v>
      </c>
      <c r="H931" s="666" t="s">
        <v>5885</v>
      </c>
      <c r="I931" s="668">
        <v>474.34999999999997</v>
      </c>
      <c r="J931" s="668">
        <v>11</v>
      </c>
      <c r="K931" s="669">
        <v>5217.8499999999995</v>
      </c>
    </row>
    <row r="932" spans="1:11" ht="14.4" customHeight="1" x14ac:dyDescent="0.3">
      <c r="A932" s="664" t="s">
        <v>555</v>
      </c>
      <c r="B932" s="665" t="s">
        <v>556</v>
      </c>
      <c r="C932" s="666" t="s">
        <v>4329</v>
      </c>
      <c r="D932" s="667" t="s">
        <v>7569</v>
      </c>
      <c r="E932" s="666" t="s">
        <v>7570</v>
      </c>
      <c r="F932" s="667" t="s">
        <v>7571</v>
      </c>
      <c r="G932" s="666" t="s">
        <v>5886</v>
      </c>
      <c r="H932" s="666" t="s">
        <v>5887</v>
      </c>
      <c r="I932" s="668">
        <v>2692.3266666666664</v>
      </c>
      <c r="J932" s="668">
        <v>6</v>
      </c>
      <c r="K932" s="669">
        <v>16153.96</v>
      </c>
    </row>
    <row r="933" spans="1:11" ht="14.4" customHeight="1" x14ac:dyDescent="0.3">
      <c r="A933" s="664" t="s">
        <v>555</v>
      </c>
      <c r="B933" s="665" t="s">
        <v>556</v>
      </c>
      <c r="C933" s="666" t="s">
        <v>4329</v>
      </c>
      <c r="D933" s="667" t="s">
        <v>7569</v>
      </c>
      <c r="E933" s="666" t="s">
        <v>7570</v>
      </c>
      <c r="F933" s="667" t="s">
        <v>7571</v>
      </c>
      <c r="G933" s="666" t="s">
        <v>5888</v>
      </c>
      <c r="H933" s="666" t="s">
        <v>5889</v>
      </c>
      <c r="I933" s="668">
        <v>8927.2000000000007</v>
      </c>
      <c r="J933" s="668">
        <v>1</v>
      </c>
      <c r="K933" s="669">
        <v>8927.2000000000007</v>
      </c>
    </row>
    <row r="934" spans="1:11" ht="14.4" customHeight="1" x14ac:dyDescent="0.3">
      <c r="A934" s="664" t="s">
        <v>555</v>
      </c>
      <c r="B934" s="665" t="s">
        <v>556</v>
      </c>
      <c r="C934" s="666" t="s">
        <v>4329</v>
      </c>
      <c r="D934" s="667" t="s">
        <v>7569</v>
      </c>
      <c r="E934" s="666" t="s">
        <v>7570</v>
      </c>
      <c r="F934" s="667" t="s">
        <v>7571</v>
      </c>
      <c r="G934" s="666" t="s">
        <v>5890</v>
      </c>
      <c r="H934" s="666" t="s">
        <v>5891</v>
      </c>
      <c r="I934" s="668">
        <v>1348.3225</v>
      </c>
      <c r="J934" s="668">
        <v>8</v>
      </c>
      <c r="K934" s="669">
        <v>10786.58</v>
      </c>
    </row>
    <row r="935" spans="1:11" ht="14.4" customHeight="1" x14ac:dyDescent="0.3">
      <c r="A935" s="664" t="s">
        <v>555</v>
      </c>
      <c r="B935" s="665" t="s">
        <v>556</v>
      </c>
      <c r="C935" s="666" t="s">
        <v>4329</v>
      </c>
      <c r="D935" s="667" t="s">
        <v>7569</v>
      </c>
      <c r="E935" s="666" t="s">
        <v>7570</v>
      </c>
      <c r="F935" s="667" t="s">
        <v>7571</v>
      </c>
      <c r="G935" s="666" t="s">
        <v>5892</v>
      </c>
      <c r="H935" s="666" t="s">
        <v>5893</v>
      </c>
      <c r="I935" s="668">
        <v>449.44</v>
      </c>
      <c r="J935" s="668">
        <v>2</v>
      </c>
      <c r="K935" s="669">
        <v>898.88</v>
      </c>
    </row>
    <row r="936" spans="1:11" ht="14.4" customHeight="1" x14ac:dyDescent="0.3">
      <c r="A936" s="664" t="s">
        <v>555</v>
      </c>
      <c r="B936" s="665" t="s">
        <v>556</v>
      </c>
      <c r="C936" s="666" t="s">
        <v>4329</v>
      </c>
      <c r="D936" s="667" t="s">
        <v>7569</v>
      </c>
      <c r="E936" s="666" t="s">
        <v>7570</v>
      </c>
      <c r="F936" s="667" t="s">
        <v>7571</v>
      </c>
      <c r="G936" s="666" t="s">
        <v>5894</v>
      </c>
      <c r="H936" s="666" t="s">
        <v>5895</v>
      </c>
      <c r="I936" s="668">
        <v>1348.3325</v>
      </c>
      <c r="J936" s="668">
        <v>14</v>
      </c>
      <c r="K936" s="669">
        <v>18876.64</v>
      </c>
    </row>
    <row r="937" spans="1:11" ht="14.4" customHeight="1" x14ac:dyDescent="0.3">
      <c r="A937" s="664" t="s">
        <v>555</v>
      </c>
      <c r="B937" s="665" t="s">
        <v>556</v>
      </c>
      <c r="C937" s="666" t="s">
        <v>4329</v>
      </c>
      <c r="D937" s="667" t="s">
        <v>7569</v>
      </c>
      <c r="E937" s="666" t="s">
        <v>7570</v>
      </c>
      <c r="F937" s="667" t="s">
        <v>7571</v>
      </c>
      <c r="G937" s="666" t="s">
        <v>5896</v>
      </c>
      <c r="H937" s="666" t="s">
        <v>5897</v>
      </c>
      <c r="I937" s="668">
        <v>809</v>
      </c>
      <c r="J937" s="668">
        <v>3</v>
      </c>
      <c r="K937" s="669">
        <v>2427</v>
      </c>
    </row>
    <row r="938" spans="1:11" ht="14.4" customHeight="1" x14ac:dyDescent="0.3">
      <c r="A938" s="664" t="s">
        <v>555</v>
      </c>
      <c r="B938" s="665" t="s">
        <v>556</v>
      </c>
      <c r="C938" s="666" t="s">
        <v>4329</v>
      </c>
      <c r="D938" s="667" t="s">
        <v>7569</v>
      </c>
      <c r="E938" s="666" t="s">
        <v>7570</v>
      </c>
      <c r="F938" s="667" t="s">
        <v>7571</v>
      </c>
      <c r="G938" s="666" t="s">
        <v>5898</v>
      </c>
      <c r="H938" s="666" t="s">
        <v>5899</v>
      </c>
      <c r="I938" s="668">
        <v>8927.1749999999993</v>
      </c>
      <c r="J938" s="668">
        <v>2</v>
      </c>
      <c r="K938" s="669">
        <v>17854.349999999999</v>
      </c>
    </row>
    <row r="939" spans="1:11" ht="14.4" customHeight="1" x14ac:dyDescent="0.3">
      <c r="A939" s="664" t="s">
        <v>555</v>
      </c>
      <c r="B939" s="665" t="s">
        <v>556</v>
      </c>
      <c r="C939" s="666" t="s">
        <v>4329</v>
      </c>
      <c r="D939" s="667" t="s">
        <v>7569</v>
      </c>
      <c r="E939" s="666" t="s">
        <v>7570</v>
      </c>
      <c r="F939" s="667" t="s">
        <v>7571</v>
      </c>
      <c r="G939" s="666" t="s">
        <v>5900</v>
      </c>
      <c r="H939" s="666" t="s">
        <v>5901</v>
      </c>
      <c r="I939" s="668">
        <v>1170.7233333333334</v>
      </c>
      <c r="J939" s="668">
        <v>3</v>
      </c>
      <c r="K939" s="669">
        <v>3512.17</v>
      </c>
    </row>
    <row r="940" spans="1:11" ht="14.4" customHeight="1" x14ac:dyDescent="0.3">
      <c r="A940" s="664" t="s">
        <v>555</v>
      </c>
      <c r="B940" s="665" t="s">
        <v>556</v>
      </c>
      <c r="C940" s="666" t="s">
        <v>4329</v>
      </c>
      <c r="D940" s="667" t="s">
        <v>7569</v>
      </c>
      <c r="E940" s="666" t="s">
        <v>7570</v>
      </c>
      <c r="F940" s="667" t="s">
        <v>7571</v>
      </c>
      <c r="G940" s="666" t="s">
        <v>5902</v>
      </c>
      <c r="H940" s="666" t="s">
        <v>5903</v>
      </c>
      <c r="I940" s="668">
        <v>1210.7999999999997</v>
      </c>
      <c r="J940" s="668">
        <v>20</v>
      </c>
      <c r="K940" s="669">
        <v>24215.999999999996</v>
      </c>
    </row>
    <row r="941" spans="1:11" ht="14.4" customHeight="1" x14ac:dyDescent="0.3">
      <c r="A941" s="664" t="s">
        <v>555</v>
      </c>
      <c r="B941" s="665" t="s">
        <v>556</v>
      </c>
      <c r="C941" s="666" t="s">
        <v>4329</v>
      </c>
      <c r="D941" s="667" t="s">
        <v>7569</v>
      </c>
      <c r="E941" s="666" t="s">
        <v>7570</v>
      </c>
      <c r="F941" s="667" t="s">
        <v>7571</v>
      </c>
      <c r="G941" s="666" t="s">
        <v>5904</v>
      </c>
      <c r="H941" s="666" t="s">
        <v>5905</v>
      </c>
      <c r="I941" s="668">
        <v>1170.73</v>
      </c>
      <c r="J941" s="668">
        <v>1</v>
      </c>
      <c r="K941" s="669">
        <v>1170.73</v>
      </c>
    </row>
    <row r="942" spans="1:11" ht="14.4" customHeight="1" x14ac:dyDescent="0.3">
      <c r="A942" s="664" t="s">
        <v>555</v>
      </c>
      <c r="B942" s="665" t="s">
        <v>556</v>
      </c>
      <c r="C942" s="666" t="s">
        <v>4329</v>
      </c>
      <c r="D942" s="667" t="s">
        <v>7569</v>
      </c>
      <c r="E942" s="666" t="s">
        <v>7570</v>
      </c>
      <c r="F942" s="667" t="s">
        <v>7571</v>
      </c>
      <c r="G942" s="666" t="s">
        <v>5906</v>
      </c>
      <c r="H942" s="666" t="s">
        <v>5907</v>
      </c>
      <c r="I942" s="668">
        <v>1348.3288888888887</v>
      </c>
      <c r="J942" s="668">
        <v>14</v>
      </c>
      <c r="K942" s="669">
        <v>18876.599999999999</v>
      </c>
    </row>
    <row r="943" spans="1:11" ht="14.4" customHeight="1" x14ac:dyDescent="0.3">
      <c r="A943" s="664" t="s">
        <v>555</v>
      </c>
      <c r="B943" s="665" t="s">
        <v>556</v>
      </c>
      <c r="C943" s="666" t="s">
        <v>4329</v>
      </c>
      <c r="D943" s="667" t="s">
        <v>7569</v>
      </c>
      <c r="E943" s="666" t="s">
        <v>7570</v>
      </c>
      <c r="F943" s="667" t="s">
        <v>7571</v>
      </c>
      <c r="G943" s="666" t="s">
        <v>5908</v>
      </c>
      <c r="H943" s="666" t="s">
        <v>5909</v>
      </c>
      <c r="I943" s="668">
        <v>532.85</v>
      </c>
      <c r="J943" s="668">
        <v>1</v>
      </c>
      <c r="K943" s="669">
        <v>532.85</v>
      </c>
    </row>
    <row r="944" spans="1:11" ht="14.4" customHeight="1" x14ac:dyDescent="0.3">
      <c r="A944" s="664" t="s">
        <v>555</v>
      </c>
      <c r="B944" s="665" t="s">
        <v>556</v>
      </c>
      <c r="C944" s="666" t="s">
        <v>4329</v>
      </c>
      <c r="D944" s="667" t="s">
        <v>7569</v>
      </c>
      <c r="E944" s="666" t="s">
        <v>7570</v>
      </c>
      <c r="F944" s="667" t="s">
        <v>7571</v>
      </c>
      <c r="G944" s="666" t="s">
        <v>5910</v>
      </c>
      <c r="H944" s="666" t="s">
        <v>5911</v>
      </c>
      <c r="I944" s="668">
        <v>1170.73</v>
      </c>
      <c r="J944" s="668">
        <v>1</v>
      </c>
      <c r="K944" s="669">
        <v>1170.73</v>
      </c>
    </row>
    <row r="945" spans="1:11" ht="14.4" customHeight="1" x14ac:dyDescent="0.3">
      <c r="A945" s="664" t="s">
        <v>555</v>
      </c>
      <c r="B945" s="665" t="s">
        <v>556</v>
      </c>
      <c r="C945" s="666" t="s">
        <v>4329</v>
      </c>
      <c r="D945" s="667" t="s">
        <v>7569</v>
      </c>
      <c r="E945" s="666" t="s">
        <v>7570</v>
      </c>
      <c r="F945" s="667" t="s">
        <v>7571</v>
      </c>
      <c r="G945" s="666" t="s">
        <v>5912</v>
      </c>
      <c r="H945" s="666" t="s">
        <v>5913</v>
      </c>
      <c r="I945" s="668">
        <v>1210.800833333333</v>
      </c>
      <c r="J945" s="668">
        <v>24</v>
      </c>
      <c r="K945" s="669">
        <v>29059.219999999994</v>
      </c>
    </row>
    <row r="946" spans="1:11" ht="14.4" customHeight="1" x14ac:dyDescent="0.3">
      <c r="A946" s="664" t="s">
        <v>555</v>
      </c>
      <c r="B946" s="665" t="s">
        <v>556</v>
      </c>
      <c r="C946" s="666" t="s">
        <v>4329</v>
      </c>
      <c r="D946" s="667" t="s">
        <v>7569</v>
      </c>
      <c r="E946" s="666" t="s">
        <v>7570</v>
      </c>
      <c r="F946" s="667" t="s">
        <v>7571</v>
      </c>
      <c r="G946" s="666" t="s">
        <v>5914</v>
      </c>
      <c r="H946" s="666" t="s">
        <v>5915</v>
      </c>
      <c r="I946" s="668">
        <v>442.95</v>
      </c>
      <c r="J946" s="668">
        <v>3</v>
      </c>
      <c r="K946" s="669">
        <v>1328.85</v>
      </c>
    </row>
    <row r="947" spans="1:11" ht="14.4" customHeight="1" x14ac:dyDescent="0.3">
      <c r="A947" s="664" t="s">
        <v>555</v>
      </c>
      <c r="B947" s="665" t="s">
        <v>556</v>
      </c>
      <c r="C947" s="666" t="s">
        <v>4329</v>
      </c>
      <c r="D947" s="667" t="s">
        <v>7569</v>
      </c>
      <c r="E947" s="666" t="s">
        <v>7570</v>
      </c>
      <c r="F947" s="667" t="s">
        <v>7571</v>
      </c>
      <c r="G947" s="666" t="s">
        <v>5916</v>
      </c>
      <c r="H947" s="666" t="s">
        <v>5917</v>
      </c>
      <c r="I947" s="668">
        <v>442.92499999999995</v>
      </c>
      <c r="J947" s="668">
        <v>6</v>
      </c>
      <c r="K947" s="669">
        <v>2657.6</v>
      </c>
    </row>
    <row r="948" spans="1:11" ht="14.4" customHeight="1" x14ac:dyDescent="0.3">
      <c r="A948" s="664" t="s">
        <v>555</v>
      </c>
      <c r="B948" s="665" t="s">
        <v>556</v>
      </c>
      <c r="C948" s="666" t="s">
        <v>4329</v>
      </c>
      <c r="D948" s="667" t="s">
        <v>7569</v>
      </c>
      <c r="E948" s="666" t="s">
        <v>7570</v>
      </c>
      <c r="F948" s="667" t="s">
        <v>7571</v>
      </c>
      <c r="G948" s="666" t="s">
        <v>5918</v>
      </c>
      <c r="H948" s="666" t="s">
        <v>5919</v>
      </c>
      <c r="I948" s="668">
        <v>442.94</v>
      </c>
      <c r="J948" s="668">
        <v>1</v>
      </c>
      <c r="K948" s="669">
        <v>442.94</v>
      </c>
    </row>
    <row r="949" spans="1:11" ht="14.4" customHeight="1" x14ac:dyDescent="0.3">
      <c r="A949" s="664" t="s">
        <v>555</v>
      </c>
      <c r="B949" s="665" t="s">
        <v>556</v>
      </c>
      <c r="C949" s="666" t="s">
        <v>4329</v>
      </c>
      <c r="D949" s="667" t="s">
        <v>7569</v>
      </c>
      <c r="E949" s="666" t="s">
        <v>7570</v>
      </c>
      <c r="F949" s="667" t="s">
        <v>7571</v>
      </c>
      <c r="G949" s="666" t="s">
        <v>5920</v>
      </c>
      <c r="H949" s="666" t="s">
        <v>5921</v>
      </c>
      <c r="I949" s="668">
        <v>8249.2099999999991</v>
      </c>
      <c r="J949" s="668">
        <v>2</v>
      </c>
      <c r="K949" s="669">
        <v>16498.419999999998</v>
      </c>
    </row>
    <row r="950" spans="1:11" ht="14.4" customHeight="1" x14ac:dyDescent="0.3">
      <c r="A950" s="664" t="s">
        <v>555</v>
      </c>
      <c r="B950" s="665" t="s">
        <v>556</v>
      </c>
      <c r="C950" s="666" t="s">
        <v>4329</v>
      </c>
      <c r="D950" s="667" t="s">
        <v>7569</v>
      </c>
      <c r="E950" s="666" t="s">
        <v>7570</v>
      </c>
      <c r="F950" s="667" t="s">
        <v>7571</v>
      </c>
      <c r="G950" s="666" t="s">
        <v>5922</v>
      </c>
      <c r="H950" s="666" t="s">
        <v>5923</v>
      </c>
      <c r="I950" s="668">
        <v>2005.66</v>
      </c>
      <c r="J950" s="668">
        <v>4</v>
      </c>
      <c r="K950" s="669">
        <v>8022.64</v>
      </c>
    </row>
    <row r="951" spans="1:11" ht="14.4" customHeight="1" x14ac:dyDescent="0.3">
      <c r="A951" s="664" t="s">
        <v>555</v>
      </c>
      <c r="B951" s="665" t="s">
        <v>556</v>
      </c>
      <c r="C951" s="666" t="s">
        <v>4329</v>
      </c>
      <c r="D951" s="667" t="s">
        <v>7569</v>
      </c>
      <c r="E951" s="666" t="s">
        <v>7570</v>
      </c>
      <c r="F951" s="667" t="s">
        <v>7571</v>
      </c>
      <c r="G951" s="666" t="s">
        <v>5924</v>
      </c>
      <c r="H951" s="666" t="s">
        <v>5925</v>
      </c>
      <c r="I951" s="668">
        <v>442.93</v>
      </c>
      <c r="J951" s="668">
        <v>1</v>
      </c>
      <c r="K951" s="669">
        <v>442.93</v>
      </c>
    </row>
    <row r="952" spans="1:11" ht="14.4" customHeight="1" x14ac:dyDescent="0.3">
      <c r="A952" s="664" t="s">
        <v>555</v>
      </c>
      <c r="B952" s="665" t="s">
        <v>556</v>
      </c>
      <c r="C952" s="666" t="s">
        <v>4329</v>
      </c>
      <c r="D952" s="667" t="s">
        <v>7569</v>
      </c>
      <c r="E952" s="666" t="s">
        <v>7570</v>
      </c>
      <c r="F952" s="667" t="s">
        <v>7571</v>
      </c>
      <c r="G952" s="666" t="s">
        <v>5926</v>
      </c>
      <c r="H952" s="666" t="s">
        <v>5927</v>
      </c>
      <c r="I952" s="668">
        <v>448.36076923076928</v>
      </c>
      <c r="J952" s="668">
        <v>21</v>
      </c>
      <c r="K952" s="669">
        <v>9415.57</v>
      </c>
    </row>
    <row r="953" spans="1:11" ht="14.4" customHeight="1" x14ac:dyDescent="0.3">
      <c r="A953" s="664" t="s">
        <v>555</v>
      </c>
      <c r="B953" s="665" t="s">
        <v>556</v>
      </c>
      <c r="C953" s="666" t="s">
        <v>4329</v>
      </c>
      <c r="D953" s="667" t="s">
        <v>7569</v>
      </c>
      <c r="E953" s="666" t="s">
        <v>7570</v>
      </c>
      <c r="F953" s="667" t="s">
        <v>7571</v>
      </c>
      <c r="G953" s="666" t="s">
        <v>5928</v>
      </c>
      <c r="H953" s="666" t="s">
        <v>5929</v>
      </c>
      <c r="I953" s="668">
        <v>448.36043478260871</v>
      </c>
      <c r="J953" s="668">
        <v>41</v>
      </c>
      <c r="K953" s="669">
        <v>18382.770000000004</v>
      </c>
    </row>
    <row r="954" spans="1:11" ht="14.4" customHeight="1" x14ac:dyDescent="0.3">
      <c r="A954" s="664" t="s">
        <v>555</v>
      </c>
      <c r="B954" s="665" t="s">
        <v>556</v>
      </c>
      <c r="C954" s="666" t="s">
        <v>4329</v>
      </c>
      <c r="D954" s="667" t="s">
        <v>7569</v>
      </c>
      <c r="E954" s="666" t="s">
        <v>7570</v>
      </c>
      <c r="F954" s="667" t="s">
        <v>7571</v>
      </c>
      <c r="G954" s="666" t="s">
        <v>5930</v>
      </c>
      <c r="H954" s="666" t="s">
        <v>5931</v>
      </c>
      <c r="I954" s="668">
        <v>411.54900000000009</v>
      </c>
      <c r="J954" s="668">
        <v>13</v>
      </c>
      <c r="K954" s="669">
        <v>5350.130000000001</v>
      </c>
    </row>
    <row r="955" spans="1:11" ht="14.4" customHeight="1" x14ac:dyDescent="0.3">
      <c r="A955" s="664" t="s">
        <v>555</v>
      </c>
      <c r="B955" s="665" t="s">
        <v>556</v>
      </c>
      <c r="C955" s="666" t="s">
        <v>4329</v>
      </c>
      <c r="D955" s="667" t="s">
        <v>7569</v>
      </c>
      <c r="E955" s="666" t="s">
        <v>7570</v>
      </c>
      <c r="F955" s="667" t="s">
        <v>7571</v>
      </c>
      <c r="G955" s="666" t="s">
        <v>5932</v>
      </c>
      <c r="H955" s="666" t="s">
        <v>5933</v>
      </c>
      <c r="I955" s="668">
        <v>82.626249999999999</v>
      </c>
      <c r="J955" s="668">
        <v>340</v>
      </c>
      <c r="K955" s="669">
        <v>28095.06</v>
      </c>
    </row>
    <row r="956" spans="1:11" ht="14.4" customHeight="1" x14ac:dyDescent="0.3">
      <c r="A956" s="664" t="s">
        <v>555</v>
      </c>
      <c r="B956" s="665" t="s">
        <v>556</v>
      </c>
      <c r="C956" s="666" t="s">
        <v>4329</v>
      </c>
      <c r="D956" s="667" t="s">
        <v>7569</v>
      </c>
      <c r="E956" s="666" t="s">
        <v>7570</v>
      </c>
      <c r="F956" s="667" t="s">
        <v>7571</v>
      </c>
      <c r="G956" s="666" t="s">
        <v>5934</v>
      </c>
      <c r="H956" s="666" t="s">
        <v>5935</v>
      </c>
      <c r="I956" s="668">
        <v>1210.8062499999999</v>
      </c>
      <c r="J956" s="668">
        <v>11</v>
      </c>
      <c r="K956" s="669">
        <v>13318.85</v>
      </c>
    </row>
    <row r="957" spans="1:11" ht="14.4" customHeight="1" x14ac:dyDescent="0.3">
      <c r="A957" s="664" t="s">
        <v>555</v>
      </c>
      <c r="B957" s="665" t="s">
        <v>556</v>
      </c>
      <c r="C957" s="666" t="s">
        <v>4329</v>
      </c>
      <c r="D957" s="667" t="s">
        <v>7569</v>
      </c>
      <c r="E957" s="666" t="s">
        <v>7570</v>
      </c>
      <c r="F957" s="667" t="s">
        <v>7571</v>
      </c>
      <c r="G957" s="666" t="s">
        <v>5936</v>
      </c>
      <c r="H957" s="666" t="s">
        <v>5937</v>
      </c>
      <c r="I957" s="668">
        <v>2023.0533333333333</v>
      </c>
      <c r="J957" s="668">
        <v>3</v>
      </c>
      <c r="K957" s="669">
        <v>6069.16</v>
      </c>
    </row>
    <row r="958" spans="1:11" ht="14.4" customHeight="1" x14ac:dyDescent="0.3">
      <c r="A958" s="664" t="s">
        <v>555</v>
      </c>
      <c r="B958" s="665" t="s">
        <v>556</v>
      </c>
      <c r="C958" s="666" t="s">
        <v>4329</v>
      </c>
      <c r="D958" s="667" t="s">
        <v>7569</v>
      </c>
      <c r="E958" s="666" t="s">
        <v>7570</v>
      </c>
      <c r="F958" s="667" t="s">
        <v>7571</v>
      </c>
      <c r="G958" s="666" t="s">
        <v>5938</v>
      </c>
      <c r="H958" s="666" t="s">
        <v>5939</v>
      </c>
      <c r="I958" s="668">
        <v>2023.05</v>
      </c>
      <c r="J958" s="668">
        <v>2</v>
      </c>
      <c r="K958" s="669">
        <v>4046.1</v>
      </c>
    </row>
    <row r="959" spans="1:11" ht="14.4" customHeight="1" x14ac:dyDescent="0.3">
      <c r="A959" s="664" t="s">
        <v>555</v>
      </c>
      <c r="B959" s="665" t="s">
        <v>556</v>
      </c>
      <c r="C959" s="666" t="s">
        <v>4329</v>
      </c>
      <c r="D959" s="667" t="s">
        <v>7569</v>
      </c>
      <c r="E959" s="666" t="s">
        <v>7570</v>
      </c>
      <c r="F959" s="667" t="s">
        <v>7571</v>
      </c>
      <c r="G959" s="666" t="s">
        <v>5940</v>
      </c>
      <c r="H959" s="666" t="s">
        <v>5941</v>
      </c>
      <c r="I959" s="668">
        <v>8682.41</v>
      </c>
      <c r="J959" s="668">
        <v>2</v>
      </c>
      <c r="K959" s="669">
        <v>17364.82</v>
      </c>
    </row>
    <row r="960" spans="1:11" ht="14.4" customHeight="1" x14ac:dyDescent="0.3">
      <c r="A960" s="664" t="s">
        <v>555</v>
      </c>
      <c r="B960" s="665" t="s">
        <v>556</v>
      </c>
      <c r="C960" s="666" t="s">
        <v>4329</v>
      </c>
      <c r="D960" s="667" t="s">
        <v>7569</v>
      </c>
      <c r="E960" s="666" t="s">
        <v>7570</v>
      </c>
      <c r="F960" s="667" t="s">
        <v>7571</v>
      </c>
      <c r="G960" s="666" t="s">
        <v>5942</v>
      </c>
      <c r="H960" s="666" t="s">
        <v>5943</v>
      </c>
      <c r="I960" s="668">
        <v>411.54750000000001</v>
      </c>
      <c r="J960" s="668">
        <v>7</v>
      </c>
      <c r="K960" s="669">
        <v>2880.84</v>
      </c>
    </row>
    <row r="961" spans="1:11" ht="14.4" customHeight="1" x14ac:dyDescent="0.3">
      <c r="A961" s="664" t="s">
        <v>555</v>
      </c>
      <c r="B961" s="665" t="s">
        <v>556</v>
      </c>
      <c r="C961" s="666" t="s">
        <v>4329</v>
      </c>
      <c r="D961" s="667" t="s">
        <v>7569</v>
      </c>
      <c r="E961" s="666" t="s">
        <v>7570</v>
      </c>
      <c r="F961" s="667" t="s">
        <v>7571</v>
      </c>
      <c r="G961" s="666" t="s">
        <v>5944</v>
      </c>
      <c r="H961" s="666" t="s">
        <v>5945</v>
      </c>
      <c r="I961" s="668">
        <v>977.95000000000016</v>
      </c>
      <c r="J961" s="668">
        <v>3</v>
      </c>
      <c r="K961" s="669">
        <v>2933.8500000000004</v>
      </c>
    </row>
    <row r="962" spans="1:11" ht="14.4" customHeight="1" x14ac:dyDescent="0.3">
      <c r="A962" s="664" t="s">
        <v>555</v>
      </c>
      <c r="B962" s="665" t="s">
        <v>556</v>
      </c>
      <c r="C962" s="666" t="s">
        <v>4329</v>
      </c>
      <c r="D962" s="667" t="s">
        <v>7569</v>
      </c>
      <c r="E962" s="666" t="s">
        <v>7570</v>
      </c>
      <c r="F962" s="667" t="s">
        <v>7571</v>
      </c>
      <c r="G962" s="666" t="s">
        <v>5946</v>
      </c>
      <c r="H962" s="666" t="s">
        <v>5947</v>
      </c>
      <c r="I962" s="668">
        <v>663.88045454545443</v>
      </c>
      <c r="J962" s="668">
        <v>23</v>
      </c>
      <c r="K962" s="669">
        <v>15269.259999999995</v>
      </c>
    </row>
    <row r="963" spans="1:11" ht="14.4" customHeight="1" x14ac:dyDescent="0.3">
      <c r="A963" s="664" t="s">
        <v>555</v>
      </c>
      <c r="B963" s="665" t="s">
        <v>556</v>
      </c>
      <c r="C963" s="666" t="s">
        <v>4329</v>
      </c>
      <c r="D963" s="667" t="s">
        <v>7569</v>
      </c>
      <c r="E963" s="666" t="s">
        <v>7570</v>
      </c>
      <c r="F963" s="667" t="s">
        <v>7571</v>
      </c>
      <c r="G963" s="666" t="s">
        <v>5948</v>
      </c>
      <c r="H963" s="666" t="s">
        <v>5949</v>
      </c>
      <c r="I963" s="668">
        <v>313</v>
      </c>
      <c r="J963" s="668">
        <v>7</v>
      </c>
      <c r="K963" s="669">
        <v>2191</v>
      </c>
    </row>
    <row r="964" spans="1:11" ht="14.4" customHeight="1" x14ac:dyDescent="0.3">
      <c r="A964" s="664" t="s">
        <v>555</v>
      </c>
      <c r="B964" s="665" t="s">
        <v>556</v>
      </c>
      <c r="C964" s="666" t="s">
        <v>4329</v>
      </c>
      <c r="D964" s="667" t="s">
        <v>7569</v>
      </c>
      <c r="E964" s="666" t="s">
        <v>7570</v>
      </c>
      <c r="F964" s="667" t="s">
        <v>7571</v>
      </c>
      <c r="G964" s="666" t="s">
        <v>5950</v>
      </c>
      <c r="H964" s="666" t="s">
        <v>5951</v>
      </c>
      <c r="I964" s="668">
        <v>982.2700000000001</v>
      </c>
      <c r="J964" s="668">
        <v>11</v>
      </c>
      <c r="K964" s="669">
        <v>10804.99</v>
      </c>
    </row>
    <row r="965" spans="1:11" ht="14.4" customHeight="1" x14ac:dyDescent="0.3">
      <c r="A965" s="664" t="s">
        <v>555</v>
      </c>
      <c r="B965" s="665" t="s">
        <v>556</v>
      </c>
      <c r="C965" s="666" t="s">
        <v>4329</v>
      </c>
      <c r="D965" s="667" t="s">
        <v>7569</v>
      </c>
      <c r="E965" s="666" t="s">
        <v>7570</v>
      </c>
      <c r="F965" s="667" t="s">
        <v>7571</v>
      </c>
      <c r="G965" s="666" t="s">
        <v>5952</v>
      </c>
      <c r="H965" s="666" t="s">
        <v>5953</v>
      </c>
      <c r="I965" s="668">
        <v>11894.05</v>
      </c>
      <c r="J965" s="668">
        <v>1</v>
      </c>
      <c r="K965" s="669">
        <v>11894.05</v>
      </c>
    </row>
    <row r="966" spans="1:11" ht="14.4" customHeight="1" x14ac:dyDescent="0.3">
      <c r="A966" s="664" t="s">
        <v>555</v>
      </c>
      <c r="B966" s="665" t="s">
        <v>556</v>
      </c>
      <c r="C966" s="666" t="s">
        <v>4329</v>
      </c>
      <c r="D966" s="667" t="s">
        <v>7569</v>
      </c>
      <c r="E966" s="666" t="s">
        <v>7570</v>
      </c>
      <c r="F966" s="667" t="s">
        <v>7571</v>
      </c>
      <c r="G966" s="666" t="s">
        <v>5954</v>
      </c>
      <c r="H966" s="666" t="s">
        <v>5955</v>
      </c>
      <c r="I966" s="668">
        <v>1044.43</v>
      </c>
      <c r="J966" s="668">
        <v>3</v>
      </c>
      <c r="K966" s="669">
        <v>3133.29</v>
      </c>
    </row>
    <row r="967" spans="1:11" ht="14.4" customHeight="1" x14ac:dyDescent="0.3">
      <c r="A967" s="664" t="s">
        <v>555</v>
      </c>
      <c r="B967" s="665" t="s">
        <v>556</v>
      </c>
      <c r="C967" s="666" t="s">
        <v>4329</v>
      </c>
      <c r="D967" s="667" t="s">
        <v>7569</v>
      </c>
      <c r="E967" s="666" t="s">
        <v>7570</v>
      </c>
      <c r="F967" s="667" t="s">
        <v>7571</v>
      </c>
      <c r="G967" s="666" t="s">
        <v>5956</v>
      </c>
      <c r="H967" s="666" t="s">
        <v>5957</v>
      </c>
      <c r="I967" s="668">
        <v>1044.44</v>
      </c>
      <c r="J967" s="668">
        <v>1</v>
      </c>
      <c r="K967" s="669">
        <v>1044.44</v>
      </c>
    </row>
    <row r="968" spans="1:11" ht="14.4" customHeight="1" x14ac:dyDescent="0.3">
      <c r="A968" s="664" t="s">
        <v>555</v>
      </c>
      <c r="B968" s="665" t="s">
        <v>556</v>
      </c>
      <c r="C968" s="666" t="s">
        <v>4329</v>
      </c>
      <c r="D968" s="667" t="s">
        <v>7569</v>
      </c>
      <c r="E968" s="666" t="s">
        <v>7570</v>
      </c>
      <c r="F968" s="667" t="s">
        <v>7571</v>
      </c>
      <c r="G968" s="666" t="s">
        <v>5958</v>
      </c>
      <c r="H968" s="666" t="s">
        <v>5959</v>
      </c>
      <c r="I968" s="668">
        <v>1306.6300000000001</v>
      </c>
      <c r="J968" s="668">
        <v>7</v>
      </c>
      <c r="K968" s="669">
        <v>9146.42</v>
      </c>
    </row>
    <row r="969" spans="1:11" ht="14.4" customHeight="1" x14ac:dyDescent="0.3">
      <c r="A969" s="664" t="s">
        <v>555</v>
      </c>
      <c r="B969" s="665" t="s">
        <v>556</v>
      </c>
      <c r="C969" s="666" t="s">
        <v>4329</v>
      </c>
      <c r="D969" s="667" t="s">
        <v>7569</v>
      </c>
      <c r="E969" s="666" t="s">
        <v>7570</v>
      </c>
      <c r="F969" s="667" t="s">
        <v>7571</v>
      </c>
      <c r="G969" s="666" t="s">
        <v>5960</v>
      </c>
      <c r="H969" s="666" t="s">
        <v>5961</v>
      </c>
      <c r="I969" s="668">
        <v>1044.43</v>
      </c>
      <c r="J969" s="668">
        <v>2</v>
      </c>
      <c r="K969" s="669">
        <v>2088.86</v>
      </c>
    </row>
    <row r="970" spans="1:11" ht="14.4" customHeight="1" x14ac:dyDescent="0.3">
      <c r="A970" s="664" t="s">
        <v>555</v>
      </c>
      <c r="B970" s="665" t="s">
        <v>556</v>
      </c>
      <c r="C970" s="666" t="s">
        <v>4329</v>
      </c>
      <c r="D970" s="667" t="s">
        <v>7569</v>
      </c>
      <c r="E970" s="666" t="s">
        <v>7570</v>
      </c>
      <c r="F970" s="667" t="s">
        <v>7571</v>
      </c>
      <c r="G970" s="666" t="s">
        <v>5962</v>
      </c>
      <c r="H970" s="666" t="s">
        <v>5963</v>
      </c>
      <c r="I970" s="668">
        <v>663.85785714285714</v>
      </c>
      <c r="J970" s="668">
        <v>16</v>
      </c>
      <c r="K970" s="669">
        <v>10621.779999999997</v>
      </c>
    </row>
    <row r="971" spans="1:11" ht="14.4" customHeight="1" x14ac:dyDescent="0.3">
      <c r="A971" s="664" t="s">
        <v>555</v>
      </c>
      <c r="B971" s="665" t="s">
        <v>556</v>
      </c>
      <c r="C971" s="666" t="s">
        <v>4329</v>
      </c>
      <c r="D971" s="667" t="s">
        <v>7569</v>
      </c>
      <c r="E971" s="666" t="s">
        <v>7570</v>
      </c>
      <c r="F971" s="667" t="s">
        <v>7571</v>
      </c>
      <c r="G971" s="666" t="s">
        <v>5964</v>
      </c>
      <c r="H971" s="666" t="s">
        <v>5965</v>
      </c>
      <c r="I971" s="668">
        <v>313</v>
      </c>
      <c r="J971" s="668">
        <v>7</v>
      </c>
      <c r="K971" s="669">
        <v>2191</v>
      </c>
    </row>
    <row r="972" spans="1:11" ht="14.4" customHeight="1" x14ac:dyDescent="0.3">
      <c r="A972" s="664" t="s">
        <v>555</v>
      </c>
      <c r="B972" s="665" t="s">
        <v>556</v>
      </c>
      <c r="C972" s="666" t="s">
        <v>4329</v>
      </c>
      <c r="D972" s="667" t="s">
        <v>7569</v>
      </c>
      <c r="E972" s="666" t="s">
        <v>7570</v>
      </c>
      <c r="F972" s="667" t="s">
        <v>7571</v>
      </c>
      <c r="G972" s="666" t="s">
        <v>5966</v>
      </c>
      <c r="H972" s="666" t="s">
        <v>5967</v>
      </c>
      <c r="I972" s="668">
        <v>6619.3</v>
      </c>
      <c r="J972" s="668">
        <v>1</v>
      </c>
      <c r="K972" s="669">
        <v>6619.3</v>
      </c>
    </row>
    <row r="973" spans="1:11" ht="14.4" customHeight="1" x14ac:dyDescent="0.3">
      <c r="A973" s="664" t="s">
        <v>555</v>
      </c>
      <c r="B973" s="665" t="s">
        <v>556</v>
      </c>
      <c r="C973" s="666" t="s">
        <v>4329</v>
      </c>
      <c r="D973" s="667" t="s">
        <v>7569</v>
      </c>
      <c r="E973" s="666" t="s">
        <v>7570</v>
      </c>
      <c r="F973" s="667" t="s">
        <v>7571</v>
      </c>
      <c r="G973" s="666" t="s">
        <v>5968</v>
      </c>
      <c r="H973" s="666" t="s">
        <v>5969</v>
      </c>
      <c r="I973" s="668">
        <v>11648.78</v>
      </c>
      <c r="J973" s="668">
        <v>1</v>
      </c>
      <c r="K973" s="669">
        <v>11648.78</v>
      </c>
    </row>
    <row r="974" spans="1:11" ht="14.4" customHeight="1" x14ac:dyDescent="0.3">
      <c r="A974" s="664" t="s">
        <v>555</v>
      </c>
      <c r="B974" s="665" t="s">
        <v>556</v>
      </c>
      <c r="C974" s="666" t="s">
        <v>4329</v>
      </c>
      <c r="D974" s="667" t="s">
        <v>7569</v>
      </c>
      <c r="E974" s="666" t="s">
        <v>7570</v>
      </c>
      <c r="F974" s="667" t="s">
        <v>7571</v>
      </c>
      <c r="G974" s="666" t="s">
        <v>5970</v>
      </c>
      <c r="H974" s="666" t="s">
        <v>5971</v>
      </c>
      <c r="I974" s="668">
        <v>8682.4266666666681</v>
      </c>
      <c r="J974" s="668">
        <v>3</v>
      </c>
      <c r="K974" s="669">
        <v>26047.280000000002</v>
      </c>
    </row>
    <row r="975" spans="1:11" ht="14.4" customHeight="1" x14ac:dyDescent="0.3">
      <c r="A975" s="664" t="s">
        <v>555</v>
      </c>
      <c r="B975" s="665" t="s">
        <v>556</v>
      </c>
      <c r="C975" s="666" t="s">
        <v>4329</v>
      </c>
      <c r="D975" s="667" t="s">
        <v>7569</v>
      </c>
      <c r="E975" s="666" t="s">
        <v>7570</v>
      </c>
      <c r="F975" s="667" t="s">
        <v>7571</v>
      </c>
      <c r="G975" s="666" t="s">
        <v>5972</v>
      </c>
      <c r="H975" s="666" t="s">
        <v>5973</v>
      </c>
      <c r="I975" s="668">
        <v>327</v>
      </c>
      <c r="J975" s="668">
        <v>1</v>
      </c>
      <c r="K975" s="669">
        <v>327</v>
      </c>
    </row>
    <row r="976" spans="1:11" ht="14.4" customHeight="1" x14ac:dyDescent="0.3">
      <c r="A976" s="664" t="s">
        <v>555</v>
      </c>
      <c r="B976" s="665" t="s">
        <v>556</v>
      </c>
      <c r="C976" s="666" t="s">
        <v>4329</v>
      </c>
      <c r="D976" s="667" t="s">
        <v>7569</v>
      </c>
      <c r="E976" s="666" t="s">
        <v>7570</v>
      </c>
      <c r="F976" s="667" t="s">
        <v>7571</v>
      </c>
      <c r="G976" s="666" t="s">
        <v>5974</v>
      </c>
      <c r="H976" s="666" t="s">
        <v>5975</v>
      </c>
      <c r="I976" s="668">
        <v>449.4</v>
      </c>
      <c r="J976" s="668">
        <v>1</v>
      </c>
      <c r="K976" s="669">
        <v>449.4</v>
      </c>
    </row>
    <row r="977" spans="1:11" ht="14.4" customHeight="1" x14ac:dyDescent="0.3">
      <c r="A977" s="664" t="s">
        <v>555</v>
      </c>
      <c r="B977" s="665" t="s">
        <v>556</v>
      </c>
      <c r="C977" s="666" t="s">
        <v>4329</v>
      </c>
      <c r="D977" s="667" t="s">
        <v>7569</v>
      </c>
      <c r="E977" s="666" t="s">
        <v>7570</v>
      </c>
      <c r="F977" s="667" t="s">
        <v>7571</v>
      </c>
      <c r="G977" s="666" t="s">
        <v>5976</v>
      </c>
      <c r="H977" s="666" t="s">
        <v>5977</v>
      </c>
      <c r="I977" s="668">
        <v>977.94500000000005</v>
      </c>
      <c r="J977" s="668">
        <v>2</v>
      </c>
      <c r="K977" s="669">
        <v>1955.89</v>
      </c>
    </row>
    <row r="978" spans="1:11" ht="14.4" customHeight="1" x14ac:dyDescent="0.3">
      <c r="A978" s="664" t="s">
        <v>555</v>
      </c>
      <c r="B978" s="665" t="s">
        <v>556</v>
      </c>
      <c r="C978" s="666" t="s">
        <v>4329</v>
      </c>
      <c r="D978" s="667" t="s">
        <v>7569</v>
      </c>
      <c r="E978" s="666" t="s">
        <v>7570</v>
      </c>
      <c r="F978" s="667" t="s">
        <v>7571</v>
      </c>
      <c r="G978" s="666" t="s">
        <v>5978</v>
      </c>
      <c r="H978" s="666" t="s">
        <v>5979</v>
      </c>
      <c r="I978" s="668">
        <v>442.95</v>
      </c>
      <c r="J978" s="668">
        <v>3</v>
      </c>
      <c r="K978" s="669">
        <v>1328.85</v>
      </c>
    </row>
    <row r="979" spans="1:11" ht="14.4" customHeight="1" x14ac:dyDescent="0.3">
      <c r="A979" s="664" t="s">
        <v>555</v>
      </c>
      <c r="B979" s="665" t="s">
        <v>556</v>
      </c>
      <c r="C979" s="666" t="s">
        <v>4329</v>
      </c>
      <c r="D979" s="667" t="s">
        <v>7569</v>
      </c>
      <c r="E979" s="666" t="s">
        <v>7570</v>
      </c>
      <c r="F979" s="667" t="s">
        <v>7571</v>
      </c>
      <c r="G979" s="666" t="s">
        <v>5980</v>
      </c>
      <c r="H979" s="666" t="s">
        <v>5981</v>
      </c>
      <c r="I979" s="668">
        <v>8682.4500000000007</v>
      </c>
      <c r="J979" s="668">
        <v>1</v>
      </c>
      <c r="K979" s="669">
        <v>8682.4500000000007</v>
      </c>
    </row>
    <row r="980" spans="1:11" ht="14.4" customHeight="1" x14ac:dyDescent="0.3">
      <c r="A980" s="664" t="s">
        <v>555</v>
      </c>
      <c r="B980" s="665" t="s">
        <v>556</v>
      </c>
      <c r="C980" s="666" t="s">
        <v>4329</v>
      </c>
      <c r="D980" s="667" t="s">
        <v>7569</v>
      </c>
      <c r="E980" s="666" t="s">
        <v>7570</v>
      </c>
      <c r="F980" s="667" t="s">
        <v>7571</v>
      </c>
      <c r="G980" s="666" t="s">
        <v>5982</v>
      </c>
      <c r="H980" s="666" t="s">
        <v>5983</v>
      </c>
      <c r="I980" s="668">
        <v>977.95333333333338</v>
      </c>
      <c r="J980" s="668">
        <v>3</v>
      </c>
      <c r="K980" s="669">
        <v>2933.86</v>
      </c>
    </row>
    <row r="981" spans="1:11" ht="14.4" customHeight="1" x14ac:dyDescent="0.3">
      <c r="A981" s="664" t="s">
        <v>555</v>
      </c>
      <c r="B981" s="665" t="s">
        <v>556</v>
      </c>
      <c r="C981" s="666" t="s">
        <v>4329</v>
      </c>
      <c r="D981" s="667" t="s">
        <v>7569</v>
      </c>
      <c r="E981" s="666" t="s">
        <v>7570</v>
      </c>
      <c r="F981" s="667" t="s">
        <v>7571</v>
      </c>
      <c r="G981" s="666" t="s">
        <v>5984</v>
      </c>
      <c r="H981" s="666" t="s">
        <v>5985</v>
      </c>
      <c r="I981" s="668">
        <v>686.64750000000004</v>
      </c>
      <c r="J981" s="668">
        <v>6</v>
      </c>
      <c r="K981" s="669">
        <v>4119.8599999999997</v>
      </c>
    </row>
    <row r="982" spans="1:11" ht="14.4" customHeight="1" x14ac:dyDescent="0.3">
      <c r="A982" s="664" t="s">
        <v>555</v>
      </c>
      <c r="B982" s="665" t="s">
        <v>556</v>
      </c>
      <c r="C982" s="666" t="s">
        <v>4329</v>
      </c>
      <c r="D982" s="667" t="s">
        <v>7569</v>
      </c>
      <c r="E982" s="666" t="s">
        <v>7570</v>
      </c>
      <c r="F982" s="667" t="s">
        <v>7571</v>
      </c>
      <c r="G982" s="666" t="s">
        <v>5986</v>
      </c>
      <c r="H982" s="666" t="s">
        <v>5987</v>
      </c>
      <c r="I982" s="668">
        <v>519.85</v>
      </c>
      <c r="J982" s="668">
        <v>8</v>
      </c>
      <c r="K982" s="669">
        <v>4158.8</v>
      </c>
    </row>
    <row r="983" spans="1:11" ht="14.4" customHeight="1" x14ac:dyDescent="0.3">
      <c r="A983" s="664" t="s">
        <v>555</v>
      </c>
      <c r="B983" s="665" t="s">
        <v>556</v>
      </c>
      <c r="C983" s="666" t="s">
        <v>4329</v>
      </c>
      <c r="D983" s="667" t="s">
        <v>7569</v>
      </c>
      <c r="E983" s="666" t="s">
        <v>7570</v>
      </c>
      <c r="F983" s="667" t="s">
        <v>7571</v>
      </c>
      <c r="G983" s="666" t="s">
        <v>5988</v>
      </c>
      <c r="H983" s="666" t="s">
        <v>5989</v>
      </c>
      <c r="I983" s="668">
        <v>4214</v>
      </c>
      <c r="J983" s="668">
        <v>1</v>
      </c>
      <c r="K983" s="669">
        <v>4214</v>
      </c>
    </row>
    <row r="984" spans="1:11" ht="14.4" customHeight="1" x14ac:dyDescent="0.3">
      <c r="A984" s="664" t="s">
        <v>555</v>
      </c>
      <c r="B984" s="665" t="s">
        <v>556</v>
      </c>
      <c r="C984" s="666" t="s">
        <v>4329</v>
      </c>
      <c r="D984" s="667" t="s">
        <v>7569</v>
      </c>
      <c r="E984" s="666" t="s">
        <v>7570</v>
      </c>
      <c r="F984" s="667" t="s">
        <v>7571</v>
      </c>
      <c r="G984" s="666" t="s">
        <v>5990</v>
      </c>
      <c r="H984" s="666" t="s">
        <v>5991</v>
      </c>
      <c r="I984" s="668">
        <v>686.62666666666667</v>
      </c>
      <c r="J984" s="668">
        <v>5</v>
      </c>
      <c r="K984" s="669">
        <v>3433.14</v>
      </c>
    </row>
    <row r="985" spans="1:11" ht="14.4" customHeight="1" x14ac:dyDescent="0.3">
      <c r="A985" s="664" t="s">
        <v>555</v>
      </c>
      <c r="B985" s="665" t="s">
        <v>556</v>
      </c>
      <c r="C985" s="666" t="s">
        <v>4329</v>
      </c>
      <c r="D985" s="667" t="s">
        <v>7569</v>
      </c>
      <c r="E985" s="666" t="s">
        <v>7570</v>
      </c>
      <c r="F985" s="667" t="s">
        <v>7571</v>
      </c>
      <c r="G985" s="666" t="s">
        <v>5992</v>
      </c>
      <c r="H985" s="666" t="s">
        <v>5993</v>
      </c>
      <c r="I985" s="668">
        <v>2023.05</v>
      </c>
      <c r="J985" s="668">
        <v>3</v>
      </c>
      <c r="K985" s="669">
        <v>6069.15</v>
      </c>
    </row>
    <row r="986" spans="1:11" ht="14.4" customHeight="1" x14ac:dyDescent="0.3">
      <c r="A986" s="664" t="s">
        <v>555</v>
      </c>
      <c r="B986" s="665" t="s">
        <v>556</v>
      </c>
      <c r="C986" s="666" t="s">
        <v>4329</v>
      </c>
      <c r="D986" s="667" t="s">
        <v>7569</v>
      </c>
      <c r="E986" s="666" t="s">
        <v>7570</v>
      </c>
      <c r="F986" s="667" t="s">
        <v>7571</v>
      </c>
      <c r="G986" s="666" t="s">
        <v>5994</v>
      </c>
      <c r="H986" s="666" t="s">
        <v>5995</v>
      </c>
      <c r="I986" s="668">
        <v>1307.19</v>
      </c>
      <c r="J986" s="668">
        <v>3</v>
      </c>
      <c r="K986" s="669">
        <v>3921.57</v>
      </c>
    </row>
    <row r="987" spans="1:11" ht="14.4" customHeight="1" x14ac:dyDescent="0.3">
      <c r="A987" s="664" t="s">
        <v>555</v>
      </c>
      <c r="B987" s="665" t="s">
        <v>556</v>
      </c>
      <c r="C987" s="666" t="s">
        <v>4329</v>
      </c>
      <c r="D987" s="667" t="s">
        <v>7569</v>
      </c>
      <c r="E987" s="666" t="s">
        <v>7570</v>
      </c>
      <c r="F987" s="667" t="s">
        <v>7571</v>
      </c>
      <c r="G987" s="666" t="s">
        <v>5996</v>
      </c>
      <c r="H987" s="666" t="s">
        <v>5997</v>
      </c>
      <c r="I987" s="668">
        <v>1120.9000000000001</v>
      </c>
      <c r="J987" s="668">
        <v>1</v>
      </c>
      <c r="K987" s="669">
        <v>1120.9000000000001</v>
      </c>
    </row>
    <row r="988" spans="1:11" ht="14.4" customHeight="1" x14ac:dyDescent="0.3">
      <c r="A988" s="664" t="s">
        <v>555</v>
      </c>
      <c r="B988" s="665" t="s">
        <v>556</v>
      </c>
      <c r="C988" s="666" t="s">
        <v>4329</v>
      </c>
      <c r="D988" s="667" t="s">
        <v>7569</v>
      </c>
      <c r="E988" s="666" t="s">
        <v>7570</v>
      </c>
      <c r="F988" s="667" t="s">
        <v>7571</v>
      </c>
      <c r="G988" s="666" t="s">
        <v>5998</v>
      </c>
      <c r="H988" s="666" t="s">
        <v>5999</v>
      </c>
      <c r="I988" s="668">
        <v>1184.81</v>
      </c>
      <c r="J988" s="668">
        <v>1</v>
      </c>
      <c r="K988" s="669">
        <v>1184.81</v>
      </c>
    </row>
    <row r="989" spans="1:11" ht="14.4" customHeight="1" x14ac:dyDescent="0.3">
      <c r="A989" s="664" t="s">
        <v>555</v>
      </c>
      <c r="B989" s="665" t="s">
        <v>556</v>
      </c>
      <c r="C989" s="666" t="s">
        <v>4329</v>
      </c>
      <c r="D989" s="667" t="s">
        <v>7569</v>
      </c>
      <c r="E989" s="666" t="s">
        <v>7570</v>
      </c>
      <c r="F989" s="667" t="s">
        <v>7571</v>
      </c>
      <c r="G989" s="666" t="s">
        <v>6000</v>
      </c>
      <c r="H989" s="666" t="s">
        <v>6001</v>
      </c>
      <c r="I989" s="668">
        <v>9573.7099999999991</v>
      </c>
      <c r="J989" s="668">
        <v>2</v>
      </c>
      <c r="K989" s="669">
        <v>19147.419999999998</v>
      </c>
    </row>
    <row r="990" spans="1:11" ht="14.4" customHeight="1" x14ac:dyDescent="0.3">
      <c r="A990" s="664" t="s">
        <v>555</v>
      </c>
      <c r="B990" s="665" t="s">
        <v>556</v>
      </c>
      <c r="C990" s="666" t="s">
        <v>4329</v>
      </c>
      <c r="D990" s="667" t="s">
        <v>7569</v>
      </c>
      <c r="E990" s="666" t="s">
        <v>7570</v>
      </c>
      <c r="F990" s="667" t="s">
        <v>7571</v>
      </c>
      <c r="G990" s="666" t="s">
        <v>6002</v>
      </c>
      <c r="H990" s="666" t="s">
        <v>6003</v>
      </c>
      <c r="I990" s="668">
        <v>856.65</v>
      </c>
      <c r="J990" s="668">
        <v>2</v>
      </c>
      <c r="K990" s="669">
        <v>1713.3</v>
      </c>
    </row>
    <row r="991" spans="1:11" ht="14.4" customHeight="1" x14ac:dyDescent="0.3">
      <c r="A991" s="664" t="s">
        <v>555</v>
      </c>
      <c r="B991" s="665" t="s">
        <v>556</v>
      </c>
      <c r="C991" s="666" t="s">
        <v>4329</v>
      </c>
      <c r="D991" s="667" t="s">
        <v>7569</v>
      </c>
      <c r="E991" s="666" t="s">
        <v>7570</v>
      </c>
      <c r="F991" s="667" t="s">
        <v>7571</v>
      </c>
      <c r="G991" s="666" t="s">
        <v>6004</v>
      </c>
      <c r="H991" s="666" t="s">
        <v>6005</v>
      </c>
      <c r="I991" s="668">
        <v>984.46</v>
      </c>
      <c r="J991" s="668">
        <v>1</v>
      </c>
      <c r="K991" s="669">
        <v>984.46</v>
      </c>
    </row>
    <row r="992" spans="1:11" ht="14.4" customHeight="1" x14ac:dyDescent="0.3">
      <c r="A992" s="664" t="s">
        <v>555</v>
      </c>
      <c r="B992" s="665" t="s">
        <v>556</v>
      </c>
      <c r="C992" s="666" t="s">
        <v>4329</v>
      </c>
      <c r="D992" s="667" t="s">
        <v>7569</v>
      </c>
      <c r="E992" s="666" t="s">
        <v>7570</v>
      </c>
      <c r="F992" s="667" t="s">
        <v>7571</v>
      </c>
      <c r="G992" s="666" t="s">
        <v>6006</v>
      </c>
      <c r="H992" s="666" t="s">
        <v>6007</v>
      </c>
      <c r="I992" s="668">
        <v>982.28499999999997</v>
      </c>
      <c r="J992" s="668">
        <v>2</v>
      </c>
      <c r="K992" s="669">
        <v>1964.57</v>
      </c>
    </row>
    <row r="993" spans="1:11" ht="14.4" customHeight="1" x14ac:dyDescent="0.3">
      <c r="A993" s="664" t="s">
        <v>555</v>
      </c>
      <c r="B993" s="665" t="s">
        <v>556</v>
      </c>
      <c r="C993" s="666" t="s">
        <v>4329</v>
      </c>
      <c r="D993" s="667" t="s">
        <v>7569</v>
      </c>
      <c r="E993" s="666" t="s">
        <v>7570</v>
      </c>
      <c r="F993" s="667" t="s">
        <v>7571</v>
      </c>
      <c r="G993" s="666" t="s">
        <v>6008</v>
      </c>
      <c r="H993" s="666" t="s">
        <v>6009</v>
      </c>
      <c r="I993" s="668">
        <v>8249.2066666666669</v>
      </c>
      <c r="J993" s="668">
        <v>3</v>
      </c>
      <c r="K993" s="669">
        <v>24747.620000000003</v>
      </c>
    </row>
    <row r="994" spans="1:11" ht="14.4" customHeight="1" x14ac:dyDescent="0.3">
      <c r="A994" s="664" t="s">
        <v>555</v>
      </c>
      <c r="B994" s="665" t="s">
        <v>556</v>
      </c>
      <c r="C994" s="666" t="s">
        <v>4329</v>
      </c>
      <c r="D994" s="667" t="s">
        <v>7569</v>
      </c>
      <c r="E994" s="666" t="s">
        <v>7570</v>
      </c>
      <c r="F994" s="667" t="s">
        <v>7571</v>
      </c>
      <c r="G994" s="666" t="s">
        <v>6010</v>
      </c>
      <c r="H994" s="666" t="s">
        <v>6011</v>
      </c>
      <c r="I994" s="668">
        <v>1185.3599999999999</v>
      </c>
      <c r="J994" s="668">
        <v>1</v>
      </c>
      <c r="K994" s="669">
        <v>1185.3599999999999</v>
      </c>
    </row>
    <row r="995" spans="1:11" ht="14.4" customHeight="1" x14ac:dyDescent="0.3">
      <c r="A995" s="664" t="s">
        <v>555</v>
      </c>
      <c r="B995" s="665" t="s">
        <v>556</v>
      </c>
      <c r="C995" s="666" t="s">
        <v>4329</v>
      </c>
      <c r="D995" s="667" t="s">
        <v>7569</v>
      </c>
      <c r="E995" s="666" t="s">
        <v>7570</v>
      </c>
      <c r="F995" s="667" t="s">
        <v>7571</v>
      </c>
      <c r="G995" s="666" t="s">
        <v>6012</v>
      </c>
      <c r="H995" s="666" t="s">
        <v>6013</v>
      </c>
      <c r="I995" s="668">
        <v>1306.615</v>
      </c>
      <c r="J995" s="668">
        <v>2</v>
      </c>
      <c r="K995" s="669">
        <v>2613.23</v>
      </c>
    </row>
    <row r="996" spans="1:11" ht="14.4" customHeight="1" x14ac:dyDescent="0.3">
      <c r="A996" s="664" t="s">
        <v>555</v>
      </c>
      <c r="B996" s="665" t="s">
        <v>556</v>
      </c>
      <c r="C996" s="666" t="s">
        <v>4329</v>
      </c>
      <c r="D996" s="667" t="s">
        <v>7569</v>
      </c>
      <c r="E996" s="666" t="s">
        <v>7570</v>
      </c>
      <c r="F996" s="667" t="s">
        <v>7571</v>
      </c>
      <c r="G996" s="666" t="s">
        <v>6014</v>
      </c>
      <c r="H996" s="666" t="s">
        <v>6015</v>
      </c>
      <c r="I996" s="668">
        <v>1306.6300000000001</v>
      </c>
      <c r="J996" s="668">
        <v>1</v>
      </c>
      <c r="K996" s="669">
        <v>1306.6300000000001</v>
      </c>
    </row>
    <row r="997" spans="1:11" ht="14.4" customHeight="1" x14ac:dyDescent="0.3">
      <c r="A997" s="664" t="s">
        <v>555</v>
      </c>
      <c r="B997" s="665" t="s">
        <v>556</v>
      </c>
      <c r="C997" s="666" t="s">
        <v>4329</v>
      </c>
      <c r="D997" s="667" t="s">
        <v>7569</v>
      </c>
      <c r="E997" s="666" t="s">
        <v>7570</v>
      </c>
      <c r="F997" s="667" t="s">
        <v>7571</v>
      </c>
      <c r="G997" s="666" t="s">
        <v>6016</v>
      </c>
      <c r="H997" s="666" t="s">
        <v>6017</v>
      </c>
      <c r="I997" s="668">
        <v>12229.24</v>
      </c>
      <c r="J997" s="668">
        <v>1</v>
      </c>
      <c r="K997" s="669">
        <v>12229.24</v>
      </c>
    </row>
    <row r="998" spans="1:11" ht="14.4" customHeight="1" x14ac:dyDescent="0.3">
      <c r="A998" s="664" t="s">
        <v>555</v>
      </c>
      <c r="B998" s="665" t="s">
        <v>556</v>
      </c>
      <c r="C998" s="666" t="s">
        <v>4329</v>
      </c>
      <c r="D998" s="667" t="s">
        <v>7569</v>
      </c>
      <c r="E998" s="666" t="s">
        <v>7570</v>
      </c>
      <c r="F998" s="667" t="s">
        <v>7571</v>
      </c>
      <c r="G998" s="666" t="s">
        <v>6018</v>
      </c>
      <c r="H998" s="666" t="s">
        <v>6019</v>
      </c>
      <c r="I998" s="668">
        <v>712.61333333333334</v>
      </c>
      <c r="J998" s="668">
        <v>3</v>
      </c>
      <c r="K998" s="669">
        <v>2137.84</v>
      </c>
    </row>
    <row r="999" spans="1:11" ht="14.4" customHeight="1" x14ac:dyDescent="0.3">
      <c r="A999" s="664" t="s">
        <v>555</v>
      </c>
      <c r="B999" s="665" t="s">
        <v>556</v>
      </c>
      <c r="C999" s="666" t="s">
        <v>4329</v>
      </c>
      <c r="D999" s="667" t="s">
        <v>7569</v>
      </c>
      <c r="E999" s="666" t="s">
        <v>7570</v>
      </c>
      <c r="F999" s="667" t="s">
        <v>7571</v>
      </c>
      <c r="G999" s="666" t="s">
        <v>6020</v>
      </c>
      <c r="H999" s="666" t="s">
        <v>6021</v>
      </c>
      <c r="I999" s="668">
        <v>474.36</v>
      </c>
      <c r="J999" s="668">
        <v>1</v>
      </c>
      <c r="K999" s="669">
        <v>474.36</v>
      </c>
    </row>
    <row r="1000" spans="1:11" ht="14.4" customHeight="1" x14ac:dyDescent="0.3">
      <c r="A1000" s="664" t="s">
        <v>555</v>
      </c>
      <c r="B1000" s="665" t="s">
        <v>556</v>
      </c>
      <c r="C1000" s="666" t="s">
        <v>4329</v>
      </c>
      <c r="D1000" s="667" t="s">
        <v>7569</v>
      </c>
      <c r="E1000" s="666" t="s">
        <v>7570</v>
      </c>
      <c r="F1000" s="667" t="s">
        <v>7571</v>
      </c>
      <c r="G1000" s="666" t="s">
        <v>6022</v>
      </c>
      <c r="H1000" s="666" t="s">
        <v>6023</v>
      </c>
      <c r="I1000" s="668">
        <v>809</v>
      </c>
      <c r="J1000" s="668">
        <v>1</v>
      </c>
      <c r="K1000" s="669">
        <v>809</v>
      </c>
    </row>
    <row r="1001" spans="1:11" ht="14.4" customHeight="1" x14ac:dyDescent="0.3">
      <c r="A1001" s="664" t="s">
        <v>555</v>
      </c>
      <c r="B1001" s="665" t="s">
        <v>556</v>
      </c>
      <c r="C1001" s="666" t="s">
        <v>4329</v>
      </c>
      <c r="D1001" s="667" t="s">
        <v>7569</v>
      </c>
      <c r="E1001" s="666" t="s">
        <v>7570</v>
      </c>
      <c r="F1001" s="667" t="s">
        <v>7571</v>
      </c>
      <c r="G1001" s="666" t="s">
        <v>6024</v>
      </c>
      <c r="H1001" s="666" t="s">
        <v>6025</v>
      </c>
      <c r="I1001" s="668">
        <v>1411.15</v>
      </c>
      <c r="J1001" s="668">
        <v>2</v>
      </c>
      <c r="K1001" s="669">
        <v>2822.3</v>
      </c>
    </row>
    <row r="1002" spans="1:11" ht="14.4" customHeight="1" x14ac:dyDescent="0.3">
      <c r="A1002" s="664" t="s">
        <v>555</v>
      </c>
      <c r="B1002" s="665" t="s">
        <v>556</v>
      </c>
      <c r="C1002" s="666" t="s">
        <v>4329</v>
      </c>
      <c r="D1002" s="667" t="s">
        <v>7569</v>
      </c>
      <c r="E1002" s="666" t="s">
        <v>7570</v>
      </c>
      <c r="F1002" s="667" t="s">
        <v>7571</v>
      </c>
      <c r="G1002" s="666" t="s">
        <v>6026</v>
      </c>
      <c r="H1002" s="666" t="s">
        <v>6027</v>
      </c>
      <c r="I1002" s="668">
        <v>6619.3</v>
      </c>
      <c r="J1002" s="668">
        <v>1</v>
      </c>
      <c r="K1002" s="669">
        <v>6619.3</v>
      </c>
    </row>
    <row r="1003" spans="1:11" ht="14.4" customHeight="1" x14ac:dyDescent="0.3">
      <c r="A1003" s="664" t="s">
        <v>555</v>
      </c>
      <c r="B1003" s="665" t="s">
        <v>556</v>
      </c>
      <c r="C1003" s="666" t="s">
        <v>4329</v>
      </c>
      <c r="D1003" s="667" t="s">
        <v>7569</v>
      </c>
      <c r="E1003" s="666" t="s">
        <v>7570</v>
      </c>
      <c r="F1003" s="667" t="s">
        <v>7571</v>
      </c>
      <c r="G1003" s="666" t="s">
        <v>6028</v>
      </c>
      <c r="H1003" s="666" t="s">
        <v>6029</v>
      </c>
      <c r="I1003" s="668">
        <v>1111.0999999999999</v>
      </c>
      <c r="J1003" s="668">
        <v>1</v>
      </c>
      <c r="K1003" s="669">
        <v>1111.0999999999999</v>
      </c>
    </row>
    <row r="1004" spans="1:11" ht="14.4" customHeight="1" x14ac:dyDescent="0.3">
      <c r="A1004" s="664" t="s">
        <v>555</v>
      </c>
      <c r="B1004" s="665" t="s">
        <v>556</v>
      </c>
      <c r="C1004" s="666" t="s">
        <v>4329</v>
      </c>
      <c r="D1004" s="667" t="s">
        <v>7569</v>
      </c>
      <c r="E1004" s="666" t="s">
        <v>7570</v>
      </c>
      <c r="F1004" s="667" t="s">
        <v>7571</v>
      </c>
      <c r="G1004" s="666" t="s">
        <v>6030</v>
      </c>
      <c r="H1004" s="666" t="s">
        <v>6031</v>
      </c>
      <c r="I1004" s="668">
        <v>8067.3</v>
      </c>
      <c r="J1004" s="668">
        <v>1</v>
      </c>
      <c r="K1004" s="669">
        <v>8067.3</v>
      </c>
    </row>
    <row r="1005" spans="1:11" ht="14.4" customHeight="1" x14ac:dyDescent="0.3">
      <c r="A1005" s="664" t="s">
        <v>555</v>
      </c>
      <c r="B1005" s="665" t="s">
        <v>556</v>
      </c>
      <c r="C1005" s="666" t="s">
        <v>4329</v>
      </c>
      <c r="D1005" s="667" t="s">
        <v>7569</v>
      </c>
      <c r="E1005" s="666" t="s">
        <v>7570</v>
      </c>
      <c r="F1005" s="667" t="s">
        <v>7571</v>
      </c>
      <c r="G1005" s="666" t="s">
        <v>6032</v>
      </c>
      <c r="H1005" s="666" t="s">
        <v>6033</v>
      </c>
      <c r="I1005" s="668">
        <v>1111.0999999999999</v>
      </c>
      <c r="J1005" s="668">
        <v>1</v>
      </c>
      <c r="K1005" s="669">
        <v>1111.0999999999999</v>
      </c>
    </row>
    <row r="1006" spans="1:11" ht="14.4" customHeight="1" x14ac:dyDescent="0.3">
      <c r="A1006" s="664" t="s">
        <v>555</v>
      </c>
      <c r="B1006" s="665" t="s">
        <v>556</v>
      </c>
      <c r="C1006" s="666" t="s">
        <v>4329</v>
      </c>
      <c r="D1006" s="667" t="s">
        <v>7569</v>
      </c>
      <c r="E1006" s="666" t="s">
        <v>7570</v>
      </c>
      <c r="F1006" s="667" t="s">
        <v>7571</v>
      </c>
      <c r="G1006" s="666" t="s">
        <v>6034</v>
      </c>
      <c r="H1006" s="666" t="s">
        <v>6035</v>
      </c>
      <c r="I1006" s="668">
        <v>7925.4</v>
      </c>
      <c r="J1006" s="668">
        <v>1</v>
      </c>
      <c r="K1006" s="669">
        <v>7925.4</v>
      </c>
    </row>
    <row r="1007" spans="1:11" ht="14.4" customHeight="1" x14ac:dyDescent="0.3">
      <c r="A1007" s="664" t="s">
        <v>555</v>
      </c>
      <c r="B1007" s="665" t="s">
        <v>556</v>
      </c>
      <c r="C1007" s="666" t="s">
        <v>4329</v>
      </c>
      <c r="D1007" s="667" t="s">
        <v>7569</v>
      </c>
      <c r="E1007" s="666" t="s">
        <v>7570</v>
      </c>
      <c r="F1007" s="667" t="s">
        <v>7571</v>
      </c>
      <c r="G1007" s="666" t="s">
        <v>6036</v>
      </c>
      <c r="H1007" s="666" t="s">
        <v>6037</v>
      </c>
      <c r="I1007" s="668">
        <v>809.1</v>
      </c>
      <c r="J1007" s="668">
        <v>1</v>
      </c>
      <c r="K1007" s="669">
        <v>809.1</v>
      </c>
    </row>
    <row r="1008" spans="1:11" ht="14.4" customHeight="1" x14ac:dyDescent="0.3">
      <c r="A1008" s="664" t="s">
        <v>555</v>
      </c>
      <c r="B1008" s="665" t="s">
        <v>556</v>
      </c>
      <c r="C1008" s="666" t="s">
        <v>4329</v>
      </c>
      <c r="D1008" s="667" t="s">
        <v>7569</v>
      </c>
      <c r="E1008" s="666" t="s">
        <v>7570</v>
      </c>
      <c r="F1008" s="667" t="s">
        <v>7571</v>
      </c>
      <c r="G1008" s="666" t="s">
        <v>6038</v>
      </c>
      <c r="H1008" s="666" t="s">
        <v>6039</v>
      </c>
      <c r="I1008" s="668">
        <v>85.56</v>
      </c>
      <c r="J1008" s="668">
        <v>340</v>
      </c>
      <c r="K1008" s="669">
        <v>29089.33</v>
      </c>
    </row>
    <row r="1009" spans="1:11" ht="14.4" customHeight="1" x14ac:dyDescent="0.3">
      <c r="A1009" s="664" t="s">
        <v>555</v>
      </c>
      <c r="B1009" s="665" t="s">
        <v>556</v>
      </c>
      <c r="C1009" s="666" t="s">
        <v>4329</v>
      </c>
      <c r="D1009" s="667" t="s">
        <v>7569</v>
      </c>
      <c r="E1009" s="666" t="s">
        <v>7570</v>
      </c>
      <c r="F1009" s="667" t="s">
        <v>7571</v>
      </c>
      <c r="G1009" s="666" t="s">
        <v>6040</v>
      </c>
      <c r="H1009" s="666" t="s">
        <v>6041</v>
      </c>
      <c r="I1009" s="668">
        <v>9803.2000000000007</v>
      </c>
      <c r="J1009" s="668">
        <v>1</v>
      </c>
      <c r="K1009" s="669">
        <v>9803.2000000000007</v>
      </c>
    </row>
    <row r="1010" spans="1:11" ht="14.4" customHeight="1" x14ac:dyDescent="0.3">
      <c r="A1010" s="664" t="s">
        <v>555</v>
      </c>
      <c r="B1010" s="665" t="s">
        <v>556</v>
      </c>
      <c r="C1010" s="666" t="s">
        <v>4329</v>
      </c>
      <c r="D1010" s="667" t="s">
        <v>7569</v>
      </c>
      <c r="E1010" s="666" t="s">
        <v>7570</v>
      </c>
      <c r="F1010" s="667" t="s">
        <v>7571</v>
      </c>
      <c r="G1010" s="666" t="s">
        <v>6042</v>
      </c>
      <c r="H1010" s="666" t="s">
        <v>6043</v>
      </c>
      <c r="I1010" s="668">
        <v>591.59399999999994</v>
      </c>
      <c r="J1010" s="668">
        <v>6</v>
      </c>
      <c r="K1010" s="669">
        <v>3547.21</v>
      </c>
    </row>
    <row r="1011" spans="1:11" ht="14.4" customHeight="1" x14ac:dyDescent="0.3">
      <c r="A1011" s="664" t="s">
        <v>555</v>
      </c>
      <c r="B1011" s="665" t="s">
        <v>556</v>
      </c>
      <c r="C1011" s="666" t="s">
        <v>4329</v>
      </c>
      <c r="D1011" s="667" t="s">
        <v>7569</v>
      </c>
      <c r="E1011" s="666" t="s">
        <v>7570</v>
      </c>
      <c r="F1011" s="667" t="s">
        <v>7571</v>
      </c>
      <c r="G1011" s="666" t="s">
        <v>6044</v>
      </c>
      <c r="H1011" s="666" t="s">
        <v>6045</v>
      </c>
      <c r="I1011" s="668">
        <v>856.65</v>
      </c>
      <c r="J1011" s="668">
        <v>5</v>
      </c>
      <c r="K1011" s="669">
        <v>4283.25</v>
      </c>
    </row>
    <row r="1012" spans="1:11" ht="14.4" customHeight="1" x14ac:dyDescent="0.3">
      <c r="A1012" s="664" t="s">
        <v>555</v>
      </c>
      <c r="B1012" s="665" t="s">
        <v>556</v>
      </c>
      <c r="C1012" s="666" t="s">
        <v>4329</v>
      </c>
      <c r="D1012" s="667" t="s">
        <v>7569</v>
      </c>
      <c r="E1012" s="666" t="s">
        <v>7570</v>
      </c>
      <c r="F1012" s="667" t="s">
        <v>7571</v>
      </c>
      <c r="G1012" s="666" t="s">
        <v>6046</v>
      </c>
      <c r="H1012" s="666" t="s">
        <v>6047</v>
      </c>
      <c r="I1012" s="668">
        <v>856.64857142857124</v>
      </c>
      <c r="J1012" s="668">
        <v>7</v>
      </c>
      <c r="K1012" s="669">
        <v>5996.5399999999991</v>
      </c>
    </row>
    <row r="1013" spans="1:11" ht="14.4" customHeight="1" x14ac:dyDescent="0.3">
      <c r="A1013" s="664" t="s">
        <v>555</v>
      </c>
      <c r="B1013" s="665" t="s">
        <v>556</v>
      </c>
      <c r="C1013" s="666" t="s">
        <v>4329</v>
      </c>
      <c r="D1013" s="667" t="s">
        <v>7569</v>
      </c>
      <c r="E1013" s="666" t="s">
        <v>7570</v>
      </c>
      <c r="F1013" s="667" t="s">
        <v>7571</v>
      </c>
      <c r="G1013" s="666" t="s">
        <v>6048</v>
      </c>
      <c r="H1013" s="666" t="s">
        <v>6049</v>
      </c>
      <c r="I1013" s="668">
        <v>9028.9699999999993</v>
      </c>
      <c r="J1013" s="668">
        <v>2</v>
      </c>
      <c r="K1013" s="669">
        <v>18057.939999999999</v>
      </c>
    </row>
    <row r="1014" spans="1:11" ht="14.4" customHeight="1" x14ac:dyDescent="0.3">
      <c r="A1014" s="664" t="s">
        <v>555</v>
      </c>
      <c r="B1014" s="665" t="s">
        <v>556</v>
      </c>
      <c r="C1014" s="666" t="s">
        <v>4329</v>
      </c>
      <c r="D1014" s="667" t="s">
        <v>7569</v>
      </c>
      <c r="E1014" s="666" t="s">
        <v>7570</v>
      </c>
      <c r="F1014" s="667" t="s">
        <v>7571</v>
      </c>
      <c r="G1014" s="666" t="s">
        <v>6050</v>
      </c>
      <c r="H1014" s="666" t="s">
        <v>6051</v>
      </c>
      <c r="I1014" s="668">
        <v>1306.6300000000001</v>
      </c>
      <c r="J1014" s="668">
        <v>1</v>
      </c>
      <c r="K1014" s="669">
        <v>1306.6300000000001</v>
      </c>
    </row>
    <row r="1015" spans="1:11" ht="14.4" customHeight="1" x14ac:dyDescent="0.3">
      <c r="A1015" s="664" t="s">
        <v>555</v>
      </c>
      <c r="B1015" s="665" t="s">
        <v>556</v>
      </c>
      <c r="C1015" s="666" t="s">
        <v>4329</v>
      </c>
      <c r="D1015" s="667" t="s">
        <v>7569</v>
      </c>
      <c r="E1015" s="666" t="s">
        <v>7570</v>
      </c>
      <c r="F1015" s="667" t="s">
        <v>7571</v>
      </c>
      <c r="G1015" s="666" t="s">
        <v>6052</v>
      </c>
      <c r="H1015" s="666" t="s">
        <v>6053</v>
      </c>
      <c r="I1015" s="668">
        <v>1306.5999999999999</v>
      </c>
      <c r="J1015" s="668">
        <v>3</v>
      </c>
      <c r="K1015" s="669">
        <v>3919.7999999999997</v>
      </c>
    </row>
    <row r="1016" spans="1:11" ht="14.4" customHeight="1" x14ac:dyDescent="0.3">
      <c r="A1016" s="664" t="s">
        <v>555</v>
      </c>
      <c r="B1016" s="665" t="s">
        <v>556</v>
      </c>
      <c r="C1016" s="666" t="s">
        <v>4329</v>
      </c>
      <c r="D1016" s="667" t="s">
        <v>7569</v>
      </c>
      <c r="E1016" s="666" t="s">
        <v>7570</v>
      </c>
      <c r="F1016" s="667" t="s">
        <v>7571</v>
      </c>
      <c r="G1016" s="666" t="s">
        <v>6054</v>
      </c>
      <c r="H1016" s="666" t="s">
        <v>6055</v>
      </c>
      <c r="I1016" s="668">
        <v>1044.43</v>
      </c>
      <c r="J1016" s="668">
        <v>1</v>
      </c>
      <c r="K1016" s="669">
        <v>1044.43</v>
      </c>
    </row>
    <row r="1017" spans="1:11" ht="14.4" customHeight="1" x14ac:dyDescent="0.3">
      <c r="A1017" s="664" t="s">
        <v>555</v>
      </c>
      <c r="B1017" s="665" t="s">
        <v>556</v>
      </c>
      <c r="C1017" s="666" t="s">
        <v>4329</v>
      </c>
      <c r="D1017" s="667" t="s">
        <v>7569</v>
      </c>
      <c r="E1017" s="666" t="s">
        <v>7570</v>
      </c>
      <c r="F1017" s="667" t="s">
        <v>7571</v>
      </c>
      <c r="G1017" s="666" t="s">
        <v>6056</v>
      </c>
      <c r="H1017" s="666" t="s">
        <v>6057</v>
      </c>
      <c r="I1017" s="668">
        <v>327.06</v>
      </c>
      <c r="J1017" s="668">
        <v>7</v>
      </c>
      <c r="K1017" s="669">
        <v>2289.42</v>
      </c>
    </row>
    <row r="1018" spans="1:11" ht="14.4" customHeight="1" x14ac:dyDescent="0.3">
      <c r="A1018" s="664" t="s">
        <v>555</v>
      </c>
      <c r="B1018" s="665" t="s">
        <v>556</v>
      </c>
      <c r="C1018" s="666" t="s">
        <v>4329</v>
      </c>
      <c r="D1018" s="667" t="s">
        <v>7569</v>
      </c>
      <c r="E1018" s="666" t="s">
        <v>7570</v>
      </c>
      <c r="F1018" s="667" t="s">
        <v>7571</v>
      </c>
      <c r="G1018" s="666" t="s">
        <v>6058</v>
      </c>
      <c r="H1018" s="666" t="s">
        <v>6059</v>
      </c>
      <c r="I1018" s="668">
        <v>1290.93</v>
      </c>
      <c r="J1018" s="668">
        <v>11</v>
      </c>
      <c r="K1018" s="669">
        <v>14200.250000000002</v>
      </c>
    </row>
    <row r="1019" spans="1:11" ht="14.4" customHeight="1" x14ac:dyDescent="0.3">
      <c r="A1019" s="664" t="s">
        <v>555</v>
      </c>
      <c r="B1019" s="665" t="s">
        <v>556</v>
      </c>
      <c r="C1019" s="666" t="s">
        <v>4329</v>
      </c>
      <c r="D1019" s="667" t="s">
        <v>7569</v>
      </c>
      <c r="E1019" s="666" t="s">
        <v>7570</v>
      </c>
      <c r="F1019" s="667" t="s">
        <v>7571</v>
      </c>
      <c r="G1019" s="666" t="s">
        <v>6060</v>
      </c>
      <c r="H1019" s="666" t="s">
        <v>6061</v>
      </c>
      <c r="I1019" s="668">
        <v>1460.9657142857147</v>
      </c>
      <c r="J1019" s="668">
        <v>25</v>
      </c>
      <c r="K1019" s="669">
        <v>36376.85</v>
      </c>
    </row>
    <row r="1020" spans="1:11" ht="14.4" customHeight="1" x14ac:dyDescent="0.3">
      <c r="A1020" s="664" t="s">
        <v>555</v>
      </c>
      <c r="B1020" s="665" t="s">
        <v>556</v>
      </c>
      <c r="C1020" s="666" t="s">
        <v>4329</v>
      </c>
      <c r="D1020" s="667" t="s">
        <v>7569</v>
      </c>
      <c r="E1020" s="666" t="s">
        <v>7570</v>
      </c>
      <c r="F1020" s="667" t="s">
        <v>7571</v>
      </c>
      <c r="G1020" s="666" t="s">
        <v>6062</v>
      </c>
      <c r="H1020" s="666" t="s">
        <v>6063</v>
      </c>
      <c r="I1020" s="668">
        <v>1290.93</v>
      </c>
      <c r="J1020" s="668">
        <v>2</v>
      </c>
      <c r="K1020" s="669">
        <v>2581.86</v>
      </c>
    </row>
    <row r="1021" spans="1:11" ht="14.4" customHeight="1" x14ac:dyDescent="0.3">
      <c r="A1021" s="664" t="s">
        <v>555</v>
      </c>
      <c r="B1021" s="665" t="s">
        <v>556</v>
      </c>
      <c r="C1021" s="666" t="s">
        <v>4329</v>
      </c>
      <c r="D1021" s="667" t="s">
        <v>7569</v>
      </c>
      <c r="E1021" s="666" t="s">
        <v>7570</v>
      </c>
      <c r="F1021" s="667" t="s">
        <v>7571</v>
      </c>
      <c r="G1021" s="666" t="s">
        <v>6064</v>
      </c>
      <c r="H1021" s="666" t="s">
        <v>6065</v>
      </c>
      <c r="I1021" s="668">
        <v>1290.9271428571431</v>
      </c>
      <c r="J1021" s="668">
        <v>8</v>
      </c>
      <c r="K1021" s="669">
        <v>10327.43</v>
      </c>
    </row>
    <row r="1022" spans="1:11" ht="14.4" customHeight="1" x14ac:dyDescent="0.3">
      <c r="A1022" s="664" t="s">
        <v>555</v>
      </c>
      <c r="B1022" s="665" t="s">
        <v>556</v>
      </c>
      <c r="C1022" s="666" t="s">
        <v>4329</v>
      </c>
      <c r="D1022" s="667" t="s">
        <v>7569</v>
      </c>
      <c r="E1022" s="666" t="s">
        <v>7570</v>
      </c>
      <c r="F1022" s="667" t="s">
        <v>7571</v>
      </c>
      <c r="G1022" s="666" t="s">
        <v>6066</v>
      </c>
      <c r="H1022" s="666" t="s">
        <v>6067</v>
      </c>
      <c r="I1022" s="668">
        <v>327.06</v>
      </c>
      <c r="J1022" s="668">
        <v>6</v>
      </c>
      <c r="K1022" s="669">
        <v>1962.36</v>
      </c>
    </row>
    <row r="1023" spans="1:11" ht="14.4" customHeight="1" x14ac:dyDescent="0.3">
      <c r="A1023" s="664" t="s">
        <v>555</v>
      </c>
      <c r="B1023" s="665" t="s">
        <v>556</v>
      </c>
      <c r="C1023" s="666" t="s">
        <v>4329</v>
      </c>
      <c r="D1023" s="667" t="s">
        <v>7569</v>
      </c>
      <c r="E1023" s="666" t="s">
        <v>7570</v>
      </c>
      <c r="F1023" s="667" t="s">
        <v>7571</v>
      </c>
      <c r="G1023" s="666" t="s">
        <v>6068</v>
      </c>
      <c r="H1023" s="666" t="s">
        <v>6069</v>
      </c>
      <c r="I1023" s="668">
        <v>1210.8</v>
      </c>
      <c r="J1023" s="668">
        <v>6</v>
      </c>
      <c r="K1023" s="669">
        <v>7264.8</v>
      </c>
    </row>
    <row r="1024" spans="1:11" ht="14.4" customHeight="1" x14ac:dyDescent="0.3">
      <c r="A1024" s="664" t="s">
        <v>555</v>
      </c>
      <c r="B1024" s="665" t="s">
        <v>556</v>
      </c>
      <c r="C1024" s="666" t="s">
        <v>4329</v>
      </c>
      <c r="D1024" s="667" t="s">
        <v>7569</v>
      </c>
      <c r="E1024" s="666" t="s">
        <v>7570</v>
      </c>
      <c r="F1024" s="667" t="s">
        <v>7571</v>
      </c>
      <c r="G1024" s="666" t="s">
        <v>6070</v>
      </c>
      <c r="H1024" s="666" t="s">
        <v>6071</v>
      </c>
      <c r="I1024" s="668">
        <v>1352.66</v>
      </c>
      <c r="J1024" s="668">
        <v>2</v>
      </c>
      <c r="K1024" s="669">
        <v>2705.32</v>
      </c>
    </row>
    <row r="1025" spans="1:11" ht="14.4" customHeight="1" x14ac:dyDescent="0.3">
      <c r="A1025" s="664" t="s">
        <v>555</v>
      </c>
      <c r="B1025" s="665" t="s">
        <v>556</v>
      </c>
      <c r="C1025" s="666" t="s">
        <v>4329</v>
      </c>
      <c r="D1025" s="667" t="s">
        <v>7569</v>
      </c>
      <c r="E1025" s="666" t="s">
        <v>7570</v>
      </c>
      <c r="F1025" s="667" t="s">
        <v>7571</v>
      </c>
      <c r="G1025" s="666" t="s">
        <v>6072</v>
      </c>
      <c r="H1025" s="666" t="s">
        <v>6073</v>
      </c>
      <c r="I1025" s="668">
        <v>1352.66</v>
      </c>
      <c r="J1025" s="668">
        <v>1</v>
      </c>
      <c r="K1025" s="669">
        <v>1352.66</v>
      </c>
    </row>
    <row r="1026" spans="1:11" ht="14.4" customHeight="1" x14ac:dyDescent="0.3">
      <c r="A1026" s="664" t="s">
        <v>555</v>
      </c>
      <c r="B1026" s="665" t="s">
        <v>556</v>
      </c>
      <c r="C1026" s="666" t="s">
        <v>4329</v>
      </c>
      <c r="D1026" s="667" t="s">
        <v>7569</v>
      </c>
      <c r="E1026" s="666" t="s">
        <v>7570</v>
      </c>
      <c r="F1026" s="667" t="s">
        <v>7571</v>
      </c>
      <c r="G1026" s="666" t="s">
        <v>6074</v>
      </c>
      <c r="H1026" s="666" t="s">
        <v>6075</v>
      </c>
      <c r="I1026" s="668">
        <v>1352.66</v>
      </c>
      <c r="J1026" s="668">
        <v>5</v>
      </c>
      <c r="K1026" s="669">
        <v>6763.3099999999995</v>
      </c>
    </row>
    <row r="1027" spans="1:11" ht="14.4" customHeight="1" x14ac:dyDescent="0.3">
      <c r="A1027" s="664" t="s">
        <v>555</v>
      </c>
      <c r="B1027" s="665" t="s">
        <v>556</v>
      </c>
      <c r="C1027" s="666" t="s">
        <v>4329</v>
      </c>
      <c r="D1027" s="667" t="s">
        <v>7569</v>
      </c>
      <c r="E1027" s="666" t="s">
        <v>7570</v>
      </c>
      <c r="F1027" s="667" t="s">
        <v>7571</v>
      </c>
      <c r="G1027" s="666" t="s">
        <v>6076</v>
      </c>
      <c r="H1027" s="666" t="s">
        <v>6077</v>
      </c>
      <c r="I1027" s="668">
        <v>449.44</v>
      </c>
      <c r="J1027" s="668">
        <v>2</v>
      </c>
      <c r="K1027" s="669">
        <v>898.88</v>
      </c>
    </row>
    <row r="1028" spans="1:11" ht="14.4" customHeight="1" x14ac:dyDescent="0.3">
      <c r="A1028" s="664" t="s">
        <v>555</v>
      </c>
      <c r="B1028" s="665" t="s">
        <v>556</v>
      </c>
      <c r="C1028" s="666" t="s">
        <v>4329</v>
      </c>
      <c r="D1028" s="667" t="s">
        <v>7569</v>
      </c>
      <c r="E1028" s="666" t="s">
        <v>7570</v>
      </c>
      <c r="F1028" s="667" t="s">
        <v>7571</v>
      </c>
      <c r="G1028" s="666" t="s">
        <v>6078</v>
      </c>
      <c r="H1028" s="666" t="s">
        <v>6079</v>
      </c>
      <c r="I1028" s="668">
        <v>12008.3</v>
      </c>
      <c r="J1028" s="668">
        <v>1</v>
      </c>
      <c r="K1028" s="669">
        <v>12008.3</v>
      </c>
    </row>
    <row r="1029" spans="1:11" ht="14.4" customHeight="1" x14ac:dyDescent="0.3">
      <c r="A1029" s="664" t="s">
        <v>555</v>
      </c>
      <c r="B1029" s="665" t="s">
        <v>556</v>
      </c>
      <c r="C1029" s="666" t="s">
        <v>4329</v>
      </c>
      <c r="D1029" s="667" t="s">
        <v>7569</v>
      </c>
      <c r="E1029" s="666" t="s">
        <v>7570</v>
      </c>
      <c r="F1029" s="667" t="s">
        <v>7571</v>
      </c>
      <c r="G1029" s="666" t="s">
        <v>6080</v>
      </c>
      <c r="H1029" s="666" t="s">
        <v>6081</v>
      </c>
      <c r="I1029" s="668">
        <v>1290.93</v>
      </c>
      <c r="J1029" s="668">
        <v>4</v>
      </c>
      <c r="K1029" s="669">
        <v>5163.72</v>
      </c>
    </row>
    <row r="1030" spans="1:11" ht="14.4" customHeight="1" x14ac:dyDescent="0.3">
      <c r="A1030" s="664" t="s">
        <v>555</v>
      </c>
      <c r="B1030" s="665" t="s">
        <v>556</v>
      </c>
      <c r="C1030" s="666" t="s">
        <v>4329</v>
      </c>
      <c r="D1030" s="667" t="s">
        <v>7569</v>
      </c>
      <c r="E1030" s="666" t="s">
        <v>7570</v>
      </c>
      <c r="F1030" s="667" t="s">
        <v>7571</v>
      </c>
      <c r="G1030" s="666" t="s">
        <v>6082</v>
      </c>
      <c r="H1030" s="666" t="s">
        <v>6083</v>
      </c>
      <c r="I1030" s="668">
        <v>1348.33</v>
      </c>
      <c r="J1030" s="668">
        <v>16</v>
      </c>
      <c r="K1030" s="669">
        <v>21573.269999999997</v>
      </c>
    </row>
    <row r="1031" spans="1:11" ht="14.4" customHeight="1" x14ac:dyDescent="0.3">
      <c r="A1031" s="664" t="s">
        <v>555</v>
      </c>
      <c r="B1031" s="665" t="s">
        <v>556</v>
      </c>
      <c r="C1031" s="666" t="s">
        <v>4329</v>
      </c>
      <c r="D1031" s="667" t="s">
        <v>7569</v>
      </c>
      <c r="E1031" s="666" t="s">
        <v>7570</v>
      </c>
      <c r="F1031" s="667" t="s">
        <v>7571</v>
      </c>
      <c r="G1031" s="666" t="s">
        <v>6084</v>
      </c>
      <c r="H1031" s="666" t="s">
        <v>6085</v>
      </c>
      <c r="I1031" s="668">
        <v>11119.457499999999</v>
      </c>
      <c r="J1031" s="668">
        <v>8</v>
      </c>
      <c r="K1031" s="669">
        <v>88955.659999999989</v>
      </c>
    </row>
    <row r="1032" spans="1:11" ht="14.4" customHeight="1" x14ac:dyDescent="0.3">
      <c r="A1032" s="664" t="s">
        <v>555</v>
      </c>
      <c r="B1032" s="665" t="s">
        <v>556</v>
      </c>
      <c r="C1032" s="666" t="s">
        <v>4329</v>
      </c>
      <c r="D1032" s="667" t="s">
        <v>7569</v>
      </c>
      <c r="E1032" s="666" t="s">
        <v>7570</v>
      </c>
      <c r="F1032" s="667" t="s">
        <v>7571</v>
      </c>
      <c r="G1032" s="666" t="s">
        <v>6086</v>
      </c>
      <c r="H1032" s="666" t="s">
        <v>6087</v>
      </c>
      <c r="I1032" s="668">
        <v>12008.3</v>
      </c>
      <c r="J1032" s="668">
        <v>1</v>
      </c>
      <c r="K1032" s="669">
        <v>12008.3</v>
      </c>
    </row>
    <row r="1033" spans="1:11" ht="14.4" customHeight="1" x14ac:dyDescent="0.3">
      <c r="A1033" s="664" t="s">
        <v>555</v>
      </c>
      <c r="B1033" s="665" t="s">
        <v>556</v>
      </c>
      <c r="C1033" s="666" t="s">
        <v>4329</v>
      </c>
      <c r="D1033" s="667" t="s">
        <v>7569</v>
      </c>
      <c r="E1033" s="666" t="s">
        <v>7570</v>
      </c>
      <c r="F1033" s="667" t="s">
        <v>7571</v>
      </c>
      <c r="G1033" s="666" t="s">
        <v>6088</v>
      </c>
      <c r="H1033" s="666" t="s">
        <v>6089</v>
      </c>
      <c r="I1033" s="668">
        <v>532.83000000000004</v>
      </c>
      <c r="J1033" s="668">
        <v>1</v>
      </c>
      <c r="K1033" s="669">
        <v>532.83000000000004</v>
      </c>
    </row>
    <row r="1034" spans="1:11" ht="14.4" customHeight="1" x14ac:dyDescent="0.3">
      <c r="A1034" s="664" t="s">
        <v>555</v>
      </c>
      <c r="B1034" s="665" t="s">
        <v>556</v>
      </c>
      <c r="C1034" s="666" t="s">
        <v>4329</v>
      </c>
      <c r="D1034" s="667" t="s">
        <v>7569</v>
      </c>
      <c r="E1034" s="666" t="s">
        <v>7570</v>
      </c>
      <c r="F1034" s="667" t="s">
        <v>7571</v>
      </c>
      <c r="G1034" s="666" t="s">
        <v>6090</v>
      </c>
      <c r="H1034" s="666" t="s">
        <v>6091</v>
      </c>
      <c r="I1034" s="668">
        <v>1290.93</v>
      </c>
      <c r="J1034" s="668">
        <v>2</v>
      </c>
      <c r="K1034" s="669">
        <v>2581.86</v>
      </c>
    </row>
    <row r="1035" spans="1:11" ht="14.4" customHeight="1" x14ac:dyDescent="0.3">
      <c r="A1035" s="664" t="s">
        <v>555</v>
      </c>
      <c r="B1035" s="665" t="s">
        <v>556</v>
      </c>
      <c r="C1035" s="666" t="s">
        <v>4329</v>
      </c>
      <c r="D1035" s="667" t="s">
        <v>7569</v>
      </c>
      <c r="E1035" s="666" t="s">
        <v>7570</v>
      </c>
      <c r="F1035" s="667" t="s">
        <v>7571</v>
      </c>
      <c r="G1035" s="666" t="s">
        <v>6092</v>
      </c>
      <c r="H1035" s="666" t="s">
        <v>6093</v>
      </c>
      <c r="I1035" s="668">
        <v>1348.3268749999997</v>
      </c>
      <c r="J1035" s="668">
        <v>24</v>
      </c>
      <c r="K1035" s="669">
        <v>32359.870000000003</v>
      </c>
    </row>
    <row r="1036" spans="1:11" ht="14.4" customHeight="1" x14ac:dyDescent="0.3">
      <c r="A1036" s="664" t="s">
        <v>555</v>
      </c>
      <c r="B1036" s="665" t="s">
        <v>556</v>
      </c>
      <c r="C1036" s="666" t="s">
        <v>4329</v>
      </c>
      <c r="D1036" s="667" t="s">
        <v>7569</v>
      </c>
      <c r="E1036" s="666" t="s">
        <v>7570</v>
      </c>
      <c r="F1036" s="667" t="s">
        <v>7571</v>
      </c>
      <c r="G1036" s="666" t="s">
        <v>6094</v>
      </c>
      <c r="H1036" s="666" t="s">
        <v>6095</v>
      </c>
      <c r="I1036" s="668">
        <v>9661.4500000000007</v>
      </c>
      <c r="J1036" s="668">
        <v>2</v>
      </c>
      <c r="K1036" s="669">
        <v>19322.900000000001</v>
      </c>
    </row>
    <row r="1037" spans="1:11" ht="14.4" customHeight="1" x14ac:dyDescent="0.3">
      <c r="A1037" s="664" t="s">
        <v>555</v>
      </c>
      <c r="B1037" s="665" t="s">
        <v>556</v>
      </c>
      <c r="C1037" s="666" t="s">
        <v>4329</v>
      </c>
      <c r="D1037" s="667" t="s">
        <v>7569</v>
      </c>
      <c r="E1037" s="666" t="s">
        <v>7570</v>
      </c>
      <c r="F1037" s="667" t="s">
        <v>7571</v>
      </c>
      <c r="G1037" s="666" t="s">
        <v>6096</v>
      </c>
      <c r="H1037" s="666" t="s">
        <v>6095</v>
      </c>
      <c r="I1037" s="668">
        <v>9661.4500000000007</v>
      </c>
      <c r="J1037" s="668">
        <v>2</v>
      </c>
      <c r="K1037" s="669">
        <v>19322.900000000001</v>
      </c>
    </row>
    <row r="1038" spans="1:11" ht="14.4" customHeight="1" x14ac:dyDescent="0.3">
      <c r="A1038" s="664" t="s">
        <v>555</v>
      </c>
      <c r="B1038" s="665" t="s">
        <v>556</v>
      </c>
      <c r="C1038" s="666" t="s">
        <v>4329</v>
      </c>
      <c r="D1038" s="667" t="s">
        <v>7569</v>
      </c>
      <c r="E1038" s="666" t="s">
        <v>7570</v>
      </c>
      <c r="F1038" s="667" t="s">
        <v>7571</v>
      </c>
      <c r="G1038" s="666" t="s">
        <v>6097</v>
      </c>
      <c r="H1038" s="666" t="s">
        <v>6098</v>
      </c>
      <c r="I1038" s="668">
        <v>4497.71</v>
      </c>
      <c r="J1038" s="668">
        <v>5</v>
      </c>
      <c r="K1038" s="669">
        <v>22488.55</v>
      </c>
    </row>
    <row r="1039" spans="1:11" ht="14.4" customHeight="1" x14ac:dyDescent="0.3">
      <c r="A1039" s="664" t="s">
        <v>555</v>
      </c>
      <c r="B1039" s="665" t="s">
        <v>556</v>
      </c>
      <c r="C1039" s="666" t="s">
        <v>4329</v>
      </c>
      <c r="D1039" s="667" t="s">
        <v>7569</v>
      </c>
      <c r="E1039" s="666" t="s">
        <v>7570</v>
      </c>
      <c r="F1039" s="667" t="s">
        <v>7571</v>
      </c>
      <c r="G1039" s="666" t="s">
        <v>6099</v>
      </c>
      <c r="H1039" s="666" t="s">
        <v>6100</v>
      </c>
      <c r="I1039" s="668">
        <v>405.04</v>
      </c>
      <c r="J1039" s="668">
        <v>1</v>
      </c>
      <c r="K1039" s="669">
        <v>405.04</v>
      </c>
    </row>
    <row r="1040" spans="1:11" ht="14.4" customHeight="1" x14ac:dyDescent="0.3">
      <c r="A1040" s="664" t="s">
        <v>555</v>
      </c>
      <c r="B1040" s="665" t="s">
        <v>556</v>
      </c>
      <c r="C1040" s="666" t="s">
        <v>4329</v>
      </c>
      <c r="D1040" s="667" t="s">
        <v>7569</v>
      </c>
      <c r="E1040" s="666" t="s">
        <v>7570</v>
      </c>
      <c r="F1040" s="667" t="s">
        <v>7571</v>
      </c>
      <c r="G1040" s="666" t="s">
        <v>6101</v>
      </c>
      <c r="H1040" s="666" t="s">
        <v>6102</v>
      </c>
      <c r="I1040" s="668">
        <v>1561.69</v>
      </c>
      <c r="J1040" s="668">
        <v>4</v>
      </c>
      <c r="K1040" s="669">
        <v>6246.76</v>
      </c>
    </row>
    <row r="1041" spans="1:11" ht="14.4" customHeight="1" x14ac:dyDescent="0.3">
      <c r="A1041" s="664" t="s">
        <v>555</v>
      </c>
      <c r="B1041" s="665" t="s">
        <v>556</v>
      </c>
      <c r="C1041" s="666" t="s">
        <v>4329</v>
      </c>
      <c r="D1041" s="667" t="s">
        <v>7569</v>
      </c>
      <c r="E1041" s="666" t="s">
        <v>7570</v>
      </c>
      <c r="F1041" s="667" t="s">
        <v>7571</v>
      </c>
      <c r="G1041" s="666" t="s">
        <v>6103</v>
      </c>
      <c r="H1041" s="666" t="s">
        <v>6104</v>
      </c>
      <c r="I1041" s="668">
        <v>9248.82</v>
      </c>
      <c r="J1041" s="668">
        <v>6</v>
      </c>
      <c r="K1041" s="669">
        <v>55492.92</v>
      </c>
    </row>
    <row r="1042" spans="1:11" ht="14.4" customHeight="1" x14ac:dyDescent="0.3">
      <c r="A1042" s="664" t="s">
        <v>555</v>
      </c>
      <c r="B1042" s="665" t="s">
        <v>556</v>
      </c>
      <c r="C1042" s="666" t="s">
        <v>4329</v>
      </c>
      <c r="D1042" s="667" t="s">
        <v>7569</v>
      </c>
      <c r="E1042" s="666" t="s">
        <v>7570</v>
      </c>
      <c r="F1042" s="667" t="s">
        <v>7571</v>
      </c>
      <c r="G1042" s="666" t="s">
        <v>6105</v>
      </c>
      <c r="H1042" s="666" t="s">
        <v>6106</v>
      </c>
      <c r="I1042" s="668">
        <v>1469.6300000000003</v>
      </c>
      <c r="J1042" s="668">
        <v>13</v>
      </c>
      <c r="K1042" s="669">
        <v>19105.190000000002</v>
      </c>
    </row>
    <row r="1043" spans="1:11" ht="14.4" customHeight="1" x14ac:dyDescent="0.3">
      <c r="A1043" s="664" t="s">
        <v>555</v>
      </c>
      <c r="B1043" s="665" t="s">
        <v>556</v>
      </c>
      <c r="C1043" s="666" t="s">
        <v>4329</v>
      </c>
      <c r="D1043" s="667" t="s">
        <v>7569</v>
      </c>
      <c r="E1043" s="666" t="s">
        <v>7570</v>
      </c>
      <c r="F1043" s="667" t="s">
        <v>7571</v>
      </c>
      <c r="G1043" s="666" t="s">
        <v>6107</v>
      </c>
      <c r="H1043" s="666" t="s">
        <v>6108</v>
      </c>
      <c r="I1043" s="668">
        <v>11667.2</v>
      </c>
      <c r="J1043" s="668">
        <v>1</v>
      </c>
      <c r="K1043" s="669">
        <v>11667.2</v>
      </c>
    </row>
    <row r="1044" spans="1:11" ht="14.4" customHeight="1" x14ac:dyDescent="0.3">
      <c r="A1044" s="664" t="s">
        <v>555</v>
      </c>
      <c r="B1044" s="665" t="s">
        <v>556</v>
      </c>
      <c r="C1044" s="666" t="s">
        <v>4329</v>
      </c>
      <c r="D1044" s="667" t="s">
        <v>7569</v>
      </c>
      <c r="E1044" s="666" t="s">
        <v>7570</v>
      </c>
      <c r="F1044" s="667" t="s">
        <v>7571</v>
      </c>
      <c r="G1044" s="666" t="s">
        <v>6109</v>
      </c>
      <c r="H1044" s="666" t="s">
        <v>6110</v>
      </c>
      <c r="I1044" s="668">
        <v>10992.45</v>
      </c>
      <c r="J1044" s="668">
        <v>4</v>
      </c>
      <c r="K1044" s="669">
        <v>43969.8</v>
      </c>
    </row>
    <row r="1045" spans="1:11" ht="14.4" customHeight="1" x14ac:dyDescent="0.3">
      <c r="A1045" s="664" t="s">
        <v>555</v>
      </c>
      <c r="B1045" s="665" t="s">
        <v>556</v>
      </c>
      <c r="C1045" s="666" t="s">
        <v>4329</v>
      </c>
      <c r="D1045" s="667" t="s">
        <v>7569</v>
      </c>
      <c r="E1045" s="666" t="s">
        <v>7570</v>
      </c>
      <c r="F1045" s="667" t="s">
        <v>7571</v>
      </c>
      <c r="G1045" s="666" t="s">
        <v>6111</v>
      </c>
      <c r="H1045" s="666" t="s">
        <v>6112</v>
      </c>
      <c r="I1045" s="668">
        <v>251.25</v>
      </c>
      <c r="J1045" s="668">
        <v>1</v>
      </c>
      <c r="K1045" s="669">
        <v>251.25</v>
      </c>
    </row>
    <row r="1046" spans="1:11" ht="14.4" customHeight="1" x14ac:dyDescent="0.3">
      <c r="A1046" s="664" t="s">
        <v>555</v>
      </c>
      <c r="B1046" s="665" t="s">
        <v>556</v>
      </c>
      <c r="C1046" s="666" t="s">
        <v>4329</v>
      </c>
      <c r="D1046" s="667" t="s">
        <v>7569</v>
      </c>
      <c r="E1046" s="666" t="s">
        <v>7570</v>
      </c>
      <c r="F1046" s="667" t="s">
        <v>7571</v>
      </c>
      <c r="G1046" s="666" t="s">
        <v>6113</v>
      </c>
      <c r="H1046" s="666" t="s">
        <v>6114</v>
      </c>
      <c r="I1046" s="668">
        <v>1350.502</v>
      </c>
      <c r="J1046" s="668">
        <v>6</v>
      </c>
      <c r="K1046" s="669">
        <v>8103.01</v>
      </c>
    </row>
    <row r="1047" spans="1:11" ht="14.4" customHeight="1" x14ac:dyDescent="0.3">
      <c r="A1047" s="664" t="s">
        <v>555</v>
      </c>
      <c r="B1047" s="665" t="s">
        <v>556</v>
      </c>
      <c r="C1047" s="666" t="s">
        <v>4329</v>
      </c>
      <c r="D1047" s="667" t="s">
        <v>7569</v>
      </c>
      <c r="E1047" s="666" t="s">
        <v>7570</v>
      </c>
      <c r="F1047" s="667" t="s">
        <v>7571</v>
      </c>
      <c r="G1047" s="666" t="s">
        <v>6115</v>
      </c>
      <c r="H1047" s="666" t="s">
        <v>6116</v>
      </c>
      <c r="I1047" s="668">
        <v>1906.1</v>
      </c>
      <c r="J1047" s="668">
        <v>1</v>
      </c>
      <c r="K1047" s="669">
        <v>1906.1</v>
      </c>
    </row>
    <row r="1048" spans="1:11" ht="14.4" customHeight="1" x14ac:dyDescent="0.3">
      <c r="A1048" s="664" t="s">
        <v>555</v>
      </c>
      <c r="B1048" s="665" t="s">
        <v>556</v>
      </c>
      <c r="C1048" s="666" t="s">
        <v>4329</v>
      </c>
      <c r="D1048" s="667" t="s">
        <v>7569</v>
      </c>
      <c r="E1048" s="666" t="s">
        <v>7570</v>
      </c>
      <c r="F1048" s="667" t="s">
        <v>7571</v>
      </c>
      <c r="G1048" s="666" t="s">
        <v>6117</v>
      </c>
      <c r="H1048" s="666" t="s">
        <v>6118</v>
      </c>
      <c r="I1048" s="668">
        <v>11613.01</v>
      </c>
      <c r="J1048" s="668">
        <v>1</v>
      </c>
      <c r="K1048" s="669">
        <v>11613.01</v>
      </c>
    </row>
    <row r="1049" spans="1:11" ht="14.4" customHeight="1" x14ac:dyDescent="0.3">
      <c r="A1049" s="664" t="s">
        <v>555</v>
      </c>
      <c r="B1049" s="665" t="s">
        <v>556</v>
      </c>
      <c r="C1049" s="666" t="s">
        <v>4329</v>
      </c>
      <c r="D1049" s="667" t="s">
        <v>7569</v>
      </c>
      <c r="E1049" s="666" t="s">
        <v>7570</v>
      </c>
      <c r="F1049" s="667" t="s">
        <v>7571</v>
      </c>
      <c r="G1049" s="666" t="s">
        <v>6119</v>
      </c>
      <c r="H1049" s="666" t="s">
        <v>6120</v>
      </c>
      <c r="I1049" s="668">
        <v>1611.51</v>
      </c>
      <c r="J1049" s="668">
        <v>1</v>
      </c>
      <c r="K1049" s="669">
        <v>1611.51</v>
      </c>
    </row>
    <row r="1050" spans="1:11" ht="14.4" customHeight="1" x14ac:dyDescent="0.3">
      <c r="A1050" s="664" t="s">
        <v>555</v>
      </c>
      <c r="B1050" s="665" t="s">
        <v>556</v>
      </c>
      <c r="C1050" s="666" t="s">
        <v>4329</v>
      </c>
      <c r="D1050" s="667" t="s">
        <v>7569</v>
      </c>
      <c r="E1050" s="666" t="s">
        <v>7570</v>
      </c>
      <c r="F1050" s="667" t="s">
        <v>7571</v>
      </c>
      <c r="G1050" s="666" t="s">
        <v>6121</v>
      </c>
      <c r="H1050" s="666" t="s">
        <v>6122</v>
      </c>
      <c r="I1050" s="668">
        <v>1725</v>
      </c>
      <c r="J1050" s="668">
        <v>3</v>
      </c>
      <c r="K1050" s="669">
        <v>5175</v>
      </c>
    </row>
    <row r="1051" spans="1:11" ht="14.4" customHeight="1" x14ac:dyDescent="0.3">
      <c r="A1051" s="664" t="s">
        <v>555</v>
      </c>
      <c r="B1051" s="665" t="s">
        <v>556</v>
      </c>
      <c r="C1051" s="666" t="s">
        <v>4329</v>
      </c>
      <c r="D1051" s="667" t="s">
        <v>7569</v>
      </c>
      <c r="E1051" s="666" t="s">
        <v>7570</v>
      </c>
      <c r="F1051" s="667" t="s">
        <v>7571</v>
      </c>
      <c r="G1051" s="666" t="s">
        <v>6123</v>
      </c>
      <c r="H1051" s="666" t="s">
        <v>6124</v>
      </c>
      <c r="I1051" s="668">
        <v>1725</v>
      </c>
      <c r="J1051" s="668">
        <v>1</v>
      </c>
      <c r="K1051" s="669">
        <v>1725</v>
      </c>
    </row>
    <row r="1052" spans="1:11" ht="14.4" customHeight="1" x14ac:dyDescent="0.3">
      <c r="A1052" s="664" t="s">
        <v>555</v>
      </c>
      <c r="B1052" s="665" t="s">
        <v>556</v>
      </c>
      <c r="C1052" s="666" t="s">
        <v>4329</v>
      </c>
      <c r="D1052" s="667" t="s">
        <v>7569</v>
      </c>
      <c r="E1052" s="666" t="s">
        <v>7570</v>
      </c>
      <c r="F1052" s="667" t="s">
        <v>7571</v>
      </c>
      <c r="G1052" s="666" t="s">
        <v>6125</v>
      </c>
      <c r="H1052" s="666" t="s">
        <v>6126</v>
      </c>
      <c r="I1052" s="668">
        <v>1348.3309999999999</v>
      </c>
      <c r="J1052" s="668">
        <v>14</v>
      </c>
      <c r="K1052" s="669">
        <v>18876.629999999997</v>
      </c>
    </row>
    <row r="1053" spans="1:11" ht="14.4" customHeight="1" x14ac:dyDescent="0.3">
      <c r="A1053" s="664" t="s">
        <v>555</v>
      </c>
      <c r="B1053" s="665" t="s">
        <v>556</v>
      </c>
      <c r="C1053" s="666" t="s">
        <v>4329</v>
      </c>
      <c r="D1053" s="667" t="s">
        <v>7569</v>
      </c>
      <c r="E1053" s="666" t="s">
        <v>7570</v>
      </c>
      <c r="F1053" s="667" t="s">
        <v>7571</v>
      </c>
      <c r="G1053" s="666" t="s">
        <v>6127</v>
      </c>
      <c r="H1053" s="666" t="s">
        <v>6128</v>
      </c>
      <c r="I1053" s="668">
        <v>11805.130000000001</v>
      </c>
      <c r="J1053" s="668">
        <v>5</v>
      </c>
      <c r="K1053" s="669">
        <v>59025.650000000009</v>
      </c>
    </row>
    <row r="1054" spans="1:11" ht="14.4" customHeight="1" x14ac:dyDescent="0.3">
      <c r="A1054" s="664" t="s">
        <v>555</v>
      </c>
      <c r="B1054" s="665" t="s">
        <v>556</v>
      </c>
      <c r="C1054" s="666" t="s">
        <v>4329</v>
      </c>
      <c r="D1054" s="667" t="s">
        <v>7569</v>
      </c>
      <c r="E1054" s="666" t="s">
        <v>7570</v>
      </c>
      <c r="F1054" s="667" t="s">
        <v>7571</v>
      </c>
      <c r="G1054" s="666" t="s">
        <v>6129</v>
      </c>
      <c r="H1054" s="666" t="s">
        <v>6130</v>
      </c>
      <c r="I1054" s="668">
        <v>1009.37</v>
      </c>
      <c r="J1054" s="668">
        <v>3</v>
      </c>
      <c r="K1054" s="669">
        <v>3028.1</v>
      </c>
    </row>
    <row r="1055" spans="1:11" ht="14.4" customHeight="1" x14ac:dyDescent="0.3">
      <c r="A1055" s="664" t="s">
        <v>555</v>
      </c>
      <c r="B1055" s="665" t="s">
        <v>556</v>
      </c>
      <c r="C1055" s="666" t="s">
        <v>4329</v>
      </c>
      <c r="D1055" s="667" t="s">
        <v>7569</v>
      </c>
      <c r="E1055" s="666" t="s">
        <v>7570</v>
      </c>
      <c r="F1055" s="667" t="s">
        <v>7571</v>
      </c>
      <c r="G1055" s="666" t="s">
        <v>6131</v>
      </c>
      <c r="H1055" s="666" t="s">
        <v>6132</v>
      </c>
      <c r="I1055" s="668">
        <v>576.15</v>
      </c>
      <c r="J1055" s="668">
        <v>2</v>
      </c>
      <c r="K1055" s="669">
        <v>1152.3</v>
      </c>
    </row>
    <row r="1056" spans="1:11" ht="14.4" customHeight="1" x14ac:dyDescent="0.3">
      <c r="A1056" s="664" t="s">
        <v>555</v>
      </c>
      <c r="B1056" s="665" t="s">
        <v>556</v>
      </c>
      <c r="C1056" s="666" t="s">
        <v>4329</v>
      </c>
      <c r="D1056" s="667" t="s">
        <v>7569</v>
      </c>
      <c r="E1056" s="666" t="s">
        <v>7570</v>
      </c>
      <c r="F1056" s="667" t="s">
        <v>7571</v>
      </c>
      <c r="G1056" s="666" t="s">
        <v>6133</v>
      </c>
      <c r="H1056" s="666" t="s">
        <v>6134</v>
      </c>
      <c r="I1056" s="668">
        <v>7077.4</v>
      </c>
      <c r="J1056" s="668">
        <v>1</v>
      </c>
      <c r="K1056" s="669">
        <v>7077.4</v>
      </c>
    </row>
    <row r="1057" spans="1:11" ht="14.4" customHeight="1" x14ac:dyDescent="0.3">
      <c r="A1057" s="664" t="s">
        <v>555</v>
      </c>
      <c r="B1057" s="665" t="s">
        <v>556</v>
      </c>
      <c r="C1057" s="666" t="s">
        <v>4329</v>
      </c>
      <c r="D1057" s="667" t="s">
        <v>7569</v>
      </c>
      <c r="E1057" s="666" t="s">
        <v>7570</v>
      </c>
      <c r="F1057" s="667" t="s">
        <v>7571</v>
      </c>
      <c r="G1057" s="666" t="s">
        <v>6135</v>
      </c>
      <c r="H1057" s="666" t="s">
        <v>6136</v>
      </c>
      <c r="I1057" s="668">
        <v>449.44333333333333</v>
      </c>
      <c r="J1057" s="668">
        <v>4</v>
      </c>
      <c r="K1057" s="669">
        <v>1797.78</v>
      </c>
    </row>
    <row r="1058" spans="1:11" ht="14.4" customHeight="1" x14ac:dyDescent="0.3">
      <c r="A1058" s="664" t="s">
        <v>555</v>
      </c>
      <c r="B1058" s="665" t="s">
        <v>556</v>
      </c>
      <c r="C1058" s="666" t="s">
        <v>4329</v>
      </c>
      <c r="D1058" s="667" t="s">
        <v>7569</v>
      </c>
      <c r="E1058" s="666" t="s">
        <v>7570</v>
      </c>
      <c r="F1058" s="667" t="s">
        <v>7571</v>
      </c>
      <c r="G1058" s="666" t="s">
        <v>6137</v>
      </c>
      <c r="H1058" s="666" t="s">
        <v>6138</v>
      </c>
      <c r="I1058" s="668">
        <v>7752.15</v>
      </c>
      <c r="J1058" s="668">
        <v>4</v>
      </c>
      <c r="K1058" s="669">
        <v>31008.6</v>
      </c>
    </row>
    <row r="1059" spans="1:11" ht="14.4" customHeight="1" x14ac:dyDescent="0.3">
      <c r="A1059" s="664" t="s">
        <v>555</v>
      </c>
      <c r="B1059" s="665" t="s">
        <v>556</v>
      </c>
      <c r="C1059" s="666" t="s">
        <v>4329</v>
      </c>
      <c r="D1059" s="667" t="s">
        <v>7569</v>
      </c>
      <c r="E1059" s="666" t="s">
        <v>7570</v>
      </c>
      <c r="F1059" s="667" t="s">
        <v>7571</v>
      </c>
      <c r="G1059" s="666" t="s">
        <v>6139</v>
      </c>
      <c r="H1059" s="666" t="s">
        <v>6140</v>
      </c>
      <c r="I1059" s="668">
        <v>327.06</v>
      </c>
      <c r="J1059" s="668">
        <v>3</v>
      </c>
      <c r="K1059" s="669">
        <v>981.18000000000006</v>
      </c>
    </row>
    <row r="1060" spans="1:11" ht="14.4" customHeight="1" x14ac:dyDescent="0.3">
      <c r="A1060" s="664" t="s">
        <v>555</v>
      </c>
      <c r="B1060" s="665" t="s">
        <v>556</v>
      </c>
      <c r="C1060" s="666" t="s">
        <v>4329</v>
      </c>
      <c r="D1060" s="667" t="s">
        <v>7569</v>
      </c>
      <c r="E1060" s="666" t="s">
        <v>7570</v>
      </c>
      <c r="F1060" s="667" t="s">
        <v>7571</v>
      </c>
      <c r="G1060" s="666" t="s">
        <v>6141</v>
      </c>
      <c r="H1060" s="666" t="s">
        <v>6142</v>
      </c>
      <c r="I1060" s="668">
        <v>9744.84</v>
      </c>
      <c r="J1060" s="668">
        <v>1</v>
      </c>
      <c r="K1060" s="669">
        <v>9744.84</v>
      </c>
    </row>
    <row r="1061" spans="1:11" ht="14.4" customHeight="1" x14ac:dyDescent="0.3">
      <c r="A1061" s="664" t="s">
        <v>555</v>
      </c>
      <c r="B1061" s="665" t="s">
        <v>556</v>
      </c>
      <c r="C1061" s="666" t="s">
        <v>4329</v>
      </c>
      <c r="D1061" s="667" t="s">
        <v>7569</v>
      </c>
      <c r="E1061" s="666" t="s">
        <v>7570</v>
      </c>
      <c r="F1061" s="667" t="s">
        <v>7571</v>
      </c>
      <c r="G1061" s="666" t="s">
        <v>6143</v>
      </c>
      <c r="H1061" s="666" t="s">
        <v>6144</v>
      </c>
      <c r="I1061" s="668">
        <v>327.06</v>
      </c>
      <c r="J1061" s="668">
        <v>5</v>
      </c>
      <c r="K1061" s="669">
        <v>1635.3000000000002</v>
      </c>
    </row>
    <row r="1062" spans="1:11" ht="14.4" customHeight="1" x14ac:dyDescent="0.3">
      <c r="A1062" s="664" t="s">
        <v>555</v>
      </c>
      <c r="B1062" s="665" t="s">
        <v>556</v>
      </c>
      <c r="C1062" s="666" t="s">
        <v>4329</v>
      </c>
      <c r="D1062" s="667" t="s">
        <v>7569</v>
      </c>
      <c r="E1062" s="666" t="s">
        <v>7570</v>
      </c>
      <c r="F1062" s="667" t="s">
        <v>7571</v>
      </c>
      <c r="G1062" s="666" t="s">
        <v>6145</v>
      </c>
      <c r="H1062" s="666" t="s">
        <v>6146</v>
      </c>
      <c r="I1062" s="668">
        <v>3625.8874999999998</v>
      </c>
      <c r="J1062" s="668">
        <v>4</v>
      </c>
      <c r="K1062" s="669">
        <v>14503.55</v>
      </c>
    </row>
    <row r="1063" spans="1:11" ht="14.4" customHeight="1" x14ac:dyDescent="0.3">
      <c r="A1063" s="664" t="s">
        <v>555</v>
      </c>
      <c r="B1063" s="665" t="s">
        <v>556</v>
      </c>
      <c r="C1063" s="666" t="s">
        <v>4329</v>
      </c>
      <c r="D1063" s="667" t="s">
        <v>7569</v>
      </c>
      <c r="E1063" s="666" t="s">
        <v>7570</v>
      </c>
      <c r="F1063" s="667" t="s">
        <v>7571</v>
      </c>
      <c r="G1063" s="666" t="s">
        <v>6147</v>
      </c>
      <c r="H1063" s="666" t="s">
        <v>6148</v>
      </c>
      <c r="I1063" s="668">
        <v>532.83000000000004</v>
      </c>
      <c r="J1063" s="668">
        <v>1</v>
      </c>
      <c r="K1063" s="669">
        <v>532.83000000000004</v>
      </c>
    </row>
    <row r="1064" spans="1:11" ht="14.4" customHeight="1" x14ac:dyDescent="0.3">
      <c r="A1064" s="664" t="s">
        <v>555</v>
      </c>
      <c r="B1064" s="665" t="s">
        <v>556</v>
      </c>
      <c r="C1064" s="666" t="s">
        <v>4329</v>
      </c>
      <c r="D1064" s="667" t="s">
        <v>7569</v>
      </c>
      <c r="E1064" s="666" t="s">
        <v>7570</v>
      </c>
      <c r="F1064" s="667" t="s">
        <v>7571</v>
      </c>
      <c r="G1064" s="666" t="s">
        <v>6149</v>
      </c>
      <c r="H1064" s="666" t="s">
        <v>6150</v>
      </c>
      <c r="I1064" s="668">
        <v>1306.6300000000001</v>
      </c>
      <c r="J1064" s="668">
        <v>3</v>
      </c>
      <c r="K1064" s="669">
        <v>3919.89</v>
      </c>
    </row>
    <row r="1065" spans="1:11" ht="14.4" customHeight="1" x14ac:dyDescent="0.3">
      <c r="A1065" s="664" t="s">
        <v>555</v>
      </c>
      <c r="B1065" s="665" t="s">
        <v>556</v>
      </c>
      <c r="C1065" s="666" t="s">
        <v>4329</v>
      </c>
      <c r="D1065" s="667" t="s">
        <v>7569</v>
      </c>
      <c r="E1065" s="666" t="s">
        <v>7570</v>
      </c>
      <c r="F1065" s="667" t="s">
        <v>7571</v>
      </c>
      <c r="G1065" s="666" t="s">
        <v>6151</v>
      </c>
      <c r="H1065" s="666" t="s">
        <v>6152</v>
      </c>
      <c r="I1065" s="668">
        <v>11667.15</v>
      </c>
      <c r="J1065" s="668">
        <v>1</v>
      </c>
      <c r="K1065" s="669">
        <v>11667.15</v>
      </c>
    </row>
    <row r="1066" spans="1:11" ht="14.4" customHeight="1" x14ac:dyDescent="0.3">
      <c r="A1066" s="664" t="s">
        <v>555</v>
      </c>
      <c r="B1066" s="665" t="s">
        <v>556</v>
      </c>
      <c r="C1066" s="666" t="s">
        <v>4329</v>
      </c>
      <c r="D1066" s="667" t="s">
        <v>7569</v>
      </c>
      <c r="E1066" s="666" t="s">
        <v>7570</v>
      </c>
      <c r="F1066" s="667" t="s">
        <v>7571</v>
      </c>
      <c r="G1066" s="666" t="s">
        <v>6153</v>
      </c>
      <c r="H1066" s="666" t="s">
        <v>6154</v>
      </c>
      <c r="I1066" s="668">
        <v>405.03499999999997</v>
      </c>
      <c r="J1066" s="668">
        <v>2</v>
      </c>
      <c r="K1066" s="669">
        <v>810.06999999999994</v>
      </c>
    </row>
    <row r="1067" spans="1:11" ht="14.4" customHeight="1" x14ac:dyDescent="0.3">
      <c r="A1067" s="664" t="s">
        <v>555</v>
      </c>
      <c r="B1067" s="665" t="s">
        <v>556</v>
      </c>
      <c r="C1067" s="666" t="s">
        <v>4329</v>
      </c>
      <c r="D1067" s="667" t="s">
        <v>7569</v>
      </c>
      <c r="E1067" s="666" t="s">
        <v>7570</v>
      </c>
      <c r="F1067" s="667" t="s">
        <v>7571</v>
      </c>
      <c r="G1067" s="666" t="s">
        <v>6155</v>
      </c>
      <c r="H1067" s="666" t="s">
        <v>6156</v>
      </c>
      <c r="I1067" s="668">
        <v>2722.645</v>
      </c>
      <c r="J1067" s="668">
        <v>4</v>
      </c>
      <c r="K1067" s="669">
        <v>10890.58</v>
      </c>
    </row>
    <row r="1068" spans="1:11" ht="14.4" customHeight="1" x14ac:dyDescent="0.3">
      <c r="A1068" s="664" t="s">
        <v>555</v>
      </c>
      <c r="B1068" s="665" t="s">
        <v>556</v>
      </c>
      <c r="C1068" s="666" t="s">
        <v>4329</v>
      </c>
      <c r="D1068" s="667" t="s">
        <v>7569</v>
      </c>
      <c r="E1068" s="666" t="s">
        <v>7570</v>
      </c>
      <c r="F1068" s="667" t="s">
        <v>7571</v>
      </c>
      <c r="G1068" s="666" t="s">
        <v>6157</v>
      </c>
      <c r="H1068" s="666" t="s">
        <v>6158</v>
      </c>
      <c r="I1068" s="668">
        <v>449.44499999999999</v>
      </c>
      <c r="J1068" s="668">
        <v>4</v>
      </c>
      <c r="K1068" s="669">
        <v>1797.78</v>
      </c>
    </row>
    <row r="1069" spans="1:11" ht="14.4" customHeight="1" x14ac:dyDescent="0.3">
      <c r="A1069" s="664" t="s">
        <v>555</v>
      </c>
      <c r="B1069" s="665" t="s">
        <v>556</v>
      </c>
      <c r="C1069" s="666" t="s">
        <v>4329</v>
      </c>
      <c r="D1069" s="667" t="s">
        <v>7569</v>
      </c>
      <c r="E1069" s="666" t="s">
        <v>7570</v>
      </c>
      <c r="F1069" s="667" t="s">
        <v>7571</v>
      </c>
      <c r="G1069" s="666" t="s">
        <v>6159</v>
      </c>
      <c r="H1069" s="666" t="s">
        <v>6160</v>
      </c>
      <c r="I1069" s="668">
        <v>12008.3</v>
      </c>
      <c r="J1069" s="668">
        <v>1</v>
      </c>
      <c r="K1069" s="669">
        <v>12008.3</v>
      </c>
    </row>
    <row r="1070" spans="1:11" ht="14.4" customHeight="1" x14ac:dyDescent="0.3">
      <c r="A1070" s="664" t="s">
        <v>555</v>
      </c>
      <c r="B1070" s="665" t="s">
        <v>556</v>
      </c>
      <c r="C1070" s="666" t="s">
        <v>4329</v>
      </c>
      <c r="D1070" s="667" t="s">
        <v>7569</v>
      </c>
      <c r="E1070" s="666" t="s">
        <v>7570</v>
      </c>
      <c r="F1070" s="667" t="s">
        <v>7571</v>
      </c>
      <c r="G1070" s="666" t="s">
        <v>6161</v>
      </c>
      <c r="H1070" s="666" t="s">
        <v>6162</v>
      </c>
      <c r="I1070" s="668">
        <v>1352.66</v>
      </c>
      <c r="J1070" s="668">
        <v>4</v>
      </c>
      <c r="K1070" s="669">
        <v>5410.66</v>
      </c>
    </row>
    <row r="1071" spans="1:11" ht="14.4" customHeight="1" x14ac:dyDescent="0.3">
      <c r="A1071" s="664" t="s">
        <v>555</v>
      </c>
      <c r="B1071" s="665" t="s">
        <v>556</v>
      </c>
      <c r="C1071" s="666" t="s">
        <v>4329</v>
      </c>
      <c r="D1071" s="667" t="s">
        <v>7569</v>
      </c>
      <c r="E1071" s="666" t="s">
        <v>7570</v>
      </c>
      <c r="F1071" s="667" t="s">
        <v>7571</v>
      </c>
      <c r="G1071" s="666" t="s">
        <v>6163</v>
      </c>
      <c r="H1071" s="666" t="s">
        <v>6164</v>
      </c>
      <c r="I1071" s="668">
        <v>1978.61</v>
      </c>
      <c r="J1071" s="668">
        <v>15</v>
      </c>
      <c r="K1071" s="669">
        <v>29653.239999999998</v>
      </c>
    </row>
    <row r="1072" spans="1:11" ht="14.4" customHeight="1" x14ac:dyDescent="0.3">
      <c r="A1072" s="664" t="s">
        <v>555</v>
      </c>
      <c r="B1072" s="665" t="s">
        <v>556</v>
      </c>
      <c r="C1072" s="666" t="s">
        <v>4329</v>
      </c>
      <c r="D1072" s="667" t="s">
        <v>7569</v>
      </c>
      <c r="E1072" s="666" t="s">
        <v>7570</v>
      </c>
      <c r="F1072" s="667" t="s">
        <v>7571</v>
      </c>
      <c r="G1072" s="666" t="s">
        <v>6165</v>
      </c>
      <c r="H1072" s="666" t="s">
        <v>6166</v>
      </c>
      <c r="I1072" s="668">
        <v>17478.849999999999</v>
      </c>
      <c r="J1072" s="668">
        <v>1</v>
      </c>
      <c r="K1072" s="669">
        <v>17478.849999999999</v>
      </c>
    </row>
    <row r="1073" spans="1:11" ht="14.4" customHeight="1" x14ac:dyDescent="0.3">
      <c r="A1073" s="664" t="s">
        <v>555</v>
      </c>
      <c r="B1073" s="665" t="s">
        <v>556</v>
      </c>
      <c r="C1073" s="666" t="s">
        <v>4329</v>
      </c>
      <c r="D1073" s="667" t="s">
        <v>7569</v>
      </c>
      <c r="E1073" s="666" t="s">
        <v>7570</v>
      </c>
      <c r="F1073" s="667" t="s">
        <v>7571</v>
      </c>
      <c r="G1073" s="666" t="s">
        <v>6167</v>
      </c>
      <c r="H1073" s="666" t="s">
        <v>6168</v>
      </c>
      <c r="I1073" s="668">
        <v>1105.81</v>
      </c>
      <c r="J1073" s="668">
        <v>4</v>
      </c>
      <c r="K1073" s="669">
        <v>4423.24</v>
      </c>
    </row>
    <row r="1074" spans="1:11" ht="14.4" customHeight="1" x14ac:dyDescent="0.3">
      <c r="A1074" s="664" t="s">
        <v>555</v>
      </c>
      <c r="B1074" s="665" t="s">
        <v>556</v>
      </c>
      <c r="C1074" s="666" t="s">
        <v>4329</v>
      </c>
      <c r="D1074" s="667" t="s">
        <v>7569</v>
      </c>
      <c r="E1074" s="666" t="s">
        <v>7570</v>
      </c>
      <c r="F1074" s="667" t="s">
        <v>7571</v>
      </c>
      <c r="G1074" s="666" t="s">
        <v>6169</v>
      </c>
      <c r="H1074" s="666" t="s">
        <v>6170</v>
      </c>
      <c r="I1074" s="668">
        <v>5175</v>
      </c>
      <c r="J1074" s="668">
        <v>1</v>
      </c>
      <c r="K1074" s="669">
        <v>5175</v>
      </c>
    </row>
    <row r="1075" spans="1:11" ht="14.4" customHeight="1" x14ac:dyDescent="0.3">
      <c r="A1075" s="664" t="s">
        <v>555</v>
      </c>
      <c r="B1075" s="665" t="s">
        <v>556</v>
      </c>
      <c r="C1075" s="666" t="s">
        <v>4329</v>
      </c>
      <c r="D1075" s="667" t="s">
        <v>7569</v>
      </c>
      <c r="E1075" s="666" t="s">
        <v>7570</v>
      </c>
      <c r="F1075" s="667" t="s">
        <v>7571</v>
      </c>
      <c r="G1075" s="666" t="s">
        <v>6171</v>
      </c>
      <c r="H1075" s="666" t="s">
        <v>6172</v>
      </c>
      <c r="I1075" s="668">
        <v>474.35</v>
      </c>
      <c r="J1075" s="668">
        <v>2</v>
      </c>
      <c r="K1075" s="669">
        <v>948.7</v>
      </c>
    </row>
    <row r="1076" spans="1:11" ht="14.4" customHeight="1" x14ac:dyDescent="0.3">
      <c r="A1076" s="664" t="s">
        <v>555</v>
      </c>
      <c r="B1076" s="665" t="s">
        <v>556</v>
      </c>
      <c r="C1076" s="666" t="s">
        <v>4329</v>
      </c>
      <c r="D1076" s="667" t="s">
        <v>7569</v>
      </c>
      <c r="E1076" s="666" t="s">
        <v>7570</v>
      </c>
      <c r="F1076" s="667" t="s">
        <v>7571</v>
      </c>
      <c r="G1076" s="666" t="s">
        <v>6173</v>
      </c>
      <c r="H1076" s="666" t="s">
        <v>6174</v>
      </c>
      <c r="I1076" s="668">
        <v>1039.8040000000001</v>
      </c>
      <c r="J1076" s="668">
        <v>5</v>
      </c>
      <c r="K1076" s="669">
        <v>5199.0200000000004</v>
      </c>
    </row>
    <row r="1077" spans="1:11" ht="14.4" customHeight="1" x14ac:dyDescent="0.3">
      <c r="A1077" s="664" t="s">
        <v>555</v>
      </c>
      <c r="B1077" s="665" t="s">
        <v>556</v>
      </c>
      <c r="C1077" s="666" t="s">
        <v>4329</v>
      </c>
      <c r="D1077" s="667" t="s">
        <v>7569</v>
      </c>
      <c r="E1077" s="666" t="s">
        <v>7570</v>
      </c>
      <c r="F1077" s="667" t="s">
        <v>7571</v>
      </c>
      <c r="G1077" s="666" t="s">
        <v>6175</v>
      </c>
      <c r="H1077" s="666" t="s">
        <v>6176</v>
      </c>
      <c r="I1077" s="668">
        <v>856.64799999999991</v>
      </c>
      <c r="J1077" s="668">
        <v>5</v>
      </c>
      <c r="K1077" s="669">
        <v>4283.24</v>
      </c>
    </row>
    <row r="1078" spans="1:11" ht="14.4" customHeight="1" x14ac:dyDescent="0.3">
      <c r="A1078" s="664" t="s">
        <v>555</v>
      </c>
      <c r="B1078" s="665" t="s">
        <v>556</v>
      </c>
      <c r="C1078" s="666" t="s">
        <v>4329</v>
      </c>
      <c r="D1078" s="667" t="s">
        <v>7569</v>
      </c>
      <c r="E1078" s="666" t="s">
        <v>7570</v>
      </c>
      <c r="F1078" s="667" t="s">
        <v>7571</v>
      </c>
      <c r="G1078" s="666" t="s">
        <v>6177</v>
      </c>
      <c r="H1078" s="666" t="s">
        <v>6178</v>
      </c>
      <c r="I1078" s="668">
        <v>1856.1000000000001</v>
      </c>
      <c r="J1078" s="668">
        <v>9</v>
      </c>
      <c r="K1078" s="669">
        <v>16704.900000000001</v>
      </c>
    </row>
    <row r="1079" spans="1:11" ht="14.4" customHeight="1" x14ac:dyDescent="0.3">
      <c r="A1079" s="664" t="s">
        <v>555</v>
      </c>
      <c r="B1079" s="665" t="s">
        <v>556</v>
      </c>
      <c r="C1079" s="666" t="s">
        <v>4329</v>
      </c>
      <c r="D1079" s="667" t="s">
        <v>7569</v>
      </c>
      <c r="E1079" s="666" t="s">
        <v>7570</v>
      </c>
      <c r="F1079" s="667" t="s">
        <v>7571</v>
      </c>
      <c r="G1079" s="666" t="s">
        <v>6179</v>
      </c>
      <c r="H1079" s="666" t="s">
        <v>6180</v>
      </c>
      <c r="I1079" s="668">
        <v>1184.8149999999998</v>
      </c>
      <c r="J1079" s="668">
        <v>10</v>
      </c>
      <c r="K1079" s="669">
        <v>11848.150000000001</v>
      </c>
    </row>
    <row r="1080" spans="1:11" ht="14.4" customHeight="1" x14ac:dyDescent="0.3">
      <c r="A1080" s="664" t="s">
        <v>555</v>
      </c>
      <c r="B1080" s="665" t="s">
        <v>556</v>
      </c>
      <c r="C1080" s="666" t="s">
        <v>4329</v>
      </c>
      <c r="D1080" s="667" t="s">
        <v>7569</v>
      </c>
      <c r="E1080" s="666" t="s">
        <v>7570</v>
      </c>
      <c r="F1080" s="667" t="s">
        <v>7571</v>
      </c>
      <c r="G1080" s="666" t="s">
        <v>6181</v>
      </c>
      <c r="H1080" s="666" t="s">
        <v>6182</v>
      </c>
      <c r="I1080" s="668">
        <v>1572.5092857142856</v>
      </c>
      <c r="J1080" s="668">
        <v>21</v>
      </c>
      <c r="K1080" s="669">
        <v>33022.700000000004</v>
      </c>
    </row>
    <row r="1081" spans="1:11" ht="14.4" customHeight="1" x14ac:dyDescent="0.3">
      <c r="A1081" s="664" t="s">
        <v>555</v>
      </c>
      <c r="B1081" s="665" t="s">
        <v>556</v>
      </c>
      <c r="C1081" s="666" t="s">
        <v>4329</v>
      </c>
      <c r="D1081" s="667" t="s">
        <v>7569</v>
      </c>
      <c r="E1081" s="666" t="s">
        <v>7570</v>
      </c>
      <c r="F1081" s="667" t="s">
        <v>7571</v>
      </c>
      <c r="G1081" s="666" t="s">
        <v>6183</v>
      </c>
      <c r="H1081" s="666" t="s">
        <v>6184</v>
      </c>
      <c r="I1081" s="668">
        <v>1170.72</v>
      </c>
      <c r="J1081" s="668">
        <v>1</v>
      </c>
      <c r="K1081" s="669">
        <v>1170.72</v>
      </c>
    </row>
    <row r="1082" spans="1:11" ht="14.4" customHeight="1" x14ac:dyDescent="0.3">
      <c r="A1082" s="664" t="s">
        <v>555</v>
      </c>
      <c r="B1082" s="665" t="s">
        <v>556</v>
      </c>
      <c r="C1082" s="666" t="s">
        <v>4329</v>
      </c>
      <c r="D1082" s="667" t="s">
        <v>7569</v>
      </c>
      <c r="E1082" s="666" t="s">
        <v>7570</v>
      </c>
      <c r="F1082" s="667" t="s">
        <v>7571</v>
      </c>
      <c r="G1082" s="666" t="s">
        <v>6185</v>
      </c>
      <c r="H1082" s="666" t="s">
        <v>6186</v>
      </c>
      <c r="I1082" s="668">
        <v>8682.42</v>
      </c>
      <c r="J1082" s="668">
        <v>3</v>
      </c>
      <c r="K1082" s="669">
        <v>26047.260000000002</v>
      </c>
    </row>
    <row r="1083" spans="1:11" ht="14.4" customHeight="1" x14ac:dyDescent="0.3">
      <c r="A1083" s="664" t="s">
        <v>555</v>
      </c>
      <c r="B1083" s="665" t="s">
        <v>556</v>
      </c>
      <c r="C1083" s="666" t="s">
        <v>4329</v>
      </c>
      <c r="D1083" s="667" t="s">
        <v>7569</v>
      </c>
      <c r="E1083" s="666" t="s">
        <v>7570</v>
      </c>
      <c r="F1083" s="667" t="s">
        <v>7571</v>
      </c>
      <c r="G1083" s="666" t="s">
        <v>6187</v>
      </c>
      <c r="H1083" s="666" t="s">
        <v>6188</v>
      </c>
      <c r="I1083" s="668">
        <v>809</v>
      </c>
      <c r="J1083" s="668">
        <v>2</v>
      </c>
      <c r="K1083" s="669">
        <v>1618</v>
      </c>
    </row>
    <row r="1084" spans="1:11" ht="14.4" customHeight="1" x14ac:dyDescent="0.3">
      <c r="A1084" s="664" t="s">
        <v>555</v>
      </c>
      <c r="B1084" s="665" t="s">
        <v>556</v>
      </c>
      <c r="C1084" s="666" t="s">
        <v>4329</v>
      </c>
      <c r="D1084" s="667" t="s">
        <v>7569</v>
      </c>
      <c r="E1084" s="666" t="s">
        <v>7570</v>
      </c>
      <c r="F1084" s="667" t="s">
        <v>7571</v>
      </c>
      <c r="G1084" s="666" t="s">
        <v>6189</v>
      </c>
      <c r="H1084" s="666" t="s">
        <v>6190</v>
      </c>
      <c r="I1084" s="668">
        <v>3859.1966666666667</v>
      </c>
      <c r="J1084" s="668">
        <v>3</v>
      </c>
      <c r="K1084" s="669">
        <v>11577.59</v>
      </c>
    </row>
    <row r="1085" spans="1:11" ht="14.4" customHeight="1" x14ac:dyDescent="0.3">
      <c r="A1085" s="664" t="s">
        <v>555</v>
      </c>
      <c r="B1085" s="665" t="s">
        <v>556</v>
      </c>
      <c r="C1085" s="666" t="s">
        <v>4329</v>
      </c>
      <c r="D1085" s="667" t="s">
        <v>7569</v>
      </c>
      <c r="E1085" s="666" t="s">
        <v>7570</v>
      </c>
      <c r="F1085" s="667" t="s">
        <v>7571</v>
      </c>
      <c r="G1085" s="666" t="s">
        <v>6191</v>
      </c>
      <c r="H1085" s="666" t="s">
        <v>6192</v>
      </c>
      <c r="I1085" s="668">
        <v>5485.39</v>
      </c>
      <c r="J1085" s="668">
        <v>1</v>
      </c>
      <c r="K1085" s="669">
        <v>5485.39</v>
      </c>
    </row>
    <row r="1086" spans="1:11" ht="14.4" customHeight="1" x14ac:dyDescent="0.3">
      <c r="A1086" s="664" t="s">
        <v>555</v>
      </c>
      <c r="B1086" s="665" t="s">
        <v>556</v>
      </c>
      <c r="C1086" s="666" t="s">
        <v>4329</v>
      </c>
      <c r="D1086" s="667" t="s">
        <v>7569</v>
      </c>
      <c r="E1086" s="666" t="s">
        <v>7570</v>
      </c>
      <c r="F1086" s="667" t="s">
        <v>7571</v>
      </c>
      <c r="G1086" s="666" t="s">
        <v>6193</v>
      </c>
      <c r="H1086" s="666" t="s">
        <v>6194</v>
      </c>
      <c r="I1086" s="668">
        <v>8268.7049999999999</v>
      </c>
      <c r="J1086" s="668">
        <v>2</v>
      </c>
      <c r="K1086" s="669">
        <v>16537.41</v>
      </c>
    </row>
    <row r="1087" spans="1:11" ht="14.4" customHeight="1" x14ac:dyDescent="0.3">
      <c r="A1087" s="664" t="s">
        <v>555</v>
      </c>
      <c r="B1087" s="665" t="s">
        <v>556</v>
      </c>
      <c r="C1087" s="666" t="s">
        <v>4329</v>
      </c>
      <c r="D1087" s="667" t="s">
        <v>7569</v>
      </c>
      <c r="E1087" s="666" t="s">
        <v>7570</v>
      </c>
      <c r="F1087" s="667" t="s">
        <v>7571</v>
      </c>
      <c r="G1087" s="666" t="s">
        <v>6195</v>
      </c>
      <c r="H1087" s="666" t="s">
        <v>6196</v>
      </c>
      <c r="I1087" s="668">
        <v>9573.76</v>
      </c>
      <c r="J1087" s="668">
        <v>1</v>
      </c>
      <c r="K1087" s="669">
        <v>9573.76</v>
      </c>
    </row>
    <row r="1088" spans="1:11" ht="14.4" customHeight="1" x14ac:dyDescent="0.3">
      <c r="A1088" s="664" t="s">
        <v>555</v>
      </c>
      <c r="B1088" s="665" t="s">
        <v>556</v>
      </c>
      <c r="C1088" s="666" t="s">
        <v>4329</v>
      </c>
      <c r="D1088" s="667" t="s">
        <v>7569</v>
      </c>
      <c r="E1088" s="666" t="s">
        <v>7570</v>
      </c>
      <c r="F1088" s="667" t="s">
        <v>7571</v>
      </c>
      <c r="G1088" s="666" t="s">
        <v>6197</v>
      </c>
      <c r="H1088" s="666" t="s">
        <v>6198</v>
      </c>
      <c r="I1088" s="668">
        <v>1411.2</v>
      </c>
      <c r="J1088" s="668">
        <v>1</v>
      </c>
      <c r="K1088" s="669">
        <v>1411.2</v>
      </c>
    </row>
    <row r="1089" spans="1:11" ht="14.4" customHeight="1" x14ac:dyDescent="0.3">
      <c r="A1089" s="664" t="s">
        <v>555</v>
      </c>
      <c r="B1089" s="665" t="s">
        <v>556</v>
      </c>
      <c r="C1089" s="666" t="s">
        <v>4329</v>
      </c>
      <c r="D1089" s="667" t="s">
        <v>7569</v>
      </c>
      <c r="E1089" s="666" t="s">
        <v>7570</v>
      </c>
      <c r="F1089" s="667" t="s">
        <v>7571</v>
      </c>
      <c r="G1089" s="666" t="s">
        <v>6199</v>
      </c>
      <c r="H1089" s="666" t="s">
        <v>6200</v>
      </c>
      <c r="I1089" s="668">
        <v>809</v>
      </c>
      <c r="J1089" s="668">
        <v>1</v>
      </c>
      <c r="K1089" s="669">
        <v>809</v>
      </c>
    </row>
    <row r="1090" spans="1:11" ht="14.4" customHeight="1" x14ac:dyDescent="0.3">
      <c r="A1090" s="664" t="s">
        <v>555</v>
      </c>
      <c r="B1090" s="665" t="s">
        <v>556</v>
      </c>
      <c r="C1090" s="666" t="s">
        <v>4329</v>
      </c>
      <c r="D1090" s="667" t="s">
        <v>7569</v>
      </c>
      <c r="E1090" s="666" t="s">
        <v>7570</v>
      </c>
      <c r="F1090" s="667" t="s">
        <v>7571</v>
      </c>
      <c r="G1090" s="666" t="s">
        <v>6201</v>
      </c>
      <c r="H1090" s="666" t="s">
        <v>6202</v>
      </c>
      <c r="I1090" s="668">
        <v>2005.7433333333331</v>
      </c>
      <c r="J1090" s="668">
        <v>3</v>
      </c>
      <c r="K1090" s="669">
        <v>6017.23</v>
      </c>
    </row>
    <row r="1091" spans="1:11" ht="14.4" customHeight="1" x14ac:dyDescent="0.3">
      <c r="A1091" s="664" t="s">
        <v>555</v>
      </c>
      <c r="B1091" s="665" t="s">
        <v>556</v>
      </c>
      <c r="C1091" s="666" t="s">
        <v>4329</v>
      </c>
      <c r="D1091" s="667" t="s">
        <v>7569</v>
      </c>
      <c r="E1091" s="666" t="s">
        <v>7570</v>
      </c>
      <c r="F1091" s="667" t="s">
        <v>7571</v>
      </c>
      <c r="G1091" s="666" t="s">
        <v>6203</v>
      </c>
      <c r="H1091" s="666" t="s">
        <v>6204</v>
      </c>
      <c r="I1091" s="668">
        <v>1739.28</v>
      </c>
      <c r="J1091" s="668">
        <v>1</v>
      </c>
      <c r="K1091" s="669">
        <v>1739.28</v>
      </c>
    </row>
    <row r="1092" spans="1:11" ht="14.4" customHeight="1" x14ac:dyDescent="0.3">
      <c r="A1092" s="664" t="s">
        <v>555</v>
      </c>
      <c r="B1092" s="665" t="s">
        <v>556</v>
      </c>
      <c r="C1092" s="666" t="s">
        <v>4329</v>
      </c>
      <c r="D1092" s="667" t="s">
        <v>7569</v>
      </c>
      <c r="E1092" s="666" t="s">
        <v>7570</v>
      </c>
      <c r="F1092" s="667" t="s">
        <v>7571</v>
      </c>
      <c r="G1092" s="666" t="s">
        <v>6205</v>
      </c>
      <c r="H1092" s="666" t="s">
        <v>6206</v>
      </c>
      <c r="I1092" s="668">
        <v>809.01</v>
      </c>
      <c r="J1092" s="668">
        <v>2</v>
      </c>
      <c r="K1092" s="669">
        <v>1618.02</v>
      </c>
    </row>
    <row r="1093" spans="1:11" ht="14.4" customHeight="1" x14ac:dyDescent="0.3">
      <c r="A1093" s="664" t="s">
        <v>555</v>
      </c>
      <c r="B1093" s="665" t="s">
        <v>556</v>
      </c>
      <c r="C1093" s="666" t="s">
        <v>4329</v>
      </c>
      <c r="D1093" s="667" t="s">
        <v>7569</v>
      </c>
      <c r="E1093" s="666" t="s">
        <v>7570</v>
      </c>
      <c r="F1093" s="667" t="s">
        <v>7571</v>
      </c>
      <c r="G1093" s="666" t="s">
        <v>6207</v>
      </c>
      <c r="H1093" s="666" t="s">
        <v>6208</v>
      </c>
      <c r="I1093" s="668">
        <v>809.01</v>
      </c>
      <c r="J1093" s="668">
        <v>1</v>
      </c>
      <c r="K1093" s="669">
        <v>809.01</v>
      </c>
    </row>
    <row r="1094" spans="1:11" ht="14.4" customHeight="1" x14ac:dyDescent="0.3">
      <c r="A1094" s="664" t="s">
        <v>555</v>
      </c>
      <c r="B1094" s="665" t="s">
        <v>556</v>
      </c>
      <c r="C1094" s="666" t="s">
        <v>4329</v>
      </c>
      <c r="D1094" s="667" t="s">
        <v>7569</v>
      </c>
      <c r="E1094" s="666" t="s">
        <v>7570</v>
      </c>
      <c r="F1094" s="667" t="s">
        <v>7571</v>
      </c>
      <c r="G1094" s="666" t="s">
        <v>6209</v>
      </c>
      <c r="H1094" s="666" t="s">
        <v>6210</v>
      </c>
      <c r="I1094" s="668">
        <v>809.01</v>
      </c>
      <c r="J1094" s="668">
        <v>1</v>
      </c>
      <c r="K1094" s="669">
        <v>809.01</v>
      </c>
    </row>
    <row r="1095" spans="1:11" ht="14.4" customHeight="1" x14ac:dyDescent="0.3">
      <c r="A1095" s="664" t="s">
        <v>555</v>
      </c>
      <c r="B1095" s="665" t="s">
        <v>556</v>
      </c>
      <c r="C1095" s="666" t="s">
        <v>4329</v>
      </c>
      <c r="D1095" s="667" t="s">
        <v>7569</v>
      </c>
      <c r="E1095" s="666" t="s">
        <v>7570</v>
      </c>
      <c r="F1095" s="667" t="s">
        <v>7571</v>
      </c>
      <c r="G1095" s="666" t="s">
        <v>6211</v>
      </c>
      <c r="H1095" s="666" t="s">
        <v>6212</v>
      </c>
      <c r="I1095" s="668">
        <v>977.95</v>
      </c>
      <c r="J1095" s="668">
        <v>5</v>
      </c>
      <c r="K1095" s="669">
        <v>4889.75</v>
      </c>
    </row>
    <row r="1096" spans="1:11" ht="14.4" customHeight="1" x14ac:dyDescent="0.3">
      <c r="A1096" s="664" t="s">
        <v>555</v>
      </c>
      <c r="B1096" s="665" t="s">
        <v>556</v>
      </c>
      <c r="C1096" s="666" t="s">
        <v>4329</v>
      </c>
      <c r="D1096" s="667" t="s">
        <v>7569</v>
      </c>
      <c r="E1096" s="666" t="s">
        <v>7570</v>
      </c>
      <c r="F1096" s="667" t="s">
        <v>7571</v>
      </c>
      <c r="G1096" s="666" t="s">
        <v>6213</v>
      </c>
      <c r="H1096" s="666" t="s">
        <v>6214</v>
      </c>
      <c r="I1096" s="668">
        <v>448.36500000000001</v>
      </c>
      <c r="J1096" s="668">
        <v>2</v>
      </c>
      <c r="K1096" s="669">
        <v>896.73</v>
      </c>
    </row>
    <row r="1097" spans="1:11" ht="14.4" customHeight="1" x14ac:dyDescent="0.3">
      <c r="A1097" s="664" t="s">
        <v>555</v>
      </c>
      <c r="B1097" s="665" t="s">
        <v>556</v>
      </c>
      <c r="C1097" s="666" t="s">
        <v>4329</v>
      </c>
      <c r="D1097" s="667" t="s">
        <v>7569</v>
      </c>
      <c r="E1097" s="666" t="s">
        <v>7570</v>
      </c>
      <c r="F1097" s="667" t="s">
        <v>7571</v>
      </c>
      <c r="G1097" s="666" t="s">
        <v>6215</v>
      </c>
      <c r="H1097" s="666" t="s">
        <v>6216</v>
      </c>
      <c r="I1097" s="668">
        <v>856.65</v>
      </c>
      <c r="J1097" s="668">
        <v>2</v>
      </c>
      <c r="K1097" s="669">
        <v>1713.3</v>
      </c>
    </row>
    <row r="1098" spans="1:11" ht="14.4" customHeight="1" x14ac:dyDescent="0.3">
      <c r="A1098" s="664" t="s">
        <v>555</v>
      </c>
      <c r="B1098" s="665" t="s">
        <v>556</v>
      </c>
      <c r="C1098" s="666" t="s">
        <v>4329</v>
      </c>
      <c r="D1098" s="667" t="s">
        <v>7569</v>
      </c>
      <c r="E1098" s="666" t="s">
        <v>7570</v>
      </c>
      <c r="F1098" s="667" t="s">
        <v>7571</v>
      </c>
      <c r="G1098" s="666" t="s">
        <v>6217</v>
      </c>
      <c r="H1098" s="666" t="s">
        <v>6218</v>
      </c>
      <c r="I1098" s="668">
        <v>9573.75</v>
      </c>
      <c r="J1098" s="668">
        <v>2</v>
      </c>
      <c r="K1098" s="669">
        <v>19147.5</v>
      </c>
    </row>
    <row r="1099" spans="1:11" ht="14.4" customHeight="1" x14ac:dyDescent="0.3">
      <c r="A1099" s="664" t="s">
        <v>555</v>
      </c>
      <c r="B1099" s="665" t="s">
        <v>556</v>
      </c>
      <c r="C1099" s="666" t="s">
        <v>4329</v>
      </c>
      <c r="D1099" s="667" t="s">
        <v>7569</v>
      </c>
      <c r="E1099" s="666" t="s">
        <v>7570</v>
      </c>
      <c r="F1099" s="667" t="s">
        <v>7571</v>
      </c>
      <c r="G1099" s="666" t="s">
        <v>6219</v>
      </c>
      <c r="H1099" s="666" t="s">
        <v>6220</v>
      </c>
      <c r="I1099" s="668">
        <v>9573.7133333333331</v>
      </c>
      <c r="J1099" s="668">
        <v>3</v>
      </c>
      <c r="K1099" s="669">
        <v>28721.14</v>
      </c>
    </row>
    <row r="1100" spans="1:11" ht="14.4" customHeight="1" x14ac:dyDescent="0.3">
      <c r="A1100" s="664" t="s">
        <v>555</v>
      </c>
      <c r="B1100" s="665" t="s">
        <v>556</v>
      </c>
      <c r="C1100" s="666" t="s">
        <v>4329</v>
      </c>
      <c r="D1100" s="667" t="s">
        <v>7569</v>
      </c>
      <c r="E1100" s="666" t="s">
        <v>7570</v>
      </c>
      <c r="F1100" s="667" t="s">
        <v>7571</v>
      </c>
      <c r="G1100" s="666" t="s">
        <v>6221</v>
      </c>
      <c r="H1100" s="666" t="s">
        <v>6222</v>
      </c>
      <c r="I1100" s="668">
        <v>10096.799999999999</v>
      </c>
      <c r="J1100" s="668">
        <v>4</v>
      </c>
      <c r="K1100" s="669">
        <v>40387.199999999997</v>
      </c>
    </row>
    <row r="1101" spans="1:11" ht="14.4" customHeight="1" x14ac:dyDescent="0.3">
      <c r="A1101" s="664" t="s">
        <v>555</v>
      </c>
      <c r="B1101" s="665" t="s">
        <v>556</v>
      </c>
      <c r="C1101" s="666" t="s">
        <v>4329</v>
      </c>
      <c r="D1101" s="667" t="s">
        <v>7569</v>
      </c>
      <c r="E1101" s="666" t="s">
        <v>7570</v>
      </c>
      <c r="F1101" s="667" t="s">
        <v>7571</v>
      </c>
      <c r="G1101" s="666" t="s">
        <v>6223</v>
      </c>
      <c r="H1101" s="666" t="s">
        <v>6224</v>
      </c>
      <c r="I1101" s="668">
        <v>205.79</v>
      </c>
      <c r="J1101" s="668">
        <v>1</v>
      </c>
      <c r="K1101" s="669">
        <v>205.79</v>
      </c>
    </row>
    <row r="1102" spans="1:11" ht="14.4" customHeight="1" x14ac:dyDescent="0.3">
      <c r="A1102" s="664" t="s">
        <v>555</v>
      </c>
      <c r="B1102" s="665" t="s">
        <v>556</v>
      </c>
      <c r="C1102" s="666" t="s">
        <v>4329</v>
      </c>
      <c r="D1102" s="667" t="s">
        <v>7569</v>
      </c>
      <c r="E1102" s="666" t="s">
        <v>7570</v>
      </c>
      <c r="F1102" s="667" t="s">
        <v>7571</v>
      </c>
      <c r="G1102" s="666" t="s">
        <v>6225</v>
      </c>
      <c r="H1102" s="666" t="s">
        <v>6226</v>
      </c>
      <c r="I1102" s="668">
        <v>3510.28</v>
      </c>
      <c r="J1102" s="668">
        <v>2</v>
      </c>
      <c r="K1102" s="669">
        <v>7020.56</v>
      </c>
    </row>
    <row r="1103" spans="1:11" ht="14.4" customHeight="1" x14ac:dyDescent="0.3">
      <c r="A1103" s="664" t="s">
        <v>555</v>
      </c>
      <c r="B1103" s="665" t="s">
        <v>556</v>
      </c>
      <c r="C1103" s="666" t="s">
        <v>4329</v>
      </c>
      <c r="D1103" s="667" t="s">
        <v>7569</v>
      </c>
      <c r="E1103" s="666" t="s">
        <v>7570</v>
      </c>
      <c r="F1103" s="667" t="s">
        <v>7571</v>
      </c>
      <c r="G1103" s="666" t="s">
        <v>6227</v>
      </c>
      <c r="H1103" s="666" t="s">
        <v>6228</v>
      </c>
      <c r="I1103" s="668">
        <v>411.55</v>
      </c>
      <c r="J1103" s="668">
        <v>3</v>
      </c>
      <c r="K1103" s="669">
        <v>1234.6600000000001</v>
      </c>
    </row>
    <row r="1104" spans="1:11" ht="14.4" customHeight="1" x14ac:dyDescent="0.3">
      <c r="A1104" s="664" t="s">
        <v>555</v>
      </c>
      <c r="B1104" s="665" t="s">
        <v>556</v>
      </c>
      <c r="C1104" s="666" t="s">
        <v>4329</v>
      </c>
      <c r="D1104" s="667" t="s">
        <v>7569</v>
      </c>
      <c r="E1104" s="666" t="s">
        <v>7570</v>
      </c>
      <c r="F1104" s="667" t="s">
        <v>7571</v>
      </c>
      <c r="G1104" s="666" t="s">
        <v>6229</v>
      </c>
      <c r="H1104" s="666" t="s">
        <v>6230</v>
      </c>
      <c r="I1104" s="668">
        <v>9028.994999999999</v>
      </c>
      <c r="J1104" s="668">
        <v>2</v>
      </c>
      <c r="K1104" s="669">
        <v>18057.989999999998</v>
      </c>
    </row>
    <row r="1105" spans="1:11" ht="14.4" customHeight="1" x14ac:dyDescent="0.3">
      <c r="A1105" s="664" t="s">
        <v>555</v>
      </c>
      <c r="B1105" s="665" t="s">
        <v>556</v>
      </c>
      <c r="C1105" s="666" t="s">
        <v>4329</v>
      </c>
      <c r="D1105" s="667" t="s">
        <v>7569</v>
      </c>
      <c r="E1105" s="666" t="s">
        <v>7570</v>
      </c>
      <c r="F1105" s="667" t="s">
        <v>7571</v>
      </c>
      <c r="G1105" s="666" t="s">
        <v>6231</v>
      </c>
      <c r="H1105" s="666" t="s">
        <v>6232</v>
      </c>
      <c r="I1105" s="668">
        <v>8682.4</v>
      </c>
      <c r="J1105" s="668">
        <v>1</v>
      </c>
      <c r="K1105" s="669">
        <v>8682.4</v>
      </c>
    </row>
    <row r="1106" spans="1:11" ht="14.4" customHeight="1" x14ac:dyDescent="0.3">
      <c r="A1106" s="664" t="s">
        <v>555</v>
      </c>
      <c r="B1106" s="665" t="s">
        <v>556</v>
      </c>
      <c r="C1106" s="666" t="s">
        <v>4329</v>
      </c>
      <c r="D1106" s="667" t="s">
        <v>7569</v>
      </c>
      <c r="E1106" s="666" t="s">
        <v>7570</v>
      </c>
      <c r="F1106" s="667" t="s">
        <v>7571</v>
      </c>
      <c r="G1106" s="666" t="s">
        <v>6233</v>
      </c>
      <c r="H1106" s="666" t="s">
        <v>6234</v>
      </c>
      <c r="I1106" s="668">
        <v>809</v>
      </c>
      <c r="J1106" s="668">
        <v>2</v>
      </c>
      <c r="K1106" s="669">
        <v>1618.01</v>
      </c>
    </row>
    <row r="1107" spans="1:11" ht="14.4" customHeight="1" x14ac:dyDescent="0.3">
      <c r="A1107" s="664" t="s">
        <v>555</v>
      </c>
      <c r="B1107" s="665" t="s">
        <v>556</v>
      </c>
      <c r="C1107" s="666" t="s">
        <v>4329</v>
      </c>
      <c r="D1107" s="667" t="s">
        <v>7569</v>
      </c>
      <c r="E1107" s="666" t="s">
        <v>7570</v>
      </c>
      <c r="F1107" s="667" t="s">
        <v>7571</v>
      </c>
      <c r="G1107" s="666" t="s">
        <v>6235</v>
      </c>
      <c r="H1107" s="666" t="s">
        <v>6236</v>
      </c>
      <c r="I1107" s="668">
        <v>809</v>
      </c>
      <c r="J1107" s="668">
        <v>2</v>
      </c>
      <c r="K1107" s="669">
        <v>1618</v>
      </c>
    </row>
    <row r="1108" spans="1:11" ht="14.4" customHeight="1" x14ac:dyDescent="0.3">
      <c r="A1108" s="664" t="s">
        <v>555</v>
      </c>
      <c r="B1108" s="665" t="s">
        <v>556</v>
      </c>
      <c r="C1108" s="666" t="s">
        <v>4329</v>
      </c>
      <c r="D1108" s="667" t="s">
        <v>7569</v>
      </c>
      <c r="E1108" s="666" t="s">
        <v>7570</v>
      </c>
      <c r="F1108" s="667" t="s">
        <v>7571</v>
      </c>
      <c r="G1108" s="666" t="s">
        <v>6237</v>
      </c>
      <c r="H1108" s="666" t="s">
        <v>6238</v>
      </c>
      <c r="I1108" s="668">
        <v>217.68600000000001</v>
      </c>
      <c r="J1108" s="668">
        <v>8</v>
      </c>
      <c r="K1108" s="669">
        <v>1741.45</v>
      </c>
    </row>
    <row r="1109" spans="1:11" ht="14.4" customHeight="1" x14ac:dyDescent="0.3">
      <c r="A1109" s="664" t="s">
        <v>555</v>
      </c>
      <c r="B1109" s="665" t="s">
        <v>556</v>
      </c>
      <c r="C1109" s="666" t="s">
        <v>4329</v>
      </c>
      <c r="D1109" s="667" t="s">
        <v>7569</v>
      </c>
      <c r="E1109" s="666" t="s">
        <v>7570</v>
      </c>
      <c r="F1109" s="667" t="s">
        <v>7571</v>
      </c>
      <c r="G1109" s="666" t="s">
        <v>6239</v>
      </c>
      <c r="H1109" s="666" t="s">
        <v>6240</v>
      </c>
      <c r="I1109" s="668">
        <v>8757.6049999999996</v>
      </c>
      <c r="J1109" s="668">
        <v>2</v>
      </c>
      <c r="K1109" s="669">
        <v>17515.21</v>
      </c>
    </row>
    <row r="1110" spans="1:11" ht="14.4" customHeight="1" x14ac:dyDescent="0.3">
      <c r="A1110" s="664" t="s">
        <v>555</v>
      </c>
      <c r="B1110" s="665" t="s">
        <v>556</v>
      </c>
      <c r="C1110" s="666" t="s">
        <v>4329</v>
      </c>
      <c r="D1110" s="667" t="s">
        <v>7569</v>
      </c>
      <c r="E1110" s="666" t="s">
        <v>7570</v>
      </c>
      <c r="F1110" s="667" t="s">
        <v>7571</v>
      </c>
      <c r="G1110" s="666" t="s">
        <v>6241</v>
      </c>
      <c r="H1110" s="666" t="s">
        <v>6242</v>
      </c>
      <c r="I1110" s="668">
        <v>19678.8</v>
      </c>
      <c r="J1110" s="668">
        <v>2</v>
      </c>
      <c r="K1110" s="669">
        <v>39357.599999999999</v>
      </c>
    </row>
    <row r="1111" spans="1:11" ht="14.4" customHeight="1" x14ac:dyDescent="0.3">
      <c r="A1111" s="664" t="s">
        <v>555</v>
      </c>
      <c r="B1111" s="665" t="s">
        <v>556</v>
      </c>
      <c r="C1111" s="666" t="s">
        <v>4329</v>
      </c>
      <c r="D1111" s="667" t="s">
        <v>7569</v>
      </c>
      <c r="E1111" s="666" t="s">
        <v>7570</v>
      </c>
      <c r="F1111" s="667" t="s">
        <v>7571</v>
      </c>
      <c r="G1111" s="666" t="s">
        <v>6243</v>
      </c>
      <c r="H1111" s="666" t="s">
        <v>6244</v>
      </c>
      <c r="I1111" s="668">
        <v>1242</v>
      </c>
      <c r="J1111" s="668">
        <v>4</v>
      </c>
      <c r="K1111" s="669">
        <v>4968</v>
      </c>
    </row>
    <row r="1112" spans="1:11" ht="14.4" customHeight="1" x14ac:dyDescent="0.3">
      <c r="A1112" s="664" t="s">
        <v>555</v>
      </c>
      <c r="B1112" s="665" t="s">
        <v>556</v>
      </c>
      <c r="C1112" s="666" t="s">
        <v>4329</v>
      </c>
      <c r="D1112" s="667" t="s">
        <v>7569</v>
      </c>
      <c r="E1112" s="666" t="s">
        <v>7570</v>
      </c>
      <c r="F1112" s="667" t="s">
        <v>7571</v>
      </c>
      <c r="G1112" s="666" t="s">
        <v>6245</v>
      </c>
      <c r="H1112" s="666" t="s">
        <v>6246</v>
      </c>
      <c r="I1112" s="668">
        <v>4600</v>
      </c>
      <c r="J1112" s="668">
        <v>4</v>
      </c>
      <c r="K1112" s="669">
        <v>18400</v>
      </c>
    </row>
    <row r="1113" spans="1:11" ht="14.4" customHeight="1" x14ac:dyDescent="0.3">
      <c r="A1113" s="664" t="s">
        <v>555</v>
      </c>
      <c r="B1113" s="665" t="s">
        <v>556</v>
      </c>
      <c r="C1113" s="666" t="s">
        <v>4329</v>
      </c>
      <c r="D1113" s="667" t="s">
        <v>7569</v>
      </c>
      <c r="E1113" s="666" t="s">
        <v>7570</v>
      </c>
      <c r="F1113" s="667" t="s">
        <v>7571</v>
      </c>
      <c r="G1113" s="666" t="s">
        <v>6247</v>
      </c>
      <c r="H1113" s="666" t="s">
        <v>6248</v>
      </c>
      <c r="I1113" s="668">
        <v>576.17499999999995</v>
      </c>
      <c r="J1113" s="668">
        <v>2</v>
      </c>
      <c r="K1113" s="669">
        <v>1152.3499999999999</v>
      </c>
    </row>
    <row r="1114" spans="1:11" ht="14.4" customHeight="1" x14ac:dyDescent="0.3">
      <c r="A1114" s="664" t="s">
        <v>555</v>
      </c>
      <c r="B1114" s="665" t="s">
        <v>556</v>
      </c>
      <c r="C1114" s="666" t="s">
        <v>4329</v>
      </c>
      <c r="D1114" s="667" t="s">
        <v>7569</v>
      </c>
      <c r="E1114" s="666" t="s">
        <v>7570</v>
      </c>
      <c r="F1114" s="667" t="s">
        <v>7571</v>
      </c>
      <c r="G1114" s="666" t="s">
        <v>6249</v>
      </c>
      <c r="H1114" s="666" t="s">
        <v>6250</v>
      </c>
      <c r="I1114" s="668">
        <v>1689.4742857142858</v>
      </c>
      <c r="J1114" s="668">
        <v>11</v>
      </c>
      <c r="K1114" s="669">
        <v>18584.239999999998</v>
      </c>
    </row>
    <row r="1115" spans="1:11" ht="14.4" customHeight="1" x14ac:dyDescent="0.3">
      <c r="A1115" s="664" t="s">
        <v>555</v>
      </c>
      <c r="B1115" s="665" t="s">
        <v>556</v>
      </c>
      <c r="C1115" s="666" t="s">
        <v>4329</v>
      </c>
      <c r="D1115" s="667" t="s">
        <v>7569</v>
      </c>
      <c r="E1115" s="666" t="s">
        <v>7570</v>
      </c>
      <c r="F1115" s="667" t="s">
        <v>7571</v>
      </c>
      <c r="G1115" s="666" t="s">
        <v>6251</v>
      </c>
      <c r="H1115" s="666" t="s">
        <v>6252</v>
      </c>
      <c r="I1115" s="668">
        <v>1009.36</v>
      </c>
      <c r="J1115" s="668">
        <v>2</v>
      </c>
      <c r="K1115" s="669">
        <v>2018.72</v>
      </c>
    </row>
    <row r="1116" spans="1:11" ht="14.4" customHeight="1" x14ac:dyDescent="0.3">
      <c r="A1116" s="664" t="s">
        <v>555</v>
      </c>
      <c r="B1116" s="665" t="s">
        <v>556</v>
      </c>
      <c r="C1116" s="666" t="s">
        <v>4329</v>
      </c>
      <c r="D1116" s="667" t="s">
        <v>7569</v>
      </c>
      <c r="E1116" s="666" t="s">
        <v>7570</v>
      </c>
      <c r="F1116" s="667" t="s">
        <v>7571</v>
      </c>
      <c r="G1116" s="666" t="s">
        <v>6253</v>
      </c>
      <c r="H1116" s="666" t="s">
        <v>6254</v>
      </c>
      <c r="I1116" s="668">
        <v>1009.4</v>
      </c>
      <c r="J1116" s="668">
        <v>2</v>
      </c>
      <c r="K1116" s="669">
        <v>2018.8</v>
      </c>
    </row>
    <row r="1117" spans="1:11" ht="14.4" customHeight="1" x14ac:dyDescent="0.3">
      <c r="A1117" s="664" t="s">
        <v>555</v>
      </c>
      <c r="B1117" s="665" t="s">
        <v>556</v>
      </c>
      <c r="C1117" s="666" t="s">
        <v>4329</v>
      </c>
      <c r="D1117" s="667" t="s">
        <v>7569</v>
      </c>
      <c r="E1117" s="666" t="s">
        <v>7570</v>
      </c>
      <c r="F1117" s="667" t="s">
        <v>7571</v>
      </c>
      <c r="G1117" s="666" t="s">
        <v>6255</v>
      </c>
      <c r="H1117" s="666" t="s">
        <v>6256</v>
      </c>
      <c r="I1117" s="668">
        <v>1184.8049999999998</v>
      </c>
      <c r="J1117" s="668">
        <v>2</v>
      </c>
      <c r="K1117" s="669">
        <v>2369.6099999999997</v>
      </c>
    </row>
    <row r="1118" spans="1:11" ht="14.4" customHeight="1" x14ac:dyDescent="0.3">
      <c r="A1118" s="664" t="s">
        <v>555</v>
      </c>
      <c r="B1118" s="665" t="s">
        <v>556</v>
      </c>
      <c r="C1118" s="666" t="s">
        <v>4329</v>
      </c>
      <c r="D1118" s="667" t="s">
        <v>7569</v>
      </c>
      <c r="E1118" s="666" t="s">
        <v>7570</v>
      </c>
      <c r="F1118" s="667" t="s">
        <v>7571</v>
      </c>
      <c r="G1118" s="666" t="s">
        <v>6257</v>
      </c>
      <c r="H1118" s="666" t="s">
        <v>6258</v>
      </c>
      <c r="I1118" s="668">
        <v>576.11500000000001</v>
      </c>
      <c r="J1118" s="668">
        <v>3</v>
      </c>
      <c r="K1118" s="669">
        <v>1728.33</v>
      </c>
    </row>
    <row r="1119" spans="1:11" ht="14.4" customHeight="1" x14ac:dyDescent="0.3">
      <c r="A1119" s="664" t="s">
        <v>555</v>
      </c>
      <c r="B1119" s="665" t="s">
        <v>556</v>
      </c>
      <c r="C1119" s="666" t="s">
        <v>4329</v>
      </c>
      <c r="D1119" s="667" t="s">
        <v>7569</v>
      </c>
      <c r="E1119" s="666" t="s">
        <v>7570</v>
      </c>
      <c r="F1119" s="667" t="s">
        <v>7571</v>
      </c>
      <c r="G1119" s="666" t="s">
        <v>6259</v>
      </c>
      <c r="H1119" s="666" t="s">
        <v>6260</v>
      </c>
      <c r="I1119" s="668">
        <v>1009.36</v>
      </c>
      <c r="J1119" s="668">
        <v>2</v>
      </c>
      <c r="K1119" s="669">
        <v>2018.72</v>
      </c>
    </row>
    <row r="1120" spans="1:11" ht="14.4" customHeight="1" x14ac:dyDescent="0.3">
      <c r="A1120" s="664" t="s">
        <v>555</v>
      </c>
      <c r="B1120" s="665" t="s">
        <v>556</v>
      </c>
      <c r="C1120" s="666" t="s">
        <v>4329</v>
      </c>
      <c r="D1120" s="667" t="s">
        <v>7569</v>
      </c>
      <c r="E1120" s="666" t="s">
        <v>7570</v>
      </c>
      <c r="F1120" s="667" t="s">
        <v>7571</v>
      </c>
      <c r="G1120" s="666" t="s">
        <v>6261</v>
      </c>
      <c r="H1120" s="666" t="s">
        <v>6262</v>
      </c>
      <c r="I1120" s="668">
        <v>527.85</v>
      </c>
      <c r="J1120" s="668">
        <v>4</v>
      </c>
      <c r="K1120" s="669">
        <v>2111.4</v>
      </c>
    </row>
    <row r="1121" spans="1:11" ht="14.4" customHeight="1" x14ac:dyDescent="0.3">
      <c r="A1121" s="664" t="s">
        <v>555</v>
      </c>
      <c r="B1121" s="665" t="s">
        <v>556</v>
      </c>
      <c r="C1121" s="666" t="s">
        <v>4329</v>
      </c>
      <c r="D1121" s="667" t="s">
        <v>7569</v>
      </c>
      <c r="E1121" s="666" t="s">
        <v>7570</v>
      </c>
      <c r="F1121" s="667" t="s">
        <v>7571</v>
      </c>
      <c r="G1121" s="666" t="s">
        <v>6263</v>
      </c>
      <c r="H1121" s="666" t="s">
        <v>6264</v>
      </c>
      <c r="I1121" s="668">
        <v>9803.3250000000007</v>
      </c>
      <c r="J1121" s="668">
        <v>2</v>
      </c>
      <c r="K1121" s="669">
        <v>19606.650000000001</v>
      </c>
    </row>
    <row r="1122" spans="1:11" ht="14.4" customHeight="1" x14ac:dyDescent="0.3">
      <c r="A1122" s="664" t="s">
        <v>555</v>
      </c>
      <c r="B1122" s="665" t="s">
        <v>556</v>
      </c>
      <c r="C1122" s="666" t="s">
        <v>4329</v>
      </c>
      <c r="D1122" s="667" t="s">
        <v>7569</v>
      </c>
      <c r="E1122" s="666" t="s">
        <v>7570</v>
      </c>
      <c r="F1122" s="667" t="s">
        <v>7571</v>
      </c>
      <c r="G1122" s="666" t="s">
        <v>6265</v>
      </c>
      <c r="H1122" s="666" t="s">
        <v>6266</v>
      </c>
      <c r="I1122" s="668">
        <v>8390.4</v>
      </c>
      <c r="J1122" s="668">
        <v>2</v>
      </c>
      <c r="K1122" s="669">
        <v>16780.8</v>
      </c>
    </row>
    <row r="1123" spans="1:11" ht="14.4" customHeight="1" x14ac:dyDescent="0.3">
      <c r="A1123" s="664" t="s">
        <v>555</v>
      </c>
      <c r="B1123" s="665" t="s">
        <v>556</v>
      </c>
      <c r="C1123" s="666" t="s">
        <v>4329</v>
      </c>
      <c r="D1123" s="667" t="s">
        <v>7569</v>
      </c>
      <c r="E1123" s="666" t="s">
        <v>7570</v>
      </c>
      <c r="F1123" s="667" t="s">
        <v>7571</v>
      </c>
      <c r="G1123" s="666" t="s">
        <v>6267</v>
      </c>
      <c r="H1123" s="666" t="s">
        <v>6268</v>
      </c>
      <c r="I1123" s="668">
        <v>5175</v>
      </c>
      <c r="J1123" s="668">
        <v>4</v>
      </c>
      <c r="K1123" s="669">
        <v>20700</v>
      </c>
    </row>
    <row r="1124" spans="1:11" ht="14.4" customHeight="1" x14ac:dyDescent="0.3">
      <c r="A1124" s="664" t="s">
        <v>555</v>
      </c>
      <c r="B1124" s="665" t="s">
        <v>556</v>
      </c>
      <c r="C1124" s="666" t="s">
        <v>4329</v>
      </c>
      <c r="D1124" s="667" t="s">
        <v>7569</v>
      </c>
      <c r="E1124" s="666" t="s">
        <v>7570</v>
      </c>
      <c r="F1124" s="667" t="s">
        <v>7571</v>
      </c>
      <c r="G1124" s="666" t="s">
        <v>6269</v>
      </c>
      <c r="H1124" s="666" t="s">
        <v>6270</v>
      </c>
      <c r="I1124" s="668">
        <v>10814.84</v>
      </c>
      <c r="J1124" s="668">
        <v>2</v>
      </c>
      <c r="K1124" s="669">
        <v>21629.68</v>
      </c>
    </row>
    <row r="1125" spans="1:11" ht="14.4" customHeight="1" x14ac:dyDescent="0.3">
      <c r="A1125" s="664" t="s">
        <v>555</v>
      </c>
      <c r="B1125" s="665" t="s">
        <v>556</v>
      </c>
      <c r="C1125" s="666" t="s">
        <v>4329</v>
      </c>
      <c r="D1125" s="667" t="s">
        <v>7569</v>
      </c>
      <c r="E1125" s="666" t="s">
        <v>7570</v>
      </c>
      <c r="F1125" s="667" t="s">
        <v>7571</v>
      </c>
      <c r="G1125" s="666" t="s">
        <v>6271</v>
      </c>
      <c r="H1125" s="666" t="s">
        <v>6272</v>
      </c>
      <c r="I1125" s="668">
        <v>3625.89</v>
      </c>
      <c r="J1125" s="668">
        <v>3</v>
      </c>
      <c r="K1125" s="669">
        <v>10877.67</v>
      </c>
    </row>
    <row r="1126" spans="1:11" ht="14.4" customHeight="1" x14ac:dyDescent="0.3">
      <c r="A1126" s="664" t="s">
        <v>555</v>
      </c>
      <c r="B1126" s="665" t="s">
        <v>556</v>
      </c>
      <c r="C1126" s="666" t="s">
        <v>4329</v>
      </c>
      <c r="D1126" s="667" t="s">
        <v>7569</v>
      </c>
      <c r="E1126" s="666" t="s">
        <v>7570</v>
      </c>
      <c r="F1126" s="667" t="s">
        <v>7571</v>
      </c>
      <c r="G1126" s="666" t="s">
        <v>6273</v>
      </c>
      <c r="H1126" s="666" t="s">
        <v>6274</v>
      </c>
      <c r="I1126" s="668">
        <v>686.64800000000002</v>
      </c>
      <c r="J1126" s="668">
        <v>8</v>
      </c>
      <c r="K1126" s="669">
        <v>5493.15</v>
      </c>
    </row>
    <row r="1127" spans="1:11" ht="14.4" customHeight="1" x14ac:dyDescent="0.3">
      <c r="A1127" s="664" t="s">
        <v>555</v>
      </c>
      <c r="B1127" s="665" t="s">
        <v>556</v>
      </c>
      <c r="C1127" s="666" t="s">
        <v>4329</v>
      </c>
      <c r="D1127" s="667" t="s">
        <v>7569</v>
      </c>
      <c r="E1127" s="666" t="s">
        <v>7570</v>
      </c>
      <c r="F1127" s="667" t="s">
        <v>7571</v>
      </c>
      <c r="G1127" s="666" t="s">
        <v>6275</v>
      </c>
      <c r="H1127" s="666" t="s">
        <v>6276</v>
      </c>
      <c r="I1127" s="668">
        <v>9678.76</v>
      </c>
      <c r="J1127" s="668">
        <v>1</v>
      </c>
      <c r="K1127" s="669">
        <v>9678.76</v>
      </c>
    </row>
    <row r="1128" spans="1:11" ht="14.4" customHeight="1" x14ac:dyDescent="0.3">
      <c r="A1128" s="664" t="s">
        <v>555</v>
      </c>
      <c r="B1128" s="665" t="s">
        <v>556</v>
      </c>
      <c r="C1128" s="666" t="s">
        <v>4329</v>
      </c>
      <c r="D1128" s="667" t="s">
        <v>7569</v>
      </c>
      <c r="E1128" s="666" t="s">
        <v>7570</v>
      </c>
      <c r="F1128" s="667" t="s">
        <v>7571</v>
      </c>
      <c r="G1128" s="666" t="s">
        <v>6277</v>
      </c>
      <c r="H1128" s="666" t="s">
        <v>6278</v>
      </c>
      <c r="I1128" s="668">
        <v>2004.5333333333335</v>
      </c>
      <c r="J1128" s="668">
        <v>5</v>
      </c>
      <c r="K1128" s="669">
        <v>10057.23</v>
      </c>
    </row>
    <row r="1129" spans="1:11" ht="14.4" customHeight="1" x14ac:dyDescent="0.3">
      <c r="A1129" s="664" t="s">
        <v>555</v>
      </c>
      <c r="B1129" s="665" t="s">
        <v>556</v>
      </c>
      <c r="C1129" s="666" t="s">
        <v>4329</v>
      </c>
      <c r="D1129" s="667" t="s">
        <v>7569</v>
      </c>
      <c r="E1129" s="666" t="s">
        <v>7570</v>
      </c>
      <c r="F1129" s="667" t="s">
        <v>7571</v>
      </c>
      <c r="G1129" s="666" t="s">
        <v>6279</v>
      </c>
      <c r="H1129" s="666" t="s">
        <v>6280</v>
      </c>
      <c r="I1129" s="668">
        <v>4556.8850000000002</v>
      </c>
      <c r="J1129" s="668">
        <v>4</v>
      </c>
      <c r="K1129" s="669">
        <v>18227.54</v>
      </c>
    </row>
    <row r="1130" spans="1:11" ht="14.4" customHeight="1" x14ac:dyDescent="0.3">
      <c r="A1130" s="664" t="s">
        <v>555</v>
      </c>
      <c r="B1130" s="665" t="s">
        <v>556</v>
      </c>
      <c r="C1130" s="666" t="s">
        <v>4329</v>
      </c>
      <c r="D1130" s="667" t="s">
        <v>7569</v>
      </c>
      <c r="E1130" s="666" t="s">
        <v>7570</v>
      </c>
      <c r="F1130" s="667" t="s">
        <v>7571</v>
      </c>
      <c r="G1130" s="666" t="s">
        <v>6281</v>
      </c>
      <c r="H1130" s="666" t="s">
        <v>6282</v>
      </c>
      <c r="I1130" s="668">
        <v>122.38</v>
      </c>
      <c r="J1130" s="668">
        <v>3</v>
      </c>
      <c r="K1130" s="669">
        <v>367.14</v>
      </c>
    </row>
    <row r="1131" spans="1:11" ht="14.4" customHeight="1" x14ac:dyDescent="0.3">
      <c r="A1131" s="664" t="s">
        <v>555</v>
      </c>
      <c r="B1131" s="665" t="s">
        <v>556</v>
      </c>
      <c r="C1131" s="666" t="s">
        <v>4329</v>
      </c>
      <c r="D1131" s="667" t="s">
        <v>7569</v>
      </c>
      <c r="E1131" s="666" t="s">
        <v>7570</v>
      </c>
      <c r="F1131" s="667" t="s">
        <v>7571</v>
      </c>
      <c r="G1131" s="666" t="s">
        <v>6283</v>
      </c>
      <c r="H1131" s="666" t="s">
        <v>6284</v>
      </c>
      <c r="I1131" s="668">
        <v>7402.308</v>
      </c>
      <c r="J1131" s="668">
        <v>5</v>
      </c>
      <c r="K1131" s="669">
        <v>37011.54</v>
      </c>
    </row>
    <row r="1132" spans="1:11" ht="14.4" customHeight="1" x14ac:dyDescent="0.3">
      <c r="A1132" s="664" t="s">
        <v>555</v>
      </c>
      <c r="B1132" s="665" t="s">
        <v>556</v>
      </c>
      <c r="C1132" s="666" t="s">
        <v>4329</v>
      </c>
      <c r="D1132" s="667" t="s">
        <v>7569</v>
      </c>
      <c r="E1132" s="666" t="s">
        <v>7570</v>
      </c>
      <c r="F1132" s="667" t="s">
        <v>7571</v>
      </c>
      <c r="G1132" s="666" t="s">
        <v>6285</v>
      </c>
      <c r="H1132" s="666" t="s">
        <v>6286</v>
      </c>
      <c r="I1132" s="668">
        <v>2722.66</v>
      </c>
      <c r="J1132" s="668">
        <v>2</v>
      </c>
      <c r="K1132" s="669">
        <v>5445.32</v>
      </c>
    </row>
    <row r="1133" spans="1:11" ht="14.4" customHeight="1" x14ac:dyDescent="0.3">
      <c r="A1133" s="664" t="s">
        <v>555</v>
      </c>
      <c r="B1133" s="665" t="s">
        <v>556</v>
      </c>
      <c r="C1133" s="666" t="s">
        <v>4329</v>
      </c>
      <c r="D1133" s="667" t="s">
        <v>7569</v>
      </c>
      <c r="E1133" s="666" t="s">
        <v>7570</v>
      </c>
      <c r="F1133" s="667" t="s">
        <v>7571</v>
      </c>
      <c r="G1133" s="666" t="s">
        <v>6287</v>
      </c>
      <c r="H1133" s="666" t="s">
        <v>6288</v>
      </c>
      <c r="I1133" s="668">
        <v>2722.6579999999999</v>
      </c>
      <c r="J1133" s="668">
        <v>5</v>
      </c>
      <c r="K1133" s="669">
        <v>13613.289999999999</v>
      </c>
    </row>
    <row r="1134" spans="1:11" ht="14.4" customHeight="1" x14ac:dyDescent="0.3">
      <c r="A1134" s="664" t="s">
        <v>555</v>
      </c>
      <c r="B1134" s="665" t="s">
        <v>556</v>
      </c>
      <c r="C1134" s="666" t="s">
        <v>4329</v>
      </c>
      <c r="D1134" s="667" t="s">
        <v>7569</v>
      </c>
      <c r="E1134" s="666" t="s">
        <v>7570</v>
      </c>
      <c r="F1134" s="667" t="s">
        <v>7571</v>
      </c>
      <c r="G1134" s="666" t="s">
        <v>6289</v>
      </c>
      <c r="H1134" s="666" t="s">
        <v>6290</v>
      </c>
      <c r="I1134" s="668">
        <v>2021.96</v>
      </c>
      <c r="J1134" s="668">
        <v>1</v>
      </c>
      <c r="K1134" s="669">
        <v>2021.96</v>
      </c>
    </row>
    <row r="1135" spans="1:11" ht="14.4" customHeight="1" x14ac:dyDescent="0.3">
      <c r="A1135" s="664" t="s">
        <v>555</v>
      </c>
      <c r="B1135" s="665" t="s">
        <v>556</v>
      </c>
      <c r="C1135" s="666" t="s">
        <v>4329</v>
      </c>
      <c r="D1135" s="667" t="s">
        <v>7569</v>
      </c>
      <c r="E1135" s="666" t="s">
        <v>7570</v>
      </c>
      <c r="F1135" s="667" t="s">
        <v>7571</v>
      </c>
      <c r="G1135" s="666" t="s">
        <v>6291</v>
      </c>
      <c r="H1135" s="666" t="s">
        <v>6292</v>
      </c>
      <c r="I1135" s="668">
        <v>2722.6466666666665</v>
      </c>
      <c r="J1135" s="668">
        <v>3</v>
      </c>
      <c r="K1135" s="669">
        <v>8167.94</v>
      </c>
    </row>
    <row r="1136" spans="1:11" ht="14.4" customHeight="1" x14ac:dyDescent="0.3">
      <c r="A1136" s="664" t="s">
        <v>555</v>
      </c>
      <c r="B1136" s="665" t="s">
        <v>556</v>
      </c>
      <c r="C1136" s="666" t="s">
        <v>4329</v>
      </c>
      <c r="D1136" s="667" t="s">
        <v>7569</v>
      </c>
      <c r="E1136" s="666" t="s">
        <v>7570</v>
      </c>
      <c r="F1136" s="667" t="s">
        <v>7571</v>
      </c>
      <c r="G1136" s="666" t="s">
        <v>6293</v>
      </c>
      <c r="H1136" s="666" t="s">
        <v>6294</v>
      </c>
      <c r="I1136" s="668">
        <v>10964.3</v>
      </c>
      <c r="J1136" s="668">
        <v>1</v>
      </c>
      <c r="K1136" s="669">
        <v>10964.3</v>
      </c>
    </row>
    <row r="1137" spans="1:11" ht="14.4" customHeight="1" x14ac:dyDescent="0.3">
      <c r="A1137" s="664" t="s">
        <v>555</v>
      </c>
      <c r="B1137" s="665" t="s">
        <v>556</v>
      </c>
      <c r="C1137" s="666" t="s">
        <v>4329</v>
      </c>
      <c r="D1137" s="667" t="s">
        <v>7569</v>
      </c>
      <c r="E1137" s="666" t="s">
        <v>7570</v>
      </c>
      <c r="F1137" s="667" t="s">
        <v>7571</v>
      </c>
      <c r="G1137" s="666" t="s">
        <v>6295</v>
      </c>
      <c r="H1137" s="666" t="s">
        <v>6296</v>
      </c>
      <c r="I1137" s="668">
        <v>1290.93</v>
      </c>
      <c r="J1137" s="668">
        <v>2</v>
      </c>
      <c r="K1137" s="669">
        <v>2581.86</v>
      </c>
    </row>
    <row r="1138" spans="1:11" ht="14.4" customHeight="1" x14ac:dyDescent="0.3">
      <c r="A1138" s="664" t="s">
        <v>555</v>
      </c>
      <c r="B1138" s="665" t="s">
        <v>556</v>
      </c>
      <c r="C1138" s="666" t="s">
        <v>4329</v>
      </c>
      <c r="D1138" s="667" t="s">
        <v>7569</v>
      </c>
      <c r="E1138" s="666" t="s">
        <v>7570</v>
      </c>
      <c r="F1138" s="667" t="s">
        <v>7571</v>
      </c>
      <c r="G1138" s="666" t="s">
        <v>6297</v>
      </c>
      <c r="H1138" s="666" t="s">
        <v>6298</v>
      </c>
      <c r="I1138" s="668">
        <v>12008.3</v>
      </c>
      <c r="J1138" s="668">
        <v>1</v>
      </c>
      <c r="K1138" s="669">
        <v>12008.3</v>
      </c>
    </row>
    <row r="1139" spans="1:11" ht="14.4" customHeight="1" x14ac:dyDescent="0.3">
      <c r="A1139" s="664" t="s">
        <v>555</v>
      </c>
      <c r="B1139" s="665" t="s">
        <v>556</v>
      </c>
      <c r="C1139" s="666" t="s">
        <v>4329</v>
      </c>
      <c r="D1139" s="667" t="s">
        <v>7569</v>
      </c>
      <c r="E1139" s="666" t="s">
        <v>7570</v>
      </c>
      <c r="F1139" s="667" t="s">
        <v>7571</v>
      </c>
      <c r="G1139" s="666" t="s">
        <v>6299</v>
      </c>
      <c r="H1139" s="666" t="s">
        <v>6300</v>
      </c>
      <c r="I1139" s="668">
        <v>1290.93</v>
      </c>
      <c r="J1139" s="668">
        <v>1</v>
      </c>
      <c r="K1139" s="669">
        <v>1290.93</v>
      </c>
    </row>
    <row r="1140" spans="1:11" ht="14.4" customHeight="1" x14ac:dyDescent="0.3">
      <c r="A1140" s="664" t="s">
        <v>555</v>
      </c>
      <c r="B1140" s="665" t="s">
        <v>556</v>
      </c>
      <c r="C1140" s="666" t="s">
        <v>4329</v>
      </c>
      <c r="D1140" s="667" t="s">
        <v>7569</v>
      </c>
      <c r="E1140" s="666" t="s">
        <v>7570</v>
      </c>
      <c r="F1140" s="667" t="s">
        <v>7571</v>
      </c>
      <c r="G1140" s="666" t="s">
        <v>6301</v>
      </c>
      <c r="H1140" s="666" t="s">
        <v>6302</v>
      </c>
      <c r="I1140" s="668">
        <v>1105.82</v>
      </c>
      <c r="J1140" s="668">
        <v>1</v>
      </c>
      <c r="K1140" s="669">
        <v>1105.82</v>
      </c>
    </row>
    <row r="1141" spans="1:11" ht="14.4" customHeight="1" x14ac:dyDescent="0.3">
      <c r="A1141" s="664" t="s">
        <v>555</v>
      </c>
      <c r="B1141" s="665" t="s">
        <v>556</v>
      </c>
      <c r="C1141" s="666" t="s">
        <v>4329</v>
      </c>
      <c r="D1141" s="667" t="s">
        <v>7569</v>
      </c>
      <c r="E1141" s="666" t="s">
        <v>7570</v>
      </c>
      <c r="F1141" s="667" t="s">
        <v>7571</v>
      </c>
      <c r="G1141" s="666" t="s">
        <v>6303</v>
      </c>
      <c r="H1141" s="666" t="s">
        <v>6304</v>
      </c>
      <c r="I1141" s="668">
        <v>9660</v>
      </c>
      <c r="J1141" s="668">
        <v>2</v>
      </c>
      <c r="K1141" s="669">
        <v>19320</v>
      </c>
    </row>
    <row r="1142" spans="1:11" ht="14.4" customHeight="1" x14ac:dyDescent="0.3">
      <c r="A1142" s="664" t="s">
        <v>555</v>
      </c>
      <c r="B1142" s="665" t="s">
        <v>556</v>
      </c>
      <c r="C1142" s="666" t="s">
        <v>4329</v>
      </c>
      <c r="D1142" s="667" t="s">
        <v>7569</v>
      </c>
      <c r="E1142" s="666" t="s">
        <v>7570</v>
      </c>
      <c r="F1142" s="667" t="s">
        <v>7571</v>
      </c>
      <c r="G1142" s="666" t="s">
        <v>6305</v>
      </c>
      <c r="H1142" s="666" t="s">
        <v>6306</v>
      </c>
      <c r="I1142" s="668">
        <v>1469.63</v>
      </c>
      <c r="J1142" s="668">
        <v>1</v>
      </c>
      <c r="K1142" s="669">
        <v>1469.63</v>
      </c>
    </row>
    <row r="1143" spans="1:11" ht="14.4" customHeight="1" x14ac:dyDescent="0.3">
      <c r="A1143" s="664" t="s">
        <v>555</v>
      </c>
      <c r="B1143" s="665" t="s">
        <v>556</v>
      </c>
      <c r="C1143" s="666" t="s">
        <v>4329</v>
      </c>
      <c r="D1143" s="667" t="s">
        <v>7569</v>
      </c>
      <c r="E1143" s="666" t="s">
        <v>7570</v>
      </c>
      <c r="F1143" s="667" t="s">
        <v>7571</v>
      </c>
      <c r="G1143" s="666" t="s">
        <v>6307</v>
      </c>
      <c r="H1143" s="666" t="s">
        <v>6308</v>
      </c>
      <c r="I1143" s="668">
        <v>1469.63</v>
      </c>
      <c r="J1143" s="668">
        <v>2</v>
      </c>
      <c r="K1143" s="669">
        <v>2939.26</v>
      </c>
    </row>
    <row r="1144" spans="1:11" ht="14.4" customHeight="1" x14ac:dyDescent="0.3">
      <c r="A1144" s="664" t="s">
        <v>555</v>
      </c>
      <c r="B1144" s="665" t="s">
        <v>556</v>
      </c>
      <c r="C1144" s="666" t="s">
        <v>4329</v>
      </c>
      <c r="D1144" s="667" t="s">
        <v>7569</v>
      </c>
      <c r="E1144" s="666" t="s">
        <v>7570</v>
      </c>
      <c r="F1144" s="667" t="s">
        <v>7571</v>
      </c>
      <c r="G1144" s="666" t="s">
        <v>6309</v>
      </c>
      <c r="H1144" s="666" t="s">
        <v>6310</v>
      </c>
      <c r="I1144" s="668">
        <v>600.14</v>
      </c>
      <c r="J1144" s="668">
        <v>1</v>
      </c>
      <c r="K1144" s="669">
        <v>600.14</v>
      </c>
    </row>
    <row r="1145" spans="1:11" ht="14.4" customHeight="1" x14ac:dyDescent="0.3">
      <c r="A1145" s="664" t="s">
        <v>555</v>
      </c>
      <c r="B1145" s="665" t="s">
        <v>556</v>
      </c>
      <c r="C1145" s="666" t="s">
        <v>4329</v>
      </c>
      <c r="D1145" s="667" t="s">
        <v>7569</v>
      </c>
      <c r="E1145" s="666" t="s">
        <v>7570</v>
      </c>
      <c r="F1145" s="667" t="s">
        <v>7571</v>
      </c>
      <c r="G1145" s="666" t="s">
        <v>6311</v>
      </c>
      <c r="H1145" s="666" t="s">
        <v>6312</v>
      </c>
      <c r="I1145" s="668">
        <v>3700.79</v>
      </c>
      <c r="J1145" s="668">
        <v>1</v>
      </c>
      <c r="K1145" s="669">
        <v>3700.79</v>
      </c>
    </row>
    <row r="1146" spans="1:11" ht="14.4" customHeight="1" x14ac:dyDescent="0.3">
      <c r="A1146" s="664" t="s">
        <v>555</v>
      </c>
      <c r="B1146" s="665" t="s">
        <v>556</v>
      </c>
      <c r="C1146" s="666" t="s">
        <v>4329</v>
      </c>
      <c r="D1146" s="667" t="s">
        <v>7569</v>
      </c>
      <c r="E1146" s="666" t="s">
        <v>7570</v>
      </c>
      <c r="F1146" s="667" t="s">
        <v>7571</v>
      </c>
      <c r="G1146" s="666" t="s">
        <v>6313</v>
      </c>
      <c r="H1146" s="666" t="s">
        <v>6314</v>
      </c>
      <c r="I1146" s="668">
        <v>8920.0400000000009</v>
      </c>
      <c r="J1146" s="668">
        <v>2</v>
      </c>
      <c r="K1146" s="669">
        <v>17840.080000000002</v>
      </c>
    </row>
    <row r="1147" spans="1:11" ht="14.4" customHeight="1" x14ac:dyDescent="0.3">
      <c r="A1147" s="664" t="s">
        <v>555</v>
      </c>
      <c r="B1147" s="665" t="s">
        <v>556</v>
      </c>
      <c r="C1147" s="666" t="s">
        <v>4329</v>
      </c>
      <c r="D1147" s="667" t="s">
        <v>7569</v>
      </c>
      <c r="E1147" s="666" t="s">
        <v>7570</v>
      </c>
      <c r="F1147" s="667" t="s">
        <v>7571</v>
      </c>
      <c r="G1147" s="666" t="s">
        <v>6313</v>
      </c>
      <c r="H1147" s="666" t="s">
        <v>6315</v>
      </c>
      <c r="I1147" s="668">
        <v>8919.8675000000003</v>
      </c>
      <c r="J1147" s="668">
        <v>4</v>
      </c>
      <c r="K1147" s="669">
        <v>35679.47</v>
      </c>
    </row>
    <row r="1148" spans="1:11" ht="14.4" customHeight="1" x14ac:dyDescent="0.3">
      <c r="A1148" s="664" t="s">
        <v>555</v>
      </c>
      <c r="B1148" s="665" t="s">
        <v>556</v>
      </c>
      <c r="C1148" s="666" t="s">
        <v>4329</v>
      </c>
      <c r="D1148" s="667" t="s">
        <v>7569</v>
      </c>
      <c r="E1148" s="666" t="s">
        <v>7570</v>
      </c>
      <c r="F1148" s="667" t="s">
        <v>7571</v>
      </c>
      <c r="G1148" s="666" t="s">
        <v>6316</v>
      </c>
      <c r="H1148" s="666" t="s">
        <v>6317</v>
      </c>
      <c r="I1148" s="668">
        <v>6616.1</v>
      </c>
      <c r="J1148" s="668">
        <v>1</v>
      </c>
      <c r="K1148" s="669">
        <v>6616.1</v>
      </c>
    </row>
    <row r="1149" spans="1:11" ht="14.4" customHeight="1" x14ac:dyDescent="0.3">
      <c r="A1149" s="664" t="s">
        <v>555</v>
      </c>
      <c r="B1149" s="665" t="s">
        <v>556</v>
      </c>
      <c r="C1149" s="666" t="s">
        <v>4329</v>
      </c>
      <c r="D1149" s="667" t="s">
        <v>7569</v>
      </c>
      <c r="E1149" s="666" t="s">
        <v>7570</v>
      </c>
      <c r="F1149" s="667" t="s">
        <v>7571</v>
      </c>
      <c r="G1149" s="666" t="s">
        <v>6318</v>
      </c>
      <c r="H1149" s="666" t="s">
        <v>6319</v>
      </c>
      <c r="I1149" s="668">
        <v>7709.875</v>
      </c>
      <c r="J1149" s="668">
        <v>2</v>
      </c>
      <c r="K1149" s="669">
        <v>15419.75</v>
      </c>
    </row>
    <row r="1150" spans="1:11" ht="14.4" customHeight="1" x14ac:dyDescent="0.3">
      <c r="A1150" s="664" t="s">
        <v>555</v>
      </c>
      <c r="B1150" s="665" t="s">
        <v>556</v>
      </c>
      <c r="C1150" s="666" t="s">
        <v>4329</v>
      </c>
      <c r="D1150" s="667" t="s">
        <v>7569</v>
      </c>
      <c r="E1150" s="666" t="s">
        <v>7570</v>
      </c>
      <c r="F1150" s="667" t="s">
        <v>7571</v>
      </c>
      <c r="G1150" s="666" t="s">
        <v>6320</v>
      </c>
      <c r="H1150" s="666" t="s">
        <v>6321</v>
      </c>
      <c r="I1150" s="668">
        <v>327.06</v>
      </c>
      <c r="J1150" s="668">
        <v>5</v>
      </c>
      <c r="K1150" s="669">
        <v>1635.3</v>
      </c>
    </row>
    <row r="1151" spans="1:11" ht="14.4" customHeight="1" x14ac:dyDescent="0.3">
      <c r="A1151" s="664" t="s">
        <v>555</v>
      </c>
      <c r="B1151" s="665" t="s">
        <v>556</v>
      </c>
      <c r="C1151" s="666" t="s">
        <v>4329</v>
      </c>
      <c r="D1151" s="667" t="s">
        <v>7569</v>
      </c>
      <c r="E1151" s="666" t="s">
        <v>7570</v>
      </c>
      <c r="F1151" s="667" t="s">
        <v>7571</v>
      </c>
      <c r="G1151" s="666" t="s">
        <v>6322</v>
      </c>
      <c r="H1151" s="666" t="s">
        <v>6323</v>
      </c>
      <c r="I1151" s="668">
        <v>327.06333333333333</v>
      </c>
      <c r="J1151" s="668">
        <v>3</v>
      </c>
      <c r="K1151" s="669">
        <v>981.19</v>
      </c>
    </row>
    <row r="1152" spans="1:11" ht="14.4" customHeight="1" x14ac:dyDescent="0.3">
      <c r="A1152" s="664" t="s">
        <v>555</v>
      </c>
      <c r="B1152" s="665" t="s">
        <v>556</v>
      </c>
      <c r="C1152" s="666" t="s">
        <v>4329</v>
      </c>
      <c r="D1152" s="667" t="s">
        <v>7569</v>
      </c>
      <c r="E1152" s="666" t="s">
        <v>7570</v>
      </c>
      <c r="F1152" s="667" t="s">
        <v>7571</v>
      </c>
      <c r="G1152" s="666" t="s">
        <v>6324</v>
      </c>
      <c r="H1152" s="666" t="s">
        <v>6325</v>
      </c>
      <c r="I1152" s="668">
        <v>15691.75</v>
      </c>
      <c r="J1152" s="668">
        <v>1</v>
      </c>
      <c r="K1152" s="669">
        <v>15691.75</v>
      </c>
    </row>
    <row r="1153" spans="1:11" ht="14.4" customHeight="1" x14ac:dyDescent="0.3">
      <c r="A1153" s="664" t="s">
        <v>555</v>
      </c>
      <c r="B1153" s="665" t="s">
        <v>556</v>
      </c>
      <c r="C1153" s="666" t="s">
        <v>4329</v>
      </c>
      <c r="D1153" s="667" t="s">
        <v>7569</v>
      </c>
      <c r="E1153" s="666" t="s">
        <v>7570</v>
      </c>
      <c r="F1153" s="667" t="s">
        <v>7571</v>
      </c>
      <c r="G1153" s="666" t="s">
        <v>6326</v>
      </c>
      <c r="H1153" s="666" t="s">
        <v>6327</v>
      </c>
      <c r="I1153" s="668">
        <v>1725</v>
      </c>
      <c r="J1153" s="668">
        <v>7</v>
      </c>
      <c r="K1153" s="669">
        <v>12075</v>
      </c>
    </row>
    <row r="1154" spans="1:11" ht="14.4" customHeight="1" x14ac:dyDescent="0.3">
      <c r="A1154" s="664" t="s">
        <v>555</v>
      </c>
      <c r="B1154" s="665" t="s">
        <v>556</v>
      </c>
      <c r="C1154" s="666" t="s">
        <v>4329</v>
      </c>
      <c r="D1154" s="667" t="s">
        <v>7569</v>
      </c>
      <c r="E1154" s="666" t="s">
        <v>7570</v>
      </c>
      <c r="F1154" s="667" t="s">
        <v>7571</v>
      </c>
      <c r="G1154" s="666" t="s">
        <v>6328</v>
      </c>
      <c r="H1154" s="666" t="s">
        <v>6329</v>
      </c>
      <c r="I1154" s="668">
        <v>943</v>
      </c>
      <c r="J1154" s="668">
        <v>3</v>
      </c>
      <c r="K1154" s="669">
        <v>2829</v>
      </c>
    </row>
    <row r="1155" spans="1:11" ht="14.4" customHeight="1" x14ac:dyDescent="0.3">
      <c r="A1155" s="664" t="s">
        <v>555</v>
      </c>
      <c r="B1155" s="665" t="s">
        <v>556</v>
      </c>
      <c r="C1155" s="666" t="s">
        <v>4329</v>
      </c>
      <c r="D1155" s="667" t="s">
        <v>7569</v>
      </c>
      <c r="E1155" s="666" t="s">
        <v>7570</v>
      </c>
      <c r="F1155" s="667" t="s">
        <v>7571</v>
      </c>
      <c r="G1155" s="666" t="s">
        <v>6330</v>
      </c>
      <c r="H1155" s="666" t="s">
        <v>6331</v>
      </c>
      <c r="I1155" s="668">
        <v>5254.7</v>
      </c>
      <c r="J1155" s="668">
        <v>1</v>
      </c>
      <c r="K1155" s="669">
        <v>5254.7</v>
      </c>
    </row>
    <row r="1156" spans="1:11" ht="14.4" customHeight="1" x14ac:dyDescent="0.3">
      <c r="A1156" s="664" t="s">
        <v>555</v>
      </c>
      <c r="B1156" s="665" t="s">
        <v>556</v>
      </c>
      <c r="C1156" s="666" t="s">
        <v>4329</v>
      </c>
      <c r="D1156" s="667" t="s">
        <v>7569</v>
      </c>
      <c r="E1156" s="666" t="s">
        <v>7570</v>
      </c>
      <c r="F1156" s="667" t="s">
        <v>7571</v>
      </c>
      <c r="G1156" s="666" t="s">
        <v>6332</v>
      </c>
      <c r="H1156" s="666" t="s">
        <v>6333</v>
      </c>
      <c r="I1156" s="668">
        <v>448.36400000000003</v>
      </c>
      <c r="J1156" s="668">
        <v>10</v>
      </c>
      <c r="K1156" s="669">
        <v>4483.6099999999997</v>
      </c>
    </row>
    <row r="1157" spans="1:11" ht="14.4" customHeight="1" x14ac:dyDescent="0.3">
      <c r="A1157" s="664" t="s">
        <v>555</v>
      </c>
      <c r="B1157" s="665" t="s">
        <v>556</v>
      </c>
      <c r="C1157" s="666" t="s">
        <v>4329</v>
      </c>
      <c r="D1157" s="667" t="s">
        <v>7569</v>
      </c>
      <c r="E1157" s="666" t="s">
        <v>7570</v>
      </c>
      <c r="F1157" s="667" t="s">
        <v>7571</v>
      </c>
      <c r="G1157" s="666" t="s">
        <v>6334</v>
      </c>
      <c r="H1157" s="666" t="s">
        <v>6335</v>
      </c>
      <c r="I1157" s="668">
        <v>9660</v>
      </c>
      <c r="J1157" s="668">
        <v>3</v>
      </c>
      <c r="K1157" s="669">
        <v>28980</v>
      </c>
    </row>
    <row r="1158" spans="1:11" ht="14.4" customHeight="1" x14ac:dyDescent="0.3">
      <c r="A1158" s="664" t="s">
        <v>555</v>
      </c>
      <c r="B1158" s="665" t="s">
        <v>556</v>
      </c>
      <c r="C1158" s="666" t="s">
        <v>4329</v>
      </c>
      <c r="D1158" s="667" t="s">
        <v>7569</v>
      </c>
      <c r="E1158" s="666" t="s">
        <v>7570</v>
      </c>
      <c r="F1158" s="667" t="s">
        <v>7571</v>
      </c>
      <c r="G1158" s="666" t="s">
        <v>6336</v>
      </c>
      <c r="H1158" s="666" t="s">
        <v>6337</v>
      </c>
      <c r="I1158" s="668">
        <v>4095.9</v>
      </c>
      <c r="J1158" s="668">
        <v>2</v>
      </c>
      <c r="K1158" s="669">
        <v>8191.8</v>
      </c>
    </row>
    <row r="1159" spans="1:11" ht="14.4" customHeight="1" x14ac:dyDescent="0.3">
      <c r="A1159" s="664" t="s">
        <v>555</v>
      </c>
      <c r="B1159" s="665" t="s">
        <v>556</v>
      </c>
      <c r="C1159" s="666" t="s">
        <v>4329</v>
      </c>
      <c r="D1159" s="667" t="s">
        <v>7569</v>
      </c>
      <c r="E1159" s="666" t="s">
        <v>7570</v>
      </c>
      <c r="F1159" s="667" t="s">
        <v>7571</v>
      </c>
      <c r="G1159" s="666" t="s">
        <v>6338</v>
      </c>
      <c r="H1159" s="666" t="s">
        <v>6339</v>
      </c>
      <c r="I1159" s="668">
        <v>519.85</v>
      </c>
      <c r="J1159" s="668">
        <v>8</v>
      </c>
      <c r="K1159" s="669">
        <v>4158.7800000000007</v>
      </c>
    </row>
    <row r="1160" spans="1:11" ht="14.4" customHeight="1" x14ac:dyDescent="0.3">
      <c r="A1160" s="664" t="s">
        <v>555</v>
      </c>
      <c r="B1160" s="665" t="s">
        <v>556</v>
      </c>
      <c r="C1160" s="666" t="s">
        <v>4329</v>
      </c>
      <c r="D1160" s="667" t="s">
        <v>7569</v>
      </c>
      <c r="E1160" s="666" t="s">
        <v>7570</v>
      </c>
      <c r="F1160" s="667" t="s">
        <v>7571</v>
      </c>
      <c r="G1160" s="666" t="s">
        <v>6340</v>
      </c>
      <c r="H1160" s="666" t="s">
        <v>6341</v>
      </c>
      <c r="I1160" s="668">
        <v>4208.2</v>
      </c>
      <c r="J1160" s="668">
        <v>1</v>
      </c>
      <c r="K1160" s="669">
        <v>4208.2</v>
      </c>
    </row>
    <row r="1161" spans="1:11" ht="14.4" customHeight="1" x14ac:dyDescent="0.3">
      <c r="A1161" s="664" t="s">
        <v>555</v>
      </c>
      <c r="B1161" s="665" t="s">
        <v>556</v>
      </c>
      <c r="C1161" s="666" t="s">
        <v>4329</v>
      </c>
      <c r="D1161" s="667" t="s">
        <v>7569</v>
      </c>
      <c r="E1161" s="666" t="s">
        <v>7570</v>
      </c>
      <c r="F1161" s="667" t="s">
        <v>7571</v>
      </c>
      <c r="G1161" s="666" t="s">
        <v>6342</v>
      </c>
      <c r="H1161" s="666" t="s">
        <v>6343</v>
      </c>
      <c r="I1161" s="668">
        <v>9174.1</v>
      </c>
      <c r="J1161" s="668">
        <v>2</v>
      </c>
      <c r="K1161" s="669">
        <v>18348.2</v>
      </c>
    </row>
    <row r="1162" spans="1:11" ht="14.4" customHeight="1" x14ac:dyDescent="0.3">
      <c r="A1162" s="664" t="s">
        <v>555</v>
      </c>
      <c r="B1162" s="665" t="s">
        <v>556</v>
      </c>
      <c r="C1162" s="666" t="s">
        <v>4329</v>
      </c>
      <c r="D1162" s="667" t="s">
        <v>7569</v>
      </c>
      <c r="E1162" s="666" t="s">
        <v>7570</v>
      </c>
      <c r="F1162" s="667" t="s">
        <v>7571</v>
      </c>
      <c r="G1162" s="666" t="s">
        <v>6344</v>
      </c>
      <c r="H1162" s="666" t="s">
        <v>6345</v>
      </c>
      <c r="I1162" s="668">
        <v>527.85</v>
      </c>
      <c r="J1162" s="668">
        <v>17</v>
      </c>
      <c r="K1162" s="669">
        <v>8973.4500000000007</v>
      </c>
    </row>
    <row r="1163" spans="1:11" ht="14.4" customHeight="1" x14ac:dyDescent="0.3">
      <c r="A1163" s="664" t="s">
        <v>555</v>
      </c>
      <c r="B1163" s="665" t="s">
        <v>556</v>
      </c>
      <c r="C1163" s="666" t="s">
        <v>4329</v>
      </c>
      <c r="D1163" s="667" t="s">
        <v>7569</v>
      </c>
      <c r="E1163" s="666" t="s">
        <v>7570</v>
      </c>
      <c r="F1163" s="667" t="s">
        <v>7571</v>
      </c>
      <c r="G1163" s="666" t="s">
        <v>6346</v>
      </c>
      <c r="H1163" s="666" t="s">
        <v>6347</v>
      </c>
      <c r="I1163" s="668">
        <v>3859.19</v>
      </c>
      <c r="J1163" s="668">
        <v>1</v>
      </c>
      <c r="K1163" s="669">
        <v>3859.19</v>
      </c>
    </row>
    <row r="1164" spans="1:11" ht="14.4" customHeight="1" x14ac:dyDescent="0.3">
      <c r="A1164" s="664" t="s">
        <v>555</v>
      </c>
      <c r="B1164" s="665" t="s">
        <v>556</v>
      </c>
      <c r="C1164" s="666" t="s">
        <v>4329</v>
      </c>
      <c r="D1164" s="667" t="s">
        <v>7569</v>
      </c>
      <c r="E1164" s="666" t="s">
        <v>7570</v>
      </c>
      <c r="F1164" s="667" t="s">
        <v>7571</v>
      </c>
      <c r="G1164" s="666" t="s">
        <v>6348</v>
      </c>
      <c r="H1164" s="666" t="s">
        <v>6349</v>
      </c>
      <c r="I1164" s="668">
        <v>3510.26</v>
      </c>
      <c r="J1164" s="668">
        <v>1</v>
      </c>
      <c r="K1164" s="669">
        <v>3510.26</v>
      </c>
    </row>
    <row r="1165" spans="1:11" ht="14.4" customHeight="1" x14ac:dyDescent="0.3">
      <c r="A1165" s="664" t="s">
        <v>555</v>
      </c>
      <c r="B1165" s="665" t="s">
        <v>556</v>
      </c>
      <c r="C1165" s="666" t="s">
        <v>4329</v>
      </c>
      <c r="D1165" s="667" t="s">
        <v>7569</v>
      </c>
      <c r="E1165" s="666" t="s">
        <v>7570</v>
      </c>
      <c r="F1165" s="667" t="s">
        <v>7571</v>
      </c>
      <c r="G1165" s="666" t="s">
        <v>6350</v>
      </c>
      <c r="H1165" s="666" t="s">
        <v>6351</v>
      </c>
      <c r="I1165" s="668">
        <v>1184.81</v>
      </c>
      <c r="J1165" s="668">
        <v>3</v>
      </c>
      <c r="K1165" s="669">
        <v>3554.43</v>
      </c>
    </row>
    <row r="1166" spans="1:11" ht="14.4" customHeight="1" x14ac:dyDescent="0.3">
      <c r="A1166" s="664" t="s">
        <v>555</v>
      </c>
      <c r="B1166" s="665" t="s">
        <v>556</v>
      </c>
      <c r="C1166" s="666" t="s">
        <v>4329</v>
      </c>
      <c r="D1166" s="667" t="s">
        <v>7569</v>
      </c>
      <c r="E1166" s="666" t="s">
        <v>7570</v>
      </c>
      <c r="F1166" s="667" t="s">
        <v>7571</v>
      </c>
      <c r="G1166" s="666" t="s">
        <v>6352</v>
      </c>
      <c r="H1166" s="666" t="s">
        <v>6353</v>
      </c>
      <c r="I1166" s="668">
        <v>1350.5016666666668</v>
      </c>
      <c r="J1166" s="668">
        <v>18</v>
      </c>
      <c r="K1166" s="669">
        <v>24309.06</v>
      </c>
    </row>
    <row r="1167" spans="1:11" ht="14.4" customHeight="1" x14ac:dyDescent="0.3">
      <c r="A1167" s="664" t="s">
        <v>555</v>
      </c>
      <c r="B1167" s="665" t="s">
        <v>556</v>
      </c>
      <c r="C1167" s="666" t="s">
        <v>4329</v>
      </c>
      <c r="D1167" s="667" t="s">
        <v>7569</v>
      </c>
      <c r="E1167" s="666" t="s">
        <v>7570</v>
      </c>
      <c r="F1167" s="667" t="s">
        <v>7571</v>
      </c>
      <c r="G1167" s="666" t="s">
        <v>6354</v>
      </c>
      <c r="H1167" s="666" t="s">
        <v>6355</v>
      </c>
      <c r="I1167" s="668">
        <v>9678.7999999999993</v>
      </c>
      <c r="J1167" s="668">
        <v>1</v>
      </c>
      <c r="K1167" s="669">
        <v>9678.7999999999993</v>
      </c>
    </row>
    <row r="1168" spans="1:11" ht="14.4" customHeight="1" x14ac:dyDescent="0.3">
      <c r="A1168" s="664" t="s">
        <v>555</v>
      </c>
      <c r="B1168" s="665" t="s">
        <v>556</v>
      </c>
      <c r="C1168" s="666" t="s">
        <v>4329</v>
      </c>
      <c r="D1168" s="667" t="s">
        <v>7569</v>
      </c>
      <c r="E1168" s="666" t="s">
        <v>7570</v>
      </c>
      <c r="F1168" s="667" t="s">
        <v>7571</v>
      </c>
      <c r="G1168" s="666" t="s">
        <v>6356</v>
      </c>
      <c r="H1168" s="666" t="s">
        <v>6357</v>
      </c>
      <c r="I1168" s="668">
        <v>4452.8</v>
      </c>
      <c r="J1168" s="668">
        <v>5</v>
      </c>
      <c r="K1168" s="669">
        <v>22264</v>
      </c>
    </row>
    <row r="1169" spans="1:11" ht="14.4" customHeight="1" x14ac:dyDescent="0.3">
      <c r="A1169" s="664" t="s">
        <v>555</v>
      </c>
      <c r="B1169" s="665" t="s">
        <v>556</v>
      </c>
      <c r="C1169" s="666" t="s">
        <v>4329</v>
      </c>
      <c r="D1169" s="667" t="s">
        <v>7569</v>
      </c>
      <c r="E1169" s="666" t="s">
        <v>7570</v>
      </c>
      <c r="F1169" s="667" t="s">
        <v>7571</v>
      </c>
      <c r="G1169" s="666" t="s">
        <v>6358</v>
      </c>
      <c r="H1169" s="666" t="s">
        <v>6359</v>
      </c>
      <c r="I1169" s="668">
        <v>1385.75</v>
      </c>
      <c r="J1169" s="668">
        <v>2</v>
      </c>
      <c r="K1169" s="669">
        <v>2771.5</v>
      </c>
    </row>
    <row r="1170" spans="1:11" ht="14.4" customHeight="1" x14ac:dyDescent="0.3">
      <c r="A1170" s="664" t="s">
        <v>555</v>
      </c>
      <c r="B1170" s="665" t="s">
        <v>556</v>
      </c>
      <c r="C1170" s="666" t="s">
        <v>4329</v>
      </c>
      <c r="D1170" s="667" t="s">
        <v>7569</v>
      </c>
      <c r="E1170" s="666" t="s">
        <v>7570</v>
      </c>
      <c r="F1170" s="667" t="s">
        <v>7571</v>
      </c>
      <c r="G1170" s="666" t="s">
        <v>6360</v>
      </c>
      <c r="H1170" s="666" t="s">
        <v>6361</v>
      </c>
      <c r="I1170" s="668">
        <v>1552.5</v>
      </c>
      <c r="J1170" s="668">
        <v>3</v>
      </c>
      <c r="K1170" s="669">
        <v>4657.5</v>
      </c>
    </row>
    <row r="1171" spans="1:11" ht="14.4" customHeight="1" x14ac:dyDescent="0.3">
      <c r="A1171" s="664" t="s">
        <v>555</v>
      </c>
      <c r="B1171" s="665" t="s">
        <v>556</v>
      </c>
      <c r="C1171" s="666" t="s">
        <v>4329</v>
      </c>
      <c r="D1171" s="667" t="s">
        <v>7569</v>
      </c>
      <c r="E1171" s="666" t="s">
        <v>7570</v>
      </c>
      <c r="F1171" s="667" t="s">
        <v>7571</v>
      </c>
      <c r="G1171" s="666" t="s">
        <v>6362</v>
      </c>
      <c r="H1171" s="666" t="s">
        <v>6363</v>
      </c>
      <c r="I1171" s="668">
        <v>2508.23</v>
      </c>
      <c r="J1171" s="668">
        <v>1</v>
      </c>
      <c r="K1171" s="669">
        <v>2508.23</v>
      </c>
    </row>
    <row r="1172" spans="1:11" ht="14.4" customHeight="1" x14ac:dyDescent="0.3">
      <c r="A1172" s="664" t="s">
        <v>555</v>
      </c>
      <c r="B1172" s="665" t="s">
        <v>556</v>
      </c>
      <c r="C1172" s="666" t="s">
        <v>4329</v>
      </c>
      <c r="D1172" s="667" t="s">
        <v>7569</v>
      </c>
      <c r="E1172" s="666" t="s">
        <v>7570</v>
      </c>
      <c r="F1172" s="667" t="s">
        <v>7571</v>
      </c>
      <c r="G1172" s="666" t="s">
        <v>6364</v>
      </c>
      <c r="H1172" s="666" t="s">
        <v>6365</v>
      </c>
      <c r="I1172" s="668">
        <v>251.26666666666665</v>
      </c>
      <c r="J1172" s="668">
        <v>3</v>
      </c>
      <c r="K1172" s="669">
        <v>753.8</v>
      </c>
    </row>
    <row r="1173" spans="1:11" ht="14.4" customHeight="1" x14ac:dyDescent="0.3">
      <c r="A1173" s="664" t="s">
        <v>555</v>
      </c>
      <c r="B1173" s="665" t="s">
        <v>556</v>
      </c>
      <c r="C1173" s="666" t="s">
        <v>4329</v>
      </c>
      <c r="D1173" s="667" t="s">
        <v>7569</v>
      </c>
      <c r="E1173" s="666" t="s">
        <v>7570</v>
      </c>
      <c r="F1173" s="667" t="s">
        <v>7571</v>
      </c>
      <c r="G1173" s="666" t="s">
        <v>6366</v>
      </c>
      <c r="H1173" s="666" t="s">
        <v>6367</v>
      </c>
      <c r="I1173" s="668">
        <v>615.58000000000004</v>
      </c>
      <c r="J1173" s="668">
        <v>1</v>
      </c>
      <c r="K1173" s="669">
        <v>615.58000000000004</v>
      </c>
    </row>
    <row r="1174" spans="1:11" ht="14.4" customHeight="1" x14ac:dyDescent="0.3">
      <c r="A1174" s="664" t="s">
        <v>555</v>
      </c>
      <c r="B1174" s="665" t="s">
        <v>556</v>
      </c>
      <c r="C1174" s="666" t="s">
        <v>4329</v>
      </c>
      <c r="D1174" s="667" t="s">
        <v>7569</v>
      </c>
      <c r="E1174" s="666" t="s">
        <v>7570</v>
      </c>
      <c r="F1174" s="667" t="s">
        <v>7571</v>
      </c>
      <c r="G1174" s="666" t="s">
        <v>6368</v>
      </c>
      <c r="H1174" s="666" t="s">
        <v>6369</v>
      </c>
      <c r="I1174" s="668">
        <v>615.58000000000004</v>
      </c>
      <c r="J1174" s="668">
        <v>1</v>
      </c>
      <c r="K1174" s="669">
        <v>615.58000000000004</v>
      </c>
    </row>
    <row r="1175" spans="1:11" ht="14.4" customHeight="1" x14ac:dyDescent="0.3">
      <c r="A1175" s="664" t="s">
        <v>555</v>
      </c>
      <c r="B1175" s="665" t="s">
        <v>556</v>
      </c>
      <c r="C1175" s="666" t="s">
        <v>4329</v>
      </c>
      <c r="D1175" s="667" t="s">
        <v>7569</v>
      </c>
      <c r="E1175" s="666" t="s">
        <v>7570</v>
      </c>
      <c r="F1175" s="667" t="s">
        <v>7571</v>
      </c>
      <c r="G1175" s="666" t="s">
        <v>6370</v>
      </c>
      <c r="H1175" s="666" t="s">
        <v>6371</v>
      </c>
      <c r="I1175" s="668">
        <v>2051.9899999999998</v>
      </c>
      <c r="J1175" s="668">
        <v>1</v>
      </c>
      <c r="K1175" s="669">
        <v>2051.9899999999998</v>
      </c>
    </row>
    <row r="1176" spans="1:11" ht="14.4" customHeight="1" x14ac:dyDescent="0.3">
      <c r="A1176" s="664" t="s">
        <v>555</v>
      </c>
      <c r="B1176" s="665" t="s">
        <v>556</v>
      </c>
      <c r="C1176" s="666" t="s">
        <v>4329</v>
      </c>
      <c r="D1176" s="667" t="s">
        <v>7569</v>
      </c>
      <c r="E1176" s="666" t="s">
        <v>7570</v>
      </c>
      <c r="F1176" s="667" t="s">
        <v>7571</v>
      </c>
      <c r="G1176" s="666" t="s">
        <v>6372</v>
      </c>
      <c r="H1176" s="666" t="s">
        <v>6373</v>
      </c>
      <c r="I1176" s="668">
        <v>615.5866666666667</v>
      </c>
      <c r="J1176" s="668">
        <v>5</v>
      </c>
      <c r="K1176" s="669">
        <v>3077.92</v>
      </c>
    </row>
    <row r="1177" spans="1:11" ht="14.4" customHeight="1" x14ac:dyDescent="0.3">
      <c r="A1177" s="664" t="s">
        <v>555</v>
      </c>
      <c r="B1177" s="665" t="s">
        <v>556</v>
      </c>
      <c r="C1177" s="666" t="s">
        <v>4329</v>
      </c>
      <c r="D1177" s="667" t="s">
        <v>7569</v>
      </c>
      <c r="E1177" s="666" t="s">
        <v>7570</v>
      </c>
      <c r="F1177" s="667" t="s">
        <v>7571</v>
      </c>
      <c r="G1177" s="666" t="s">
        <v>6374</v>
      </c>
      <c r="H1177" s="666" t="s">
        <v>6375</v>
      </c>
      <c r="I1177" s="668">
        <v>615.58500000000004</v>
      </c>
      <c r="J1177" s="668">
        <v>3</v>
      </c>
      <c r="K1177" s="669">
        <v>1846.75</v>
      </c>
    </row>
    <row r="1178" spans="1:11" ht="14.4" customHeight="1" x14ac:dyDescent="0.3">
      <c r="A1178" s="664" t="s">
        <v>555</v>
      </c>
      <c r="B1178" s="665" t="s">
        <v>556</v>
      </c>
      <c r="C1178" s="666" t="s">
        <v>4329</v>
      </c>
      <c r="D1178" s="667" t="s">
        <v>7569</v>
      </c>
      <c r="E1178" s="666" t="s">
        <v>7570</v>
      </c>
      <c r="F1178" s="667" t="s">
        <v>7571</v>
      </c>
      <c r="G1178" s="666" t="s">
        <v>6376</v>
      </c>
      <c r="H1178" s="666" t="s">
        <v>6377</v>
      </c>
      <c r="I1178" s="668">
        <v>1170.72</v>
      </c>
      <c r="J1178" s="668">
        <v>4</v>
      </c>
      <c r="K1178" s="669">
        <v>4682.88</v>
      </c>
    </row>
    <row r="1179" spans="1:11" ht="14.4" customHeight="1" x14ac:dyDescent="0.3">
      <c r="A1179" s="664" t="s">
        <v>555</v>
      </c>
      <c r="B1179" s="665" t="s">
        <v>556</v>
      </c>
      <c r="C1179" s="666" t="s">
        <v>4329</v>
      </c>
      <c r="D1179" s="667" t="s">
        <v>7569</v>
      </c>
      <c r="E1179" s="666" t="s">
        <v>7570</v>
      </c>
      <c r="F1179" s="667" t="s">
        <v>7571</v>
      </c>
      <c r="G1179" s="666" t="s">
        <v>6378</v>
      </c>
      <c r="H1179" s="666" t="s">
        <v>6379</v>
      </c>
      <c r="I1179" s="668">
        <v>8927.16</v>
      </c>
      <c r="J1179" s="668">
        <v>1</v>
      </c>
      <c r="K1179" s="669">
        <v>8927.16</v>
      </c>
    </row>
    <row r="1180" spans="1:11" ht="14.4" customHeight="1" x14ac:dyDescent="0.3">
      <c r="A1180" s="664" t="s">
        <v>555</v>
      </c>
      <c r="B1180" s="665" t="s">
        <v>556</v>
      </c>
      <c r="C1180" s="666" t="s">
        <v>4329</v>
      </c>
      <c r="D1180" s="667" t="s">
        <v>7569</v>
      </c>
      <c r="E1180" s="666" t="s">
        <v>7570</v>
      </c>
      <c r="F1180" s="667" t="s">
        <v>7571</v>
      </c>
      <c r="G1180" s="666" t="s">
        <v>6380</v>
      </c>
      <c r="H1180" s="666" t="s">
        <v>6381</v>
      </c>
      <c r="I1180" s="668">
        <v>205.77</v>
      </c>
      <c r="J1180" s="668">
        <v>8</v>
      </c>
      <c r="K1180" s="669">
        <v>1646.16</v>
      </c>
    </row>
    <row r="1181" spans="1:11" ht="14.4" customHeight="1" x14ac:dyDescent="0.3">
      <c r="A1181" s="664" t="s">
        <v>555</v>
      </c>
      <c r="B1181" s="665" t="s">
        <v>556</v>
      </c>
      <c r="C1181" s="666" t="s">
        <v>4329</v>
      </c>
      <c r="D1181" s="667" t="s">
        <v>7569</v>
      </c>
      <c r="E1181" s="666" t="s">
        <v>7570</v>
      </c>
      <c r="F1181" s="667" t="s">
        <v>7571</v>
      </c>
      <c r="G1181" s="666" t="s">
        <v>6382</v>
      </c>
      <c r="H1181" s="666" t="s">
        <v>6383</v>
      </c>
      <c r="I1181" s="668">
        <v>251.25</v>
      </c>
      <c r="J1181" s="668">
        <v>1</v>
      </c>
      <c r="K1181" s="669">
        <v>251.25</v>
      </c>
    </row>
    <row r="1182" spans="1:11" ht="14.4" customHeight="1" x14ac:dyDescent="0.3">
      <c r="A1182" s="664" t="s">
        <v>555</v>
      </c>
      <c r="B1182" s="665" t="s">
        <v>556</v>
      </c>
      <c r="C1182" s="666" t="s">
        <v>4329</v>
      </c>
      <c r="D1182" s="667" t="s">
        <v>7569</v>
      </c>
      <c r="E1182" s="666" t="s">
        <v>7570</v>
      </c>
      <c r="F1182" s="667" t="s">
        <v>7571</v>
      </c>
      <c r="G1182" s="666" t="s">
        <v>6384</v>
      </c>
      <c r="H1182" s="666" t="s">
        <v>6385</v>
      </c>
      <c r="I1182" s="668">
        <v>5485.4</v>
      </c>
      <c r="J1182" s="668">
        <v>1</v>
      </c>
      <c r="K1182" s="669">
        <v>5485.4</v>
      </c>
    </row>
    <row r="1183" spans="1:11" ht="14.4" customHeight="1" x14ac:dyDescent="0.3">
      <c r="A1183" s="664" t="s">
        <v>555</v>
      </c>
      <c r="B1183" s="665" t="s">
        <v>556</v>
      </c>
      <c r="C1183" s="666" t="s">
        <v>4329</v>
      </c>
      <c r="D1183" s="667" t="s">
        <v>7569</v>
      </c>
      <c r="E1183" s="666" t="s">
        <v>7570</v>
      </c>
      <c r="F1183" s="667" t="s">
        <v>7571</v>
      </c>
      <c r="G1183" s="666" t="s">
        <v>6386</v>
      </c>
      <c r="H1183" s="666" t="s">
        <v>6387</v>
      </c>
      <c r="I1183" s="668">
        <v>251.25</v>
      </c>
      <c r="J1183" s="668">
        <v>1</v>
      </c>
      <c r="K1183" s="669">
        <v>251.25</v>
      </c>
    </row>
    <row r="1184" spans="1:11" ht="14.4" customHeight="1" x14ac:dyDescent="0.3">
      <c r="A1184" s="664" t="s">
        <v>555</v>
      </c>
      <c r="B1184" s="665" t="s">
        <v>556</v>
      </c>
      <c r="C1184" s="666" t="s">
        <v>4329</v>
      </c>
      <c r="D1184" s="667" t="s">
        <v>7569</v>
      </c>
      <c r="E1184" s="666" t="s">
        <v>7570</v>
      </c>
      <c r="F1184" s="667" t="s">
        <v>7571</v>
      </c>
      <c r="G1184" s="666" t="s">
        <v>6386</v>
      </c>
      <c r="H1184" s="666" t="s">
        <v>6388</v>
      </c>
      <c r="I1184" s="668">
        <v>251.25</v>
      </c>
      <c r="J1184" s="668">
        <v>1</v>
      </c>
      <c r="K1184" s="669">
        <v>251.25</v>
      </c>
    </row>
    <row r="1185" spans="1:11" ht="14.4" customHeight="1" x14ac:dyDescent="0.3">
      <c r="A1185" s="664" t="s">
        <v>555</v>
      </c>
      <c r="B1185" s="665" t="s">
        <v>556</v>
      </c>
      <c r="C1185" s="666" t="s">
        <v>4329</v>
      </c>
      <c r="D1185" s="667" t="s">
        <v>7569</v>
      </c>
      <c r="E1185" s="666" t="s">
        <v>7570</v>
      </c>
      <c r="F1185" s="667" t="s">
        <v>7571</v>
      </c>
      <c r="G1185" s="666" t="s">
        <v>6389</v>
      </c>
      <c r="H1185" s="666" t="s">
        <v>6390</v>
      </c>
      <c r="I1185" s="668">
        <v>809</v>
      </c>
      <c r="J1185" s="668">
        <v>3</v>
      </c>
      <c r="K1185" s="669">
        <v>2427</v>
      </c>
    </row>
    <row r="1186" spans="1:11" ht="14.4" customHeight="1" x14ac:dyDescent="0.3">
      <c r="A1186" s="664" t="s">
        <v>555</v>
      </c>
      <c r="B1186" s="665" t="s">
        <v>556</v>
      </c>
      <c r="C1186" s="666" t="s">
        <v>4329</v>
      </c>
      <c r="D1186" s="667" t="s">
        <v>7569</v>
      </c>
      <c r="E1186" s="666" t="s">
        <v>7570</v>
      </c>
      <c r="F1186" s="667" t="s">
        <v>7571</v>
      </c>
      <c r="G1186" s="666" t="s">
        <v>6391</v>
      </c>
      <c r="H1186" s="666" t="s">
        <v>6392</v>
      </c>
      <c r="I1186" s="668">
        <v>530.67999999999995</v>
      </c>
      <c r="J1186" s="668">
        <v>4</v>
      </c>
      <c r="K1186" s="669">
        <v>2122.7199999999998</v>
      </c>
    </row>
    <row r="1187" spans="1:11" ht="14.4" customHeight="1" x14ac:dyDescent="0.3">
      <c r="A1187" s="664" t="s">
        <v>555</v>
      </c>
      <c r="B1187" s="665" t="s">
        <v>556</v>
      </c>
      <c r="C1187" s="666" t="s">
        <v>4329</v>
      </c>
      <c r="D1187" s="667" t="s">
        <v>7569</v>
      </c>
      <c r="E1187" s="666" t="s">
        <v>7570</v>
      </c>
      <c r="F1187" s="667" t="s">
        <v>7571</v>
      </c>
      <c r="G1187" s="666" t="s">
        <v>6393</v>
      </c>
      <c r="H1187" s="666" t="s">
        <v>6394</v>
      </c>
      <c r="I1187" s="668">
        <v>7705</v>
      </c>
      <c r="J1187" s="668">
        <v>9</v>
      </c>
      <c r="K1187" s="669">
        <v>69345</v>
      </c>
    </row>
    <row r="1188" spans="1:11" ht="14.4" customHeight="1" x14ac:dyDescent="0.3">
      <c r="A1188" s="664" t="s">
        <v>555</v>
      </c>
      <c r="B1188" s="665" t="s">
        <v>556</v>
      </c>
      <c r="C1188" s="666" t="s">
        <v>4329</v>
      </c>
      <c r="D1188" s="667" t="s">
        <v>7569</v>
      </c>
      <c r="E1188" s="666" t="s">
        <v>7570</v>
      </c>
      <c r="F1188" s="667" t="s">
        <v>7571</v>
      </c>
      <c r="G1188" s="666" t="s">
        <v>6395</v>
      </c>
      <c r="H1188" s="666" t="s">
        <v>6396</v>
      </c>
      <c r="I1188" s="668">
        <v>3859.17</v>
      </c>
      <c r="J1188" s="668">
        <v>2</v>
      </c>
      <c r="K1188" s="669">
        <v>7718.34</v>
      </c>
    </row>
    <row r="1189" spans="1:11" ht="14.4" customHeight="1" x14ac:dyDescent="0.3">
      <c r="A1189" s="664" t="s">
        <v>555</v>
      </c>
      <c r="B1189" s="665" t="s">
        <v>556</v>
      </c>
      <c r="C1189" s="666" t="s">
        <v>4329</v>
      </c>
      <c r="D1189" s="667" t="s">
        <v>7569</v>
      </c>
      <c r="E1189" s="666" t="s">
        <v>7570</v>
      </c>
      <c r="F1189" s="667" t="s">
        <v>7571</v>
      </c>
      <c r="G1189" s="666" t="s">
        <v>6397</v>
      </c>
      <c r="H1189" s="666" t="s">
        <v>6398</v>
      </c>
      <c r="I1189" s="668">
        <v>3510.26</v>
      </c>
      <c r="J1189" s="668">
        <v>2</v>
      </c>
      <c r="K1189" s="669">
        <v>7020.52</v>
      </c>
    </row>
    <row r="1190" spans="1:11" ht="14.4" customHeight="1" x14ac:dyDescent="0.3">
      <c r="A1190" s="664" t="s">
        <v>555</v>
      </c>
      <c r="B1190" s="665" t="s">
        <v>556</v>
      </c>
      <c r="C1190" s="666" t="s">
        <v>4329</v>
      </c>
      <c r="D1190" s="667" t="s">
        <v>7569</v>
      </c>
      <c r="E1190" s="666" t="s">
        <v>7570</v>
      </c>
      <c r="F1190" s="667" t="s">
        <v>7571</v>
      </c>
      <c r="G1190" s="666" t="s">
        <v>6399</v>
      </c>
      <c r="H1190" s="666" t="s">
        <v>6400</v>
      </c>
      <c r="I1190" s="668">
        <v>3859.17</v>
      </c>
      <c r="J1190" s="668">
        <v>1</v>
      </c>
      <c r="K1190" s="669">
        <v>3859.17</v>
      </c>
    </row>
    <row r="1191" spans="1:11" ht="14.4" customHeight="1" x14ac:dyDescent="0.3">
      <c r="A1191" s="664" t="s">
        <v>555</v>
      </c>
      <c r="B1191" s="665" t="s">
        <v>556</v>
      </c>
      <c r="C1191" s="666" t="s">
        <v>4329</v>
      </c>
      <c r="D1191" s="667" t="s">
        <v>7569</v>
      </c>
      <c r="E1191" s="666" t="s">
        <v>7570</v>
      </c>
      <c r="F1191" s="667" t="s">
        <v>7571</v>
      </c>
      <c r="G1191" s="666" t="s">
        <v>6401</v>
      </c>
      <c r="H1191" s="666" t="s">
        <v>6402</v>
      </c>
      <c r="I1191" s="668">
        <v>3510.3</v>
      </c>
      <c r="J1191" s="668">
        <v>1</v>
      </c>
      <c r="K1191" s="669">
        <v>3510.3</v>
      </c>
    </row>
    <row r="1192" spans="1:11" ht="14.4" customHeight="1" x14ac:dyDescent="0.3">
      <c r="A1192" s="664" t="s">
        <v>555</v>
      </c>
      <c r="B1192" s="665" t="s">
        <v>556</v>
      </c>
      <c r="C1192" s="666" t="s">
        <v>4329</v>
      </c>
      <c r="D1192" s="667" t="s">
        <v>7569</v>
      </c>
      <c r="E1192" s="666" t="s">
        <v>7570</v>
      </c>
      <c r="F1192" s="667" t="s">
        <v>7571</v>
      </c>
      <c r="G1192" s="666" t="s">
        <v>6403</v>
      </c>
      <c r="H1192" s="666" t="s">
        <v>6404</v>
      </c>
      <c r="I1192" s="668">
        <v>2012.5</v>
      </c>
      <c r="J1192" s="668">
        <v>12</v>
      </c>
      <c r="K1192" s="669">
        <v>24150</v>
      </c>
    </row>
    <row r="1193" spans="1:11" ht="14.4" customHeight="1" x14ac:dyDescent="0.3">
      <c r="A1193" s="664" t="s">
        <v>555</v>
      </c>
      <c r="B1193" s="665" t="s">
        <v>556</v>
      </c>
      <c r="C1193" s="666" t="s">
        <v>4329</v>
      </c>
      <c r="D1193" s="667" t="s">
        <v>7569</v>
      </c>
      <c r="E1193" s="666" t="s">
        <v>7570</v>
      </c>
      <c r="F1193" s="667" t="s">
        <v>7571</v>
      </c>
      <c r="G1193" s="666" t="s">
        <v>6405</v>
      </c>
      <c r="H1193" s="666" t="s">
        <v>6406</v>
      </c>
      <c r="I1193" s="668">
        <v>5254.72</v>
      </c>
      <c r="J1193" s="668">
        <v>1</v>
      </c>
      <c r="K1193" s="669">
        <v>5254.72</v>
      </c>
    </row>
    <row r="1194" spans="1:11" ht="14.4" customHeight="1" x14ac:dyDescent="0.3">
      <c r="A1194" s="664" t="s">
        <v>555</v>
      </c>
      <c r="B1194" s="665" t="s">
        <v>556</v>
      </c>
      <c r="C1194" s="666" t="s">
        <v>4329</v>
      </c>
      <c r="D1194" s="667" t="s">
        <v>7569</v>
      </c>
      <c r="E1194" s="666" t="s">
        <v>7570</v>
      </c>
      <c r="F1194" s="667" t="s">
        <v>7571</v>
      </c>
      <c r="G1194" s="666" t="s">
        <v>6407</v>
      </c>
      <c r="H1194" s="666" t="s">
        <v>6408</v>
      </c>
      <c r="I1194" s="668">
        <v>977.9375</v>
      </c>
      <c r="J1194" s="668">
        <v>4</v>
      </c>
      <c r="K1194" s="669">
        <v>3911.75</v>
      </c>
    </row>
    <row r="1195" spans="1:11" ht="14.4" customHeight="1" x14ac:dyDescent="0.3">
      <c r="A1195" s="664" t="s">
        <v>555</v>
      </c>
      <c r="B1195" s="665" t="s">
        <v>556</v>
      </c>
      <c r="C1195" s="666" t="s">
        <v>4329</v>
      </c>
      <c r="D1195" s="667" t="s">
        <v>7569</v>
      </c>
      <c r="E1195" s="666" t="s">
        <v>7570</v>
      </c>
      <c r="F1195" s="667" t="s">
        <v>7571</v>
      </c>
      <c r="G1195" s="666" t="s">
        <v>6409</v>
      </c>
      <c r="H1195" s="666" t="s">
        <v>6410</v>
      </c>
      <c r="I1195" s="668">
        <v>977.95</v>
      </c>
      <c r="J1195" s="668">
        <v>1</v>
      </c>
      <c r="K1195" s="669">
        <v>977.95</v>
      </c>
    </row>
    <row r="1196" spans="1:11" ht="14.4" customHeight="1" x14ac:dyDescent="0.3">
      <c r="A1196" s="664" t="s">
        <v>555</v>
      </c>
      <c r="B1196" s="665" t="s">
        <v>556</v>
      </c>
      <c r="C1196" s="666" t="s">
        <v>4329</v>
      </c>
      <c r="D1196" s="667" t="s">
        <v>7569</v>
      </c>
      <c r="E1196" s="666" t="s">
        <v>7570</v>
      </c>
      <c r="F1196" s="667" t="s">
        <v>7571</v>
      </c>
      <c r="G1196" s="666" t="s">
        <v>6411</v>
      </c>
      <c r="H1196" s="666" t="s">
        <v>6412</v>
      </c>
      <c r="I1196" s="668">
        <v>12229.24</v>
      </c>
      <c r="J1196" s="668">
        <v>1</v>
      </c>
      <c r="K1196" s="669">
        <v>12229.24</v>
      </c>
    </row>
    <row r="1197" spans="1:11" ht="14.4" customHeight="1" x14ac:dyDescent="0.3">
      <c r="A1197" s="664" t="s">
        <v>555</v>
      </c>
      <c r="B1197" s="665" t="s">
        <v>556</v>
      </c>
      <c r="C1197" s="666" t="s">
        <v>4329</v>
      </c>
      <c r="D1197" s="667" t="s">
        <v>7569</v>
      </c>
      <c r="E1197" s="666" t="s">
        <v>7570</v>
      </c>
      <c r="F1197" s="667" t="s">
        <v>7571</v>
      </c>
      <c r="G1197" s="666" t="s">
        <v>6413</v>
      </c>
      <c r="H1197" s="666" t="s">
        <v>6414</v>
      </c>
      <c r="I1197" s="668">
        <v>809</v>
      </c>
      <c r="J1197" s="668">
        <v>1</v>
      </c>
      <c r="K1197" s="669">
        <v>809</v>
      </c>
    </row>
    <row r="1198" spans="1:11" ht="14.4" customHeight="1" x14ac:dyDescent="0.3">
      <c r="A1198" s="664" t="s">
        <v>555</v>
      </c>
      <c r="B1198" s="665" t="s">
        <v>556</v>
      </c>
      <c r="C1198" s="666" t="s">
        <v>4329</v>
      </c>
      <c r="D1198" s="667" t="s">
        <v>7569</v>
      </c>
      <c r="E1198" s="666" t="s">
        <v>7570</v>
      </c>
      <c r="F1198" s="667" t="s">
        <v>7571</v>
      </c>
      <c r="G1198" s="666" t="s">
        <v>6415</v>
      </c>
      <c r="H1198" s="666" t="s">
        <v>6416</v>
      </c>
      <c r="I1198" s="668">
        <v>809</v>
      </c>
      <c r="J1198" s="668">
        <v>3</v>
      </c>
      <c r="K1198" s="669">
        <v>2427</v>
      </c>
    </row>
    <row r="1199" spans="1:11" ht="14.4" customHeight="1" x14ac:dyDescent="0.3">
      <c r="A1199" s="664" t="s">
        <v>555</v>
      </c>
      <c r="B1199" s="665" t="s">
        <v>556</v>
      </c>
      <c r="C1199" s="666" t="s">
        <v>4329</v>
      </c>
      <c r="D1199" s="667" t="s">
        <v>7569</v>
      </c>
      <c r="E1199" s="666" t="s">
        <v>7570</v>
      </c>
      <c r="F1199" s="667" t="s">
        <v>7571</v>
      </c>
      <c r="G1199" s="666" t="s">
        <v>6417</v>
      </c>
      <c r="H1199" s="666" t="s">
        <v>6418</v>
      </c>
      <c r="I1199" s="668">
        <v>809</v>
      </c>
      <c r="J1199" s="668">
        <v>1</v>
      </c>
      <c r="K1199" s="669">
        <v>809</v>
      </c>
    </row>
    <row r="1200" spans="1:11" ht="14.4" customHeight="1" x14ac:dyDescent="0.3">
      <c r="A1200" s="664" t="s">
        <v>555</v>
      </c>
      <c r="B1200" s="665" t="s">
        <v>556</v>
      </c>
      <c r="C1200" s="666" t="s">
        <v>4329</v>
      </c>
      <c r="D1200" s="667" t="s">
        <v>7569</v>
      </c>
      <c r="E1200" s="666" t="s">
        <v>7570</v>
      </c>
      <c r="F1200" s="667" t="s">
        <v>7571</v>
      </c>
      <c r="G1200" s="666" t="s">
        <v>6419</v>
      </c>
      <c r="H1200" s="666" t="s">
        <v>6420</v>
      </c>
      <c r="I1200" s="668">
        <v>809</v>
      </c>
      <c r="J1200" s="668">
        <v>1</v>
      </c>
      <c r="K1200" s="669">
        <v>809</v>
      </c>
    </row>
    <row r="1201" spans="1:11" ht="14.4" customHeight="1" x14ac:dyDescent="0.3">
      <c r="A1201" s="664" t="s">
        <v>555</v>
      </c>
      <c r="B1201" s="665" t="s">
        <v>556</v>
      </c>
      <c r="C1201" s="666" t="s">
        <v>4329</v>
      </c>
      <c r="D1201" s="667" t="s">
        <v>7569</v>
      </c>
      <c r="E1201" s="666" t="s">
        <v>7570</v>
      </c>
      <c r="F1201" s="667" t="s">
        <v>7571</v>
      </c>
      <c r="G1201" s="666" t="s">
        <v>6421</v>
      </c>
      <c r="H1201" s="666" t="s">
        <v>6422</v>
      </c>
      <c r="I1201" s="668">
        <v>638.39</v>
      </c>
      <c r="J1201" s="668">
        <v>2</v>
      </c>
      <c r="K1201" s="669">
        <v>1276.78</v>
      </c>
    </row>
    <row r="1202" spans="1:11" ht="14.4" customHeight="1" x14ac:dyDescent="0.3">
      <c r="A1202" s="664" t="s">
        <v>555</v>
      </c>
      <c r="B1202" s="665" t="s">
        <v>556</v>
      </c>
      <c r="C1202" s="666" t="s">
        <v>4329</v>
      </c>
      <c r="D1202" s="667" t="s">
        <v>7569</v>
      </c>
      <c r="E1202" s="666" t="s">
        <v>7570</v>
      </c>
      <c r="F1202" s="667" t="s">
        <v>7571</v>
      </c>
      <c r="G1202" s="666" t="s">
        <v>6423</v>
      </c>
      <c r="H1202" s="666" t="s">
        <v>6424</v>
      </c>
      <c r="I1202" s="668">
        <v>321.49</v>
      </c>
      <c r="J1202" s="668">
        <v>1</v>
      </c>
      <c r="K1202" s="669">
        <v>321.49</v>
      </c>
    </row>
    <row r="1203" spans="1:11" ht="14.4" customHeight="1" x14ac:dyDescent="0.3">
      <c r="A1203" s="664" t="s">
        <v>555</v>
      </c>
      <c r="B1203" s="665" t="s">
        <v>556</v>
      </c>
      <c r="C1203" s="666" t="s">
        <v>4329</v>
      </c>
      <c r="D1203" s="667" t="s">
        <v>7569</v>
      </c>
      <c r="E1203" s="666" t="s">
        <v>7570</v>
      </c>
      <c r="F1203" s="667" t="s">
        <v>7571</v>
      </c>
      <c r="G1203" s="666" t="s">
        <v>6425</v>
      </c>
      <c r="H1203" s="666" t="s">
        <v>6426</v>
      </c>
      <c r="I1203" s="668">
        <v>4588.5</v>
      </c>
      <c r="J1203" s="668">
        <v>3</v>
      </c>
      <c r="K1203" s="669">
        <v>13765.5</v>
      </c>
    </row>
    <row r="1204" spans="1:11" ht="14.4" customHeight="1" x14ac:dyDescent="0.3">
      <c r="A1204" s="664" t="s">
        <v>555</v>
      </c>
      <c r="B1204" s="665" t="s">
        <v>556</v>
      </c>
      <c r="C1204" s="666" t="s">
        <v>4329</v>
      </c>
      <c r="D1204" s="667" t="s">
        <v>7569</v>
      </c>
      <c r="E1204" s="666" t="s">
        <v>7570</v>
      </c>
      <c r="F1204" s="667" t="s">
        <v>7571</v>
      </c>
      <c r="G1204" s="666" t="s">
        <v>6427</v>
      </c>
      <c r="H1204" s="666" t="s">
        <v>6428</v>
      </c>
      <c r="I1204" s="668">
        <v>4588.5</v>
      </c>
      <c r="J1204" s="668">
        <v>3</v>
      </c>
      <c r="K1204" s="669">
        <v>13765.5</v>
      </c>
    </row>
    <row r="1205" spans="1:11" ht="14.4" customHeight="1" x14ac:dyDescent="0.3">
      <c r="A1205" s="664" t="s">
        <v>555</v>
      </c>
      <c r="B1205" s="665" t="s">
        <v>556</v>
      </c>
      <c r="C1205" s="666" t="s">
        <v>4329</v>
      </c>
      <c r="D1205" s="667" t="s">
        <v>7569</v>
      </c>
      <c r="E1205" s="666" t="s">
        <v>7570</v>
      </c>
      <c r="F1205" s="667" t="s">
        <v>7571</v>
      </c>
      <c r="G1205" s="666" t="s">
        <v>6429</v>
      </c>
      <c r="H1205" s="666" t="s">
        <v>6430</v>
      </c>
      <c r="I1205" s="668">
        <v>638.39</v>
      </c>
      <c r="J1205" s="668">
        <v>3</v>
      </c>
      <c r="K1205" s="669">
        <v>1915.17</v>
      </c>
    </row>
    <row r="1206" spans="1:11" ht="14.4" customHeight="1" x14ac:dyDescent="0.3">
      <c r="A1206" s="664" t="s">
        <v>555</v>
      </c>
      <c r="B1206" s="665" t="s">
        <v>556</v>
      </c>
      <c r="C1206" s="666" t="s">
        <v>4329</v>
      </c>
      <c r="D1206" s="667" t="s">
        <v>7569</v>
      </c>
      <c r="E1206" s="666" t="s">
        <v>7570</v>
      </c>
      <c r="F1206" s="667" t="s">
        <v>7571</v>
      </c>
      <c r="G1206" s="666" t="s">
        <v>6431</v>
      </c>
      <c r="H1206" s="666" t="s">
        <v>6432</v>
      </c>
      <c r="I1206" s="668">
        <v>615.58000000000004</v>
      </c>
      <c r="J1206" s="668">
        <v>1</v>
      </c>
      <c r="K1206" s="669">
        <v>615.58000000000004</v>
      </c>
    </row>
    <row r="1207" spans="1:11" ht="14.4" customHeight="1" x14ac:dyDescent="0.3">
      <c r="A1207" s="664" t="s">
        <v>555</v>
      </c>
      <c r="B1207" s="665" t="s">
        <v>556</v>
      </c>
      <c r="C1207" s="666" t="s">
        <v>4329</v>
      </c>
      <c r="D1207" s="667" t="s">
        <v>7569</v>
      </c>
      <c r="E1207" s="666" t="s">
        <v>7570</v>
      </c>
      <c r="F1207" s="667" t="s">
        <v>7571</v>
      </c>
      <c r="G1207" s="666" t="s">
        <v>6433</v>
      </c>
      <c r="H1207" s="666" t="s">
        <v>6434</v>
      </c>
      <c r="I1207" s="668">
        <v>615.58000000000004</v>
      </c>
      <c r="J1207" s="668">
        <v>2</v>
      </c>
      <c r="K1207" s="669">
        <v>1231.1600000000001</v>
      </c>
    </row>
    <row r="1208" spans="1:11" ht="14.4" customHeight="1" x14ac:dyDescent="0.3">
      <c r="A1208" s="664" t="s">
        <v>555</v>
      </c>
      <c r="B1208" s="665" t="s">
        <v>556</v>
      </c>
      <c r="C1208" s="666" t="s">
        <v>4329</v>
      </c>
      <c r="D1208" s="667" t="s">
        <v>7569</v>
      </c>
      <c r="E1208" s="666" t="s">
        <v>7570</v>
      </c>
      <c r="F1208" s="667" t="s">
        <v>7571</v>
      </c>
      <c r="G1208" s="666" t="s">
        <v>6435</v>
      </c>
      <c r="H1208" s="666" t="s">
        <v>6436</v>
      </c>
      <c r="I1208" s="668">
        <v>638.39</v>
      </c>
      <c r="J1208" s="668">
        <v>6</v>
      </c>
      <c r="K1208" s="669">
        <v>3830.34</v>
      </c>
    </row>
    <row r="1209" spans="1:11" ht="14.4" customHeight="1" x14ac:dyDescent="0.3">
      <c r="A1209" s="664" t="s">
        <v>555</v>
      </c>
      <c r="B1209" s="665" t="s">
        <v>556</v>
      </c>
      <c r="C1209" s="666" t="s">
        <v>4329</v>
      </c>
      <c r="D1209" s="667" t="s">
        <v>7569</v>
      </c>
      <c r="E1209" s="666" t="s">
        <v>7570</v>
      </c>
      <c r="F1209" s="667" t="s">
        <v>7571</v>
      </c>
      <c r="G1209" s="666" t="s">
        <v>6437</v>
      </c>
      <c r="H1209" s="666" t="s">
        <v>6438</v>
      </c>
      <c r="I1209" s="668">
        <v>449.5</v>
      </c>
      <c r="J1209" s="668">
        <v>1</v>
      </c>
      <c r="K1209" s="669">
        <v>449.5</v>
      </c>
    </row>
    <row r="1210" spans="1:11" ht="14.4" customHeight="1" x14ac:dyDescent="0.3">
      <c r="A1210" s="664" t="s">
        <v>555</v>
      </c>
      <c r="B1210" s="665" t="s">
        <v>556</v>
      </c>
      <c r="C1210" s="666" t="s">
        <v>4329</v>
      </c>
      <c r="D1210" s="667" t="s">
        <v>7569</v>
      </c>
      <c r="E1210" s="666" t="s">
        <v>7570</v>
      </c>
      <c r="F1210" s="667" t="s">
        <v>7571</v>
      </c>
      <c r="G1210" s="666" t="s">
        <v>6439</v>
      </c>
      <c r="H1210" s="666" t="s">
        <v>6440</v>
      </c>
      <c r="I1210" s="668">
        <v>1290.92</v>
      </c>
      <c r="J1210" s="668">
        <v>4</v>
      </c>
      <c r="K1210" s="669">
        <v>5163.67</v>
      </c>
    </row>
    <row r="1211" spans="1:11" ht="14.4" customHeight="1" x14ac:dyDescent="0.3">
      <c r="A1211" s="664" t="s">
        <v>555</v>
      </c>
      <c r="B1211" s="665" t="s">
        <v>556</v>
      </c>
      <c r="C1211" s="666" t="s">
        <v>4329</v>
      </c>
      <c r="D1211" s="667" t="s">
        <v>7569</v>
      </c>
      <c r="E1211" s="666" t="s">
        <v>7570</v>
      </c>
      <c r="F1211" s="667" t="s">
        <v>7571</v>
      </c>
      <c r="G1211" s="666" t="s">
        <v>6441</v>
      </c>
      <c r="H1211" s="666" t="s">
        <v>6442</v>
      </c>
      <c r="I1211" s="668">
        <v>9744.85</v>
      </c>
      <c r="J1211" s="668">
        <v>1</v>
      </c>
      <c r="K1211" s="669">
        <v>9744.85</v>
      </c>
    </row>
    <row r="1212" spans="1:11" ht="14.4" customHeight="1" x14ac:dyDescent="0.3">
      <c r="A1212" s="664" t="s">
        <v>555</v>
      </c>
      <c r="B1212" s="665" t="s">
        <v>556</v>
      </c>
      <c r="C1212" s="666" t="s">
        <v>4329</v>
      </c>
      <c r="D1212" s="667" t="s">
        <v>7569</v>
      </c>
      <c r="E1212" s="666" t="s">
        <v>7570</v>
      </c>
      <c r="F1212" s="667" t="s">
        <v>7571</v>
      </c>
      <c r="G1212" s="666" t="s">
        <v>6443</v>
      </c>
      <c r="H1212" s="666" t="s">
        <v>6444</v>
      </c>
      <c r="I1212" s="668">
        <v>2722.6639999999998</v>
      </c>
      <c r="J1212" s="668">
        <v>5</v>
      </c>
      <c r="K1212" s="669">
        <v>13613.32</v>
      </c>
    </row>
    <row r="1213" spans="1:11" ht="14.4" customHeight="1" x14ac:dyDescent="0.3">
      <c r="A1213" s="664" t="s">
        <v>555</v>
      </c>
      <c r="B1213" s="665" t="s">
        <v>556</v>
      </c>
      <c r="C1213" s="666" t="s">
        <v>4329</v>
      </c>
      <c r="D1213" s="667" t="s">
        <v>7569</v>
      </c>
      <c r="E1213" s="666" t="s">
        <v>7570</v>
      </c>
      <c r="F1213" s="667" t="s">
        <v>7571</v>
      </c>
      <c r="G1213" s="666" t="s">
        <v>6445</v>
      </c>
      <c r="H1213" s="666" t="s">
        <v>6446</v>
      </c>
      <c r="I1213" s="668">
        <v>405.05</v>
      </c>
      <c r="J1213" s="668">
        <v>1</v>
      </c>
      <c r="K1213" s="669">
        <v>405.05</v>
      </c>
    </row>
    <row r="1214" spans="1:11" ht="14.4" customHeight="1" x14ac:dyDescent="0.3">
      <c r="A1214" s="664" t="s">
        <v>555</v>
      </c>
      <c r="B1214" s="665" t="s">
        <v>556</v>
      </c>
      <c r="C1214" s="666" t="s">
        <v>4329</v>
      </c>
      <c r="D1214" s="667" t="s">
        <v>7569</v>
      </c>
      <c r="E1214" s="666" t="s">
        <v>7570</v>
      </c>
      <c r="F1214" s="667" t="s">
        <v>7571</v>
      </c>
      <c r="G1214" s="666" t="s">
        <v>6447</v>
      </c>
      <c r="H1214" s="666" t="s">
        <v>6448</v>
      </c>
      <c r="I1214" s="668">
        <v>7402.31</v>
      </c>
      <c r="J1214" s="668">
        <v>1</v>
      </c>
      <c r="K1214" s="669">
        <v>7402.31</v>
      </c>
    </row>
    <row r="1215" spans="1:11" ht="14.4" customHeight="1" x14ac:dyDescent="0.3">
      <c r="A1215" s="664" t="s">
        <v>555</v>
      </c>
      <c r="B1215" s="665" t="s">
        <v>556</v>
      </c>
      <c r="C1215" s="666" t="s">
        <v>4329</v>
      </c>
      <c r="D1215" s="667" t="s">
        <v>7569</v>
      </c>
      <c r="E1215" s="666" t="s">
        <v>7570</v>
      </c>
      <c r="F1215" s="667" t="s">
        <v>7571</v>
      </c>
      <c r="G1215" s="666" t="s">
        <v>6449</v>
      </c>
      <c r="H1215" s="666" t="s">
        <v>6450</v>
      </c>
      <c r="I1215" s="668">
        <v>2021.96</v>
      </c>
      <c r="J1215" s="668">
        <v>1</v>
      </c>
      <c r="K1215" s="669">
        <v>2021.96</v>
      </c>
    </row>
    <row r="1216" spans="1:11" ht="14.4" customHeight="1" x14ac:dyDescent="0.3">
      <c r="A1216" s="664" t="s">
        <v>555</v>
      </c>
      <c r="B1216" s="665" t="s">
        <v>556</v>
      </c>
      <c r="C1216" s="666" t="s">
        <v>4329</v>
      </c>
      <c r="D1216" s="667" t="s">
        <v>7569</v>
      </c>
      <c r="E1216" s="666" t="s">
        <v>7570</v>
      </c>
      <c r="F1216" s="667" t="s">
        <v>7571</v>
      </c>
      <c r="G1216" s="666" t="s">
        <v>6451</v>
      </c>
      <c r="H1216" s="666" t="s">
        <v>6452</v>
      </c>
      <c r="I1216" s="668">
        <v>4497.7</v>
      </c>
      <c r="J1216" s="668">
        <v>1</v>
      </c>
      <c r="K1216" s="669">
        <v>4497.7</v>
      </c>
    </row>
    <row r="1217" spans="1:11" ht="14.4" customHeight="1" x14ac:dyDescent="0.3">
      <c r="A1217" s="664" t="s">
        <v>555</v>
      </c>
      <c r="B1217" s="665" t="s">
        <v>556</v>
      </c>
      <c r="C1217" s="666" t="s">
        <v>4329</v>
      </c>
      <c r="D1217" s="667" t="s">
        <v>7569</v>
      </c>
      <c r="E1217" s="666" t="s">
        <v>7570</v>
      </c>
      <c r="F1217" s="667" t="s">
        <v>7571</v>
      </c>
      <c r="G1217" s="666" t="s">
        <v>6453</v>
      </c>
      <c r="H1217" s="666" t="s">
        <v>6454</v>
      </c>
      <c r="I1217" s="668">
        <v>8249.2000000000007</v>
      </c>
      <c r="J1217" s="668">
        <v>1</v>
      </c>
      <c r="K1217" s="669">
        <v>8249.2000000000007</v>
      </c>
    </row>
    <row r="1218" spans="1:11" ht="14.4" customHeight="1" x14ac:dyDescent="0.3">
      <c r="A1218" s="664" t="s">
        <v>555</v>
      </c>
      <c r="B1218" s="665" t="s">
        <v>556</v>
      </c>
      <c r="C1218" s="666" t="s">
        <v>4329</v>
      </c>
      <c r="D1218" s="667" t="s">
        <v>7569</v>
      </c>
      <c r="E1218" s="666" t="s">
        <v>7570</v>
      </c>
      <c r="F1218" s="667" t="s">
        <v>7571</v>
      </c>
      <c r="G1218" s="666" t="s">
        <v>6455</v>
      </c>
      <c r="H1218" s="666" t="s">
        <v>6456</v>
      </c>
      <c r="I1218" s="668">
        <v>10171.530000000001</v>
      </c>
      <c r="J1218" s="668">
        <v>2</v>
      </c>
      <c r="K1218" s="669">
        <v>20343.060000000001</v>
      </c>
    </row>
    <row r="1219" spans="1:11" ht="14.4" customHeight="1" x14ac:dyDescent="0.3">
      <c r="A1219" s="664" t="s">
        <v>555</v>
      </c>
      <c r="B1219" s="665" t="s">
        <v>556</v>
      </c>
      <c r="C1219" s="666" t="s">
        <v>4329</v>
      </c>
      <c r="D1219" s="667" t="s">
        <v>7569</v>
      </c>
      <c r="E1219" s="666" t="s">
        <v>7570</v>
      </c>
      <c r="F1219" s="667" t="s">
        <v>7571</v>
      </c>
      <c r="G1219" s="666" t="s">
        <v>6457</v>
      </c>
      <c r="H1219" s="666" t="s">
        <v>6458</v>
      </c>
      <c r="I1219" s="668">
        <v>2224.48</v>
      </c>
      <c r="J1219" s="668">
        <v>1</v>
      </c>
      <c r="K1219" s="669">
        <v>2224.48</v>
      </c>
    </row>
    <row r="1220" spans="1:11" ht="14.4" customHeight="1" x14ac:dyDescent="0.3">
      <c r="A1220" s="664" t="s">
        <v>555</v>
      </c>
      <c r="B1220" s="665" t="s">
        <v>556</v>
      </c>
      <c r="C1220" s="666" t="s">
        <v>4329</v>
      </c>
      <c r="D1220" s="667" t="s">
        <v>7569</v>
      </c>
      <c r="E1220" s="666" t="s">
        <v>7570</v>
      </c>
      <c r="F1220" s="667" t="s">
        <v>7571</v>
      </c>
      <c r="G1220" s="666" t="s">
        <v>6459</v>
      </c>
      <c r="H1220" s="666" t="s">
        <v>6460</v>
      </c>
      <c r="I1220" s="668">
        <v>1800</v>
      </c>
      <c r="J1220" s="668">
        <v>2</v>
      </c>
      <c r="K1220" s="669">
        <v>3600</v>
      </c>
    </row>
    <row r="1221" spans="1:11" ht="14.4" customHeight="1" x14ac:dyDescent="0.3">
      <c r="A1221" s="664" t="s">
        <v>555</v>
      </c>
      <c r="B1221" s="665" t="s">
        <v>556</v>
      </c>
      <c r="C1221" s="666" t="s">
        <v>4329</v>
      </c>
      <c r="D1221" s="667" t="s">
        <v>7569</v>
      </c>
      <c r="E1221" s="666" t="s">
        <v>7570</v>
      </c>
      <c r="F1221" s="667" t="s">
        <v>7571</v>
      </c>
      <c r="G1221" s="666" t="s">
        <v>6459</v>
      </c>
      <c r="H1221" s="666" t="s">
        <v>6461</v>
      </c>
      <c r="I1221" s="668">
        <v>1800</v>
      </c>
      <c r="J1221" s="668">
        <v>1</v>
      </c>
      <c r="K1221" s="669">
        <v>1800</v>
      </c>
    </row>
    <row r="1222" spans="1:11" ht="14.4" customHeight="1" x14ac:dyDescent="0.3">
      <c r="A1222" s="664" t="s">
        <v>555</v>
      </c>
      <c r="B1222" s="665" t="s">
        <v>556</v>
      </c>
      <c r="C1222" s="666" t="s">
        <v>4329</v>
      </c>
      <c r="D1222" s="667" t="s">
        <v>7569</v>
      </c>
      <c r="E1222" s="666" t="s">
        <v>7570</v>
      </c>
      <c r="F1222" s="667" t="s">
        <v>7571</v>
      </c>
      <c r="G1222" s="666" t="s">
        <v>6462</v>
      </c>
      <c r="H1222" s="666" t="s">
        <v>6463</v>
      </c>
      <c r="I1222" s="668">
        <v>3998.9949999999999</v>
      </c>
      <c r="J1222" s="668">
        <v>4</v>
      </c>
      <c r="K1222" s="669">
        <v>15995.99</v>
      </c>
    </row>
    <row r="1223" spans="1:11" ht="14.4" customHeight="1" x14ac:dyDescent="0.3">
      <c r="A1223" s="664" t="s">
        <v>555</v>
      </c>
      <c r="B1223" s="665" t="s">
        <v>556</v>
      </c>
      <c r="C1223" s="666" t="s">
        <v>4329</v>
      </c>
      <c r="D1223" s="667" t="s">
        <v>7569</v>
      </c>
      <c r="E1223" s="666" t="s">
        <v>7570</v>
      </c>
      <c r="F1223" s="667" t="s">
        <v>7571</v>
      </c>
      <c r="G1223" s="666" t="s">
        <v>6464</v>
      </c>
      <c r="H1223" s="666" t="s">
        <v>6465</v>
      </c>
      <c r="I1223" s="668">
        <v>3784.65</v>
      </c>
      <c r="J1223" s="668">
        <v>2</v>
      </c>
      <c r="K1223" s="669">
        <v>7569.3</v>
      </c>
    </row>
    <row r="1224" spans="1:11" ht="14.4" customHeight="1" x14ac:dyDescent="0.3">
      <c r="A1224" s="664" t="s">
        <v>555</v>
      </c>
      <c r="B1224" s="665" t="s">
        <v>556</v>
      </c>
      <c r="C1224" s="666" t="s">
        <v>4329</v>
      </c>
      <c r="D1224" s="667" t="s">
        <v>7569</v>
      </c>
      <c r="E1224" s="666" t="s">
        <v>7570</v>
      </c>
      <c r="F1224" s="667" t="s">
        <v>7571</v>
      </c>
      <c r="G1224" s="666" t="s">
        <v>6466</v>
      </c>
      <c r="H1224" s="666" t="s">
        <v>6467</v>
      </c>
      <c r="I1224" s="668">
        <v>527.85</v>
      </c>
      <c r="J1224" s="668">
        <v>4</v>
      </c>
      <c r="K1224" s="669">
        <v>2111.4</v>
      </c>
    </row>
    <row r="1225" spans="1:11" ht="14.4" customHeight="1" x14ac:dyDescent="0.3">
      <c r="A1225" s="664" t="s">
        <v>555</v>
      </c>
      <c r="B1225" s="665" t="s">
        <v>556</v>
      </c>
      <c r="C1225" s="666" t="s">
        <v>4329</v>
      </c>
      <c r="D1225" s="667" t="s">
        <v>7569</v>
      </c>
      <c r="E1225" s="666" t="s">
        <v>7570</v>
      </c>
      <c r="F1225" s="667" t="s">
        <v>7571</v>
      </c>
      <c r="G1225" s="666" t="s">
        <v>6468</v>
      </c>
      <c r="H1225" s="666" t="s">
        <v>6469</v>
      </c>
      <c r="I1225" s="668">
        <v>977.95</v>
      </c>
      <c r="J1225" s="668">
        <v>1</v>
      </c>
      <c r="K1225" s="669">
        <v>977.95</v>
      </c>
    </row>
    <row r="1226" spans="1:11" ht="14.4" customHeight="1" x14ac:dyDescent="0.3">
      <c r="A1226" s="664" t="s">
        <v>555</v>
      </c>
      <c r="B1226" s="665" t="s">
        <v>556</v>
      </c>
      <c r="C1226" s="666" t="s">
        <v>4329</v>
      </c>
      <c r="D1226" s="667" t="s">
        <v>7569</v>
      </c>
      <c r="E1226" s="666" t="s">
        <v>7570</v>
      </c>
      <c r="F1226" s="667" t="s">
        <v>7571</v>
      </c>
      <c r="G1226" s="666" t="s">
        <v>6470</v>
      </c>
      <c r="H1226" s="666" t="s">
        <v>6471</v>
      </c>
      <c r="I1226" s="668">
        <v>12616.96</v>
      </c>
      <c r="J1226" s="668">
        <v>1</v>
      </c>
      <c r="K1226" s="669">
        <v>12616.96</v>
      </c>
    </row>
    <row r="1227" spans="1:11" ht="14.4" customHeight="1" x14ac:dyDescent="0.3">
      <c r="A1227" s="664" t="s">
        <v>555</v>
      </c>
      <c r="B1227" s="665" t="s">
        <v>556</v>
      </c>
      <c r="C1227" s="666" t="s">
        <v>4329</v>
      </c>
      <c r="D1227" s="667" t="s">
        <v>7569</v>
      </c>
      <c r="E1227" s="666" t="s">
        <v>7570</v>
      </c>
      <c r="F1227" s="667" t="s">
        <v>7571</v>
      </c>
      <c r="G1227" s="666" t="s">
        <v>6472</v>
      </c>
      <c r="H1227" s="666" t="s">
        <v>6473</v>
      </c>
      <c r="I1227" s="668">
        <v>515.61666666666667</v>
      </c>
      <c r="J1227" s="668">
        <v>3</v>
      </c>
      <c r="K1227" s="669">
        <v>1546.85</v>
      </c>
    </row>
    <row r="1228" spans="1:11" ht="14.4" customHeight="1" x14ac:dyDescent="0.3">
      <c r="A1228" s="664" t="s">
        <v>555</v>
      </c>
      <c r="B1228" s="665" t="s">
        <v>556</v>
      </c>
      <c r="C1228" s="666" t="s">
        <v>4329</v>
      </c>
      <c r="D1228" s="667" t="s">
        <v>7569</v>
      </c>
      <c r="E1228" s="666" t="s">
        <v>7570</v>
      </c>
      <c r="F1228" s="667" t="s">
        <v>7571</v>
      </c>
      <c r="G1228" s="666" t="s">
        <v>6474</v>
      </c>
      <c r="H1228" s="666" t="s">
        <v>6475</v>
      </c>
      <c r="I1228" s="668">
        <v>412</v>
      </c>
      <c r="J1228" s="668">
        <v>1</v>
      </c>
      <c r="K1228" s="669">
        <v>412</v>
      </c>
    </row>
    <row r="1229" spans="1:11" ht="14.4" customHeight="1" x14ac:dyDescent="0.3">
      <c r="A1229" s="664" t="s">
        <v>555</v>
      </c>
      <c r="B1229" s="665" t="s">
        <v>556</v>
      </c>
      <c r="C1229" s="666" t="s">
        <v>4329</v>
      </c>
      <c r="D1229" s="667" t="s">
        <v>7569</v>
      </c>
      <c r="E1229" s="666" t="s">
        <v>7570</v>
      </c>
      <c r="F1229" s="667" t="s">
        <v>7571</v>
      </c>
      <c r="G1229" s="666" t="s">
        <v>6476</v>
      </c>
      <c r="H1229" s="666" t="s">
        <v>6477</v>
      </c>
      <c r="I1229" s="668">
        <v>8454</v>
      </c>
      <c r="J1229" s="668">
        <v>1</v>
      </c>
      <c r="K1229" s="669">
        <v>8454</v>
      </c>
    </row>
    <row r="1230" spans="1:11" ht="14.4" customHeight="1" x14ac:dyDescent="0.3">
      <c r="A1230" s="664" t="s">
        <v>555</v>
      </c>
      <c r="B1230" s="665" t="s">
        <v>556</v>
      </c>
      <c r="C1230" s="666" t="s">
        <v>4329</v>
      </c>
      <c r="D1230" s="667" t="s">
        <v>7569</v>
      </c>
      <c r="E1230" s="666" t="s">
        <v>7570</v>
      </c>
      <c r="F1230" s="667" t="s">
        <v>7571</v>
      </c>
      <c r="G1230" s="666" t="s">
        <v>6478</v>
      </c>
      <c r="H1230" s="666" t="s">
        <v>6479</v>
      </c>
      <c r="I1230" s="668">
        <v>8454</v>
      </c>
      <c r="J1230" s="668">
        <v>1</v>
      </c>
      <c r="K1230" s="669">
        <v>8454</v>
      </c>
    </row>
    <row r="1231" spans="1:11" ht="14.4" customHeight="1" x14ac:dyDescent="0.3">
      <c r="A1231" s="664" t="s">
        <v>555</v>
      </c>
      <c r="B1231" s="665" t="s">
        <v>556</v>
      </c>
      <c r="C1231" s="666" t="s">
        <v>4329</v>
      </c>
      <c r="D1231" s="667" t="s">
        <v>7569</v>
      </c>
      <c r="E1231" s="666" t="s">
        <v>7570</v>
      </c>
      <c r="F1231" s="667" t="s">
        <v>7571</v>
      </c>
      <c r="G1231" s="666" t="s">
        <v>6480</v>
      </c>
      <c r="H1231" s="666" t="s">
        <v>6481</v>
      </c>
      <c r="I1231" s="668">
        <v>412</v>
      </c>
      <c r="J1231" s="668">
        <v>2</v>
      </c>
      <c r="K1231" s="669">
        <v>824</v>
      </c>
    </row>
    <row r="1232" spans="1:11" ht="14.4" customHeight="1" x14ac:dyDescent="0.3">
      <c r="A1232" s="664" t="s">
        <v>555</v>
      </c>
      <c r="B1232" s="665" t="s">
        <v>556</v>
      </c>
      <c r="C1232" s="666" t="s">
        <v>4329</v>
      </c>
      <c r="D1232" s="667" t="s">
        <v>7569</v>
      </c>
      <c r="E1232" s="666" t="s">
        <v>7570</v>
      </c>
      <c r="F1232" s="667" t="s">
        <v>7571</v>
      </c>
      <c r="G1232" s="666" t="s">
        <v>6482</v>
      </c>
      <c r="H1232" s="666" t="s">
        <v>6483</v>
      </c>
      <c r="I1232" s="668">
        <v>680.71</v>
      </c>
      <c r="J1232" s="668">
        <v>1</v>
      </c>
      <c r="K1232" s="669">
        <v>680.71</v>
      </c>
    </row>
    <row r="1233" spans="1:11" ht="14.4" customHeight="1" x14ac:dyDescent="0.3">
      <c r="A1233" s="664" t="s">
        <v>555</v>
      </c>
      <c r="B1233" s="665" t="s">
        <v>556</v>
      </c>
      <c r="C1233" s="666" t="s">
        <v>4329</v>
      </c>
      <c r="D1233" s="667" t="s">
        <v>7569</v>
      </c>
      <c r="E1233" s="666" t="s">
        <v>7570</v>
      </c>
      <c r="F1233" s="667" t="s">
        <v>7571</v>
      </c>
      <c r="G1233" s="666" t="s">
        <v>6484</v>
      </c>
      <c r="H1233" s="666" t="s">
        <v>6485</v>
      </c>
      <c r="I1233" s="668">
        <v>5192.25</v>
      </c>
      <c r="J1233" s="668">
        <v>1</v>
      </c>
      <c r="K1233" s="669">
        <v>5192.25</v>
      </c>
    </row>
    <row r="1234" spans="1:11" ht="14.4" customHeight="1" x14ac:dyDescent="0.3">
      <c r="A1234" s="664" t="s">
        <v>555</v>
      </c>
      <c r="B1234" s="665" t="s">
        <v>556</v>
      </c>
      <c r="C1234" s="666" t="s">
        <v>4329</v>
      </c>
      <c r="D1234" s="667" t="s">
        <v>7569</v>
      </c>
      <c r="E1234" s="666" t="s">
        <v>7570</v>
      </c>
      <c r="F1234" s="667" t="s">
        <v>7571</v>
      </c>
      <c r="G1234" s="666" t="s">
        <v>6486</v>
      </c>
      <c r="H1234" s="666" t="s">
        <v>6487</v>
      </c>
      <c r="I1234" s="668">
        <v>878.72333333333336</v>
      </c>
      <c r="J1234" s="668">
        <v>4</v>
      </c>
      <c r="K1234" s="669">
        <v>3514.8900000000003</v>
      </c>
    </row>
    <row r="1235" spans="1:11" ht="14.4" customHeight="1" x14ac:dyDescent="0.3">
      <c r="A1235" s="664" t="s">
        <v>555</v>
      </c>
      <c r="B1235" s="665" t="s">
        <v>556</v>
      </c>
      <c r="C1235" s="666" t="s">
        <v>4329</v>
      </c>
      <c r="D1235" s="667" t="s">
        <v>7569</v>
      </c>
      <c r="E1235" s="666" t="s">
        <v>7570</v>
      </c>
      <c r="F1235" s="667" t="s">
        <v>7571</v>
      </c>
      <c r="G1235" s="666" t="s">
        <v>6488</v>
      </c>
      <c r="H1235" s="666" t="s">
        <v>6489</v>
      </c>
      <c r="I1235" s="668">
        <v>878.72333333333336</v>
      </c>
      <c r="J1235" s="668">
        <v>7</v>
      </c>
      <c r="K1235" s="669">
        <v>6151.07</v>
      </c>
    </row>
    <row r="1236" spans="1:11" ht="14.4" customHeight="1" x14ac:dyDescent="0.3">
      <c r="A1236" s="664" t="s">
        <v>555</v>
      </c>
      <c r="B1236" s="665" t="s">
        <v>556</v>
      </c>
      <c r="C1236" s="666" t="s">
        <v>4329</v>
      </c>
      <c r="D1236" s="667" t="s">
        <v>7569</v>
      </c>
      <c r="E1236" s="666" t="s">
        <v>7570</v>
      </c>
      <c r="F1236" s="667" t="s">
        <v>7571</v>
      </c>
      <c r="G1236" s="666" t="s">
        <v>6490</v>
      </c>
      <c r="H1236" s="666" t="s">
        <v>6491</v>
      </c>
      <c r="I1236" s="668">
        <v>2330.6316666666667</v>
      </c>
      <c r="J1236" s="668">
        <v>12</v>
      </c>
      <c r="K1236" s="669">
        <v>27967.54</v>
      </c>
    </row>
    <row r="1237" spans="1:11" ht="14.4" customHeight="1" x14ac:dyDescent="0.3">
      <c r="A1237" s="664" t="s">
        <v>555</v>
      </c>
      <c r="B1237" s="665" t="s">
        <v>556</v>
      </c>
      <c r="C1237" s="666" t="s">
        <v>4329</v>
      </c>
      <c r="D1237" s="667" t="s">
        <v>7569</v>
      </c>
      <c r="E1237" s="666" t="s">
        <v>7570</v>
      </c>
      <c r="F1237" s="667" t="s">
        <v>7571</v>
      </c>
      <c r="G1237" s="666" t="s">
        <v>6492</v>
      </c>
      <c r="H1237" s="666" t="s">
        <v>6493</v>
      </c>
      <c r="I1237" s="668">
        <v>809</v>
      </c>
      <c r="J1237" s="668">
        <v>2</v>
      </c>
      <c r="K1237" s="669">
        <v>1618</v>
      </c>
    </row>
    <row r="1238" spans="1:11" ht="14.4" customHeight="1" x14ac:dyDescent="0.3">
      <c r="A1238" s="664" t="s">
        <v>555</v>
      </c>
      <c r="B1238" s="665" t="s">
        <v>556</v>
      </c>
      <c r="C1238" s="666" t="s">
        <v>4329</v>
      </c>
      <c r="D1238" s="667" t="s">
        <v>7569</v>
      </c>
      <c r="E1238" s="666" t="s">
        <v>7570</v>
      </c>
      <c r="F1238" s="667" t="s">
        <v>7571</v>
      </c>
      <c r="G1238" s="666" t="s">
        <v>6494</v>
      </c>
      <c r="H1238" s="666" t="s">
        <v>6495</v>
      </c>
      <c r="I1238" s="668">
        <v>10096.799999999999</v>
      </c>
      <c r="J1238" s="668">
        <v>1</v>
      </c>
      <c r="K1238" s="669">
        <v>10096.799999999999</v>
      </c>
    </row>
    <row r="1239" spans="1:11" ht="14.4" customHeight="1" x14ac:dyDescent="0.3">
      <c r="A1239" s="664" t="s">
        <v>555</v>
      </c>
      <c r="B1239" s="665" t="s">
        <v>556</v>
      </c>
      <c r="C1239" s="666" t="s">
        <v>4329</v>
      </c>
      <c r="D1239" s="667" t="s">
        <v>7569</v>
      </c>
      <c r="E1239" s="666" t="s">
        <v>7570</v>
      </c>
      <c r="F1239" s="667" t="s">
        <v>7571</v>
      </c>
      <c r="G1239" s="666" t="s">
        <v>6496</v>
      </c>
      <c r="H1239" s="666" t="s">
        <v>6497</v>
      </c>
      <c r="I1239" s="668">
        <v>5146.25</v>
      </c>
      <c r="J1239" s="668">
        <v>2</v>
      </c>
      <c r="K1239" s="669">
        <v>10292.5</v>
      </c>
    </row>
    <row r="1240" spans="1:11" ht="14.4" customHeight="1" x14ac:dyDescent="0.3">
      <c r="A1240" s="664" t="s">
        <v>555</v>
      </c>
      <c r="B1240" s="665" t="s">
        <v>556</v>
      </c>
      <c r="C1240" s="666" t="s">
        <v>4329</v>
      </c>
      <c r="D1240" s="667" t="s">
        <v>7569</v>
      </c>
      <c r="E1240" s="666" t="s">
        <v>7570</v>
      </c>
      <c r="F1240" s="667" t="s">
        <v>7571</v>
      </c>
      <c r="G1240" s="666" t="s">
        <v>6498</v>
      </c>
      <c r="H1240" s="666" t="s">
        <v>6499</v>
      </c>
      <c r="I1240" s="668">
        <v>3859.2</v>
      </c>
      <c r="J1240" s="668">
        <v>1</v>
      </c>
      <c r="K1240" s="669">
        <v>3859.2</v>
      </c>
    </row>
    <row r="1241" spans="1:11" ht="14.4" customHeight="1" x14ac:dyDescent="0.3">
      <c r="A1241" s="664" t="s">
        <v>555</v>
      </c>
      <c r="B1241" s="665" t="s">
        <v>556</v>
      </c>
      <c r="C1241" s="666" t="s">
        <v>4329</v>
      </c>
      <c r="D1241" s="667" t="s">
        <v>7569</v>
      </c>
      <c r="E1241" s="666" t="s">
        <v>7570</v>
      </c>
      <c r="F1241" s="667" t="s">
        <v>7571</v>
      </c>
      <c r="G1241" s="666" t="s">
        <v>6500</v>
      </c>
      <c r="H1241" s="666" t="s">
        <v>6501</v>
      </c>
      <c r="I1241" s="668">
        <v>878.72</v>
      </c>
      <c r="J1241" s="668">
        <v>1</v>
      </c>
      <c r="K1241" s="669">
        <v>878.72</v>
      </c>
    </row>
    <row r="1242" spans="1:11" ht="14.4" customHeight="1" x14ac:dyDescent="0.3">
      <c r="A1242" s="664" t="s">
        <v>555</v>
      </c>
      <c r="B1242" s="665" t="s">
        <v>556</v>
      </c>
      <c r="C1242" s="666" t="s">
        <v>4329</v>
      </c>
      <c r="D1242" s="667" t="s">
        <v>7569</v>
      </c>
      <c r="E1242" s="666" t="s">
        <v>7570</v>
      </c>
      <c r="F1242" s="667" t="s">
        <v>7571</v>
      </c>
      <c r="G1242" s="666" t="s">
        <v>6502</v>
      </c>
      <c r="H1242" s="666" t="s">
        <v>6503</v>
      </c>
      <c r="I1242" s="668">
        <v>878.72</v>
      </c>
      <c r="J1242" s="668">
        <v>10</v>
      </c>
      <c r="K1242" s="669">
        <v>8787.17</v>
      </c>
    </row>
    <row r="1243" spans="1:11" ht="14.4" customHeight="1" x14ac:dyDescent="0.3">
      <c r="A1243" s="664" t="s">
        <v>555</v>
      </c>
      <c r="B1243" s="665" t="s">
        <v>556</v>
      </c>
      <c r="C1243" s="666" t="s">
        <v>4329</v>
      </c>
      <c r="D1243" s="667" t="s">
        <v>7569</v>
      </c>
      <c r="E1243" s="666" t="s">
        <v>7570</v>
      </c>
      <c r="F1243" s="667" t="s">
        <v>7571</v>
      </c>
      <c r="G1243" s="666" t="s">
        <v>6504</v>
      </c>
      <c r="H1243" s="666" t="s">
        <v>6505</v>
      </c>
      <c r="I1243" s="668">
        <v>878.72</v>
      </c>
      <c r="J1243" s="668">
        <v>1</v>
      </c>
      <c r="K1243" s="669">
        <v>878.72</v>
      </c>
    </row>
    <row r="1244" spans="1:11" ht="14.4" customHeight="1" x14ac:dyDescent="0.3">
      <c r="A1244" s="664" t="s">
        <v>555</v>
      </c>
      <c r="B1244" s="665" t="s">
        <v>556</v>
      </c>
      <c r="C1244" s="666" t="s">
        <v>4329</v>
      </c>
      <c r="D1244" s="667" t="s">
        <v>7569</v>
      </c>
      <c r="E1244" s="666" t="s">
        <v>7570</v>
      </c>
      <c r="F1244" s="667" t="s">
        <v>7571</v>
      </c>
      <c r="G1244" s="666" t="s">
        <v>6506</v>
      </c>
      <c r="H1244" s="666" t="s">
        <v>6507</v>
      </c>
      <c r="I1244" s="668">
        <v>8766.4500000000007</v>
      </c>
      <c r="J1244" s="668">
        <v>1</v>
      </c>
      <c r="K1244" s="669">
        <v>8766.4500000000007</v>
      </c>
    </row>
    <row r="1245" spans="1:11" ht="14.4" customHeight="1" x14ac:dyDescent="0.3">
      <c r="A1245" s="664" t="s">
        <v>555</v>
      </c>
      <c r="B1245" s="665" t="s">
        <v>556</v>
      </c>
      <c r="C1245" s="666" t="s">
        <v>4329</v>
      </c>
      <c r="D1245" s="667" t="s">
        <v>7569</v>
      </c>
      <c r="E1245" s="666" t="s">
        <v>7570</v>
      </c>
      <c r="F1245" s="667" t="s">
        <v>7571</v>
      </c>
      <c r="G1245" s="666" t="s">
        <v>6508</v>
      </c>
      <c r="H1245" s="666" t="s">
        <v>6509</v>
      </c>
      <c r="I1245" s="668">
        <v>878.73500000000001</v>
      </c>
      <c r="J1245" s="668">
        <v>4</v>
      </c>
      <c r="K1245" s="669">
        <v>3514.9300000000003</v>
      </c>
    </row>
    <row r="1246" spans="1:11" ht="14.4" customHeight="1" x14ac:dyDescent="0.3">
      <c r="A1246" s="664" t="s">
        <v>555</v>
      </c>
      <c r="B1246" s="665" t="s">
        <v>556</v>
      </c>
      <c r="C1246" s="666" t="s">
        <v>4329</v>
      </c>
      <c r="D1246" s="667" t="s">
        <v>7569</v>
      </c>
      <c r="E1246" s="666" t="s">
        <v>7570</v>
      </c>
      <c r="F1246" s="667" t="s">
        <v>7571</v>
      </c>
      <c r="G1246" s="666" t="s">
        <v>6510</v>
      </c>
      <c r="H1246" s="666" t="s">
        <v>6511</v>
      </c>
      <c r="I1246" s="668">
        <v>830.3</v>
      </c>
      <c r="J1246" s="668">
        <v>1</v>
      </c>
      <c r="K1246" s="669">
        <v>830.3</v>
      </c>
    </row>
    <row r="1247" spans="1:11" ht="14.4" customHeight="1" x14ac:dyDescent="0.3">
      <c r="A1247" s="664" t="s">
        <v>555</v>
      </c>
      <c r="B1247" s="665" t="s">
        <v>556</v>
      </c>
      <c r="C1247" s="666" t="s">
        <v>4329</v>
      </c>
      <c r="D1247" s="667" t="s">
        <v>7569</v>
      </c>
      <c r="E1247" s="666" t="s">
        <v>7570</v>
      </c>
      <c r="F1247" s="667" t="s">
        <v>7571</v>
      </c>
      <c r="G1247" s="666" t="s">
        <v>6512</v>
      </c>
      <c r="H1247" s="666" t="s">
        <v>6513</v>
      </c>
      <c r="I1247" s="668">
        <v>830.29999999999984</v>
      </c>
      <c r="J1247" s="668">
        <v>3</v>
      </c>
      <c r="K1247" s="669">
        <v>2490.8999999999996</v>
      </c>
    </row>
    <row r="1248" spans="1:11" ht="14.4" customHeight="1" x14ac:dyDescent="0.3">
      <c r="A1248" s="664" t="s">
        <v>555</v>
      </c>
      <c r="B1248" s="665" t="s">
        <v>556</v>
      </c>
      <c r="C1248" s="666" t="s">
        <v>4329</v>
      </c>
      <c r="D1248" s="667" t="s">
        <v>7569</v>
      </c>
      <c r="E1248" s="666" t="s">
        <v>7570</v>
      </c>
      <c r="F1248" s="667" t="s">
        <v>7571</v>
      </c>
      <c r="G1248" s="666" t="s">
        <v>6514</v>
      </c>
      <c r="H1248" s="666" t="s">
        <v>6515</v>
      </c>
      <c r="I1248" s="668">
        <v>3109.6</v>
      </c>
      <c r="J1248" s="668">
        <v>5</v>
      </c>
      <c r="K1248" s="669">
        <v>15548</v>
      </c>
    </row>
    <row r="1249" spans="1:11" ht="14.4" customHeight="1" x14ac:dyDescent="0.3">
      <c r="A1249" s="664" t="s">
        <v>555</v>
      </c>
      <c r="B1249" s="665" t="s">
        <v>556</v>
      </c>
      <c r="C1249" s="666" t="s">
        <v>4329</v>
      </c>
      <c r="D1249" s="667" t="s">
        <v>7569</v>
      </c>
      <c r="E1249" s="666" t="s">
        <v>7570</v>
      </c>
      <c r="F1249" s="667" t="s">
        <v>7571</v>
      </c>
      <c r="G1249" s="666" t="s">
        <v>6516</v>
      </c>
      <c r="H1249" s="666" t="s">
        <v>6517</v>
      </c>
      <c r="I1249" s="668">
        <v>3109.6</v>
      </c>
      <c r="J1249" s="668">
        <v>4</v>
      </c>
      <c r="K1249" s="669">
        <v>12438.4</v>
      </c>
    </row>
    <row r="1250" spans="1:11" ht="14.4" customHeight="1" x14ac:dyDescent="0.3">
      <c r="A1250" s="664" t="s">
        <v>555</v>
      </c>
      <c r="B1250" s="665" t="s">
        <v>556</v>
      </c>
      <c r="C1250" s="666" t="s">
        <v>4329</v>
      </c>
      <c r="D1250" s="667" t="s">
        <v>7569</v>
      </c>
      <c r="E1250" s="666" t="s">
        <v>7570</v>
      </c>
      <c r="F1250" s="667" t="s">
        <v>7571</v>
      </c>
      <c r="G1250" s="666" t="s">
        <v>6518</v>
      </c>
      <c r="H1250" s="666" t="s">
        <v>6519</v>
      </c>
      <c r="I1250" s="668">
        <v>2023.0650000000001</v>
      </c>
      <c r="J1250" s="668">
        <v>2</v>
      </c>
      <c r="K1250" s="669">
        <v>4046.13</v>
      </c>
    </row>
    <row r="1251" spans="1:11" ht="14.4" customHeight="1" x14ac:dyDescent="0.3">
      <c r="A1251" s="664" t="s">
        <v>555</v>
      </c>
      <c r="B1251" s="665" t="s">
        <v>556</v>
      </c>
      <c r="C1251" s="666" t="s">
        <v>4329</v>
      </c>
      <c r="D1251" s="667" t="s">
        <v>7569</v>
      </c>
      <c r="E1251" s="666" t="s">
        <v>7570</v>
      </c>
      <c r="F1251" s="667" t="s">
        <v>7571</v>
      </c>
      <c r="G1251" s="666" t="s">
        <v>6520</v>
      </c>
      <c r="H1251" s="666" t="s">
        <v>6521</v>
      </c>
      <c r="I1251" s="668">
        <v>3113.64</v>
      </c>
      <c r="J1251" s="668">
        <v>3</v>
      </c>
      <c r="K1251" s="669">
        <v>9340.92</v>
      </c>
    </row>
    <row r="1252" spans="1:11" ht="14.4" customHeight="1" x14ac:dyDescent="0.3">
      <c r="A1252" s="664" t="s">
        <v>555</v>
      </c>
      <c r="B1252" s="665" t="s">
        <v>556</v>
      </c>
      <c r="C1252" s="666" t="s">
        <v>4329</v>
      </c>
      <c r="D1252" s="667" t="s">
        <v>7569</v>
      </c>
      <c r="E1252" s="666" t="s">
        <v>7570</v>
      </c>
      <c r="F1252" s="667" t="s">
        <v>7571</v>
      </c>
      <c r="G1252" s="666" t="s">
        <v>6522</v>
      </c>
      <c r="H1252" s="666" t="s">
        <v>6523</v>
      </c>
      <c r="I1252" s="668">
        <v>2023.05</v>
      </c>
      <c r="J1252" s="668">
        <v>1</v>
      </c>
      <c r="K1252" s="669">
        <v>2023.05</v>
      </c>
    </row>
    <row r="1253" spans="1:11" ht="14.4" customHeight="1" x14ac:dyDescent="0.3">
      <c r="A1253" s="664" t="s">
        <v>555</v>
      </c>
      <c r="B1253" s="665" t="s">
        <v>556</v>
      </c>
      <c r="C1253" s="666" t="s">
        <v>4329</v>
      </c>
      <c r="D1253" s="667" t="s">
        <v>7569</v>
      </c>
      <c r="E1253" s="666" t="s">
        <v>7570</v>
      </c>
      <c r="F1253" s="667" t="s">
        <v>7571</v>
      </c>
      <c r="G1253" s="666" t="s">
        <v>6524</v>
      </c>
      <c r="H1253" s="666" t="s">
        <v>6525</v>
      </c>
      <c r="I1253" s="668">
        <v>3031.4</v>
      </c>
      <c r="J1253" s="668">
        <v>1</v>
      </c>
      <c r="K1253" s="669">
        <v>3031.4</v>
      </c>
    </row>
    <row r="1254" spans="1:11" ht="14.4" customHeight="1" x14ac:dyDescent="0.3">
      <c r="A1254" s="664" t="s">
        <v>555</v>
      </c>
      <c r="B1254" s="665" t="s">
        <v>556</v>
      </c>
      <c r="C1254" s="666" t="s">
        <v>4329</v>
      </c>
      <c r="D1254" s="667" t="s">
        <v>7569</v>
      </c>
      <c r="E1254" s="666" t="s">
        <v>7570</v>
      </c>
      <c r="F1254" s="667" t="s">
        <v>7571</v>
      </c>
      <c r="G1254" s="666" t="s">
        <v>6526</v>
      </c>
      <c r="H1254" s="666" t="s">
        <v>6527</v>
      </c>
      <c r="I1254" s="668">
        <v>977.95</v>
      </c>
      <c r="J1254" s="668">
        <v>1</v>
      </c>
      <c r="K1254" s="669">
        <v>977.95</v>
      </c>
    </row>
    <row r="1255" spans="1:11" ht="14.4" customHeight="1" x14ac:dyDescent="0.3">
      <c r="A1255" s="664" t="s">
        <v>555</v>
      </c>
      <c r="B1255" s="665" t="s">
        <v>556</v>
      </c>
      <c r="C1255" s="666" t="s">
        <v>4329</v>
      </c>
      <c r="D1255" s="667" t="s">
        <v>7569</v>
      </c>
      <c r="E1255" s="666" t="s">
        <v>7570</v>
      </c>
      <c r="F1255" s="667" t="s">
        <v>7571</v>
      </c>
      <c r="G1255" s="666" t="s">
        <v>6528</v>
      </c>
      <c r="H1255" s="666" t="s">
        <v>6529</v>
      </c>
      <c r="I1255" s="668">
        <v>2051.9899999999998</v>
      </c>
      <c r="J1255" s="668">
        <v>1</v>
      </c>
      <c r="K1255" s="669">
        <v>2051.9899999999998</v>
      </c>
    </row>
    <row r="1256" spans="1:11" ht="14.4" customHeight="1" x14ac:dyDescent="0.3">
      <c r="A1256" s="664" t="s">
        <v>555</v>
      </c>
      <c r="B1256" s="665" t="s">
        <v>556</v>
      </c>
      <c r="C1256" s="666" t="s">
        <v>4329</v>
      </c>
      <c r="D1256" s="667" t="s">
        <v>7569</v>
      </c>
      <c r="E1256" s="666" t="s">
        <v>7570</v>
      </c>
      <c r="F1256" s="667" t="s">
        <v>7571</v>
      </c>
      <c r="G1256" s="666" t="s">
        <v>6530</v>
      </c>
      <c r="H1256" s="666" t="s">
        <v>6531</v>
      </c>
      <c r="I1256" s="668">
        <v>1739.29</v>
      </c>
      <c r="J1256" s="668">
        <v>1</v>
      </c>
      <c r="K1256" s="669">
        <v>1739.29</v>
      </c>
    </row>
    <row r="1257" spans="1:11" ht="14.4" customHeight="1" x14ac:dyDescent="0.3">
      <c r="A1257" s="664" t="s">
        <v>555</v>
      </c>
      <c r="B1257" s="665" t="s">
        <v>556</v>
      </c>
      <c r="C1257" s="666" t="s">
        <v>4329</v>
      </c>
      <c r="D1257" s="667" t="s">
        <v>7569</v>
      </c>
      <c r="E1257" s="666" t="s">
        <v>7570</v>
      </c>
      <c r="F1257" s="667" t="s">
        <v>7571</v>
      </c>
      <c r="G1257" s="666" t="s">
        <v>6532</v>
      </c>
      <c r="H1257" s="666" t="s">
        <v>6533</v>
      </c>
      <c r="I1257" s="668">
        <v>122.49</v>
      </c>
      <c r="J1257" s="668">
        <v>40</v>
      </c>
      <c r="K1257" s="669">
        <v>4899.51</v>
      </c>
    </row>
    <row r="1258" spans="1:11" ht="14.4" customHeight="1" x14ac:dyDescent="0.3">
      <c r="A1258" s="664" t="s">
        <v>555</v>
      </c>
      <c r="B1258" s="665" t="s">
        <v>556</v>
      </c>
      <c r="C1258" s="666" t="s">
        <v>4329</v>
      </c>
      <c r="D1258" s="667" t="s">
        <v>7569</v>
      </c>
      <c r="E1258" s="666" t="s">
        <v>7570</v>
      </c>
      <c r="F1258" s="667" t="s">
        <v>7571</v>
      </c>
      <c r="G1258" s="666" t="s">
        <v>6534</v>
      </c>
      <c r="H1258" s="666" t="s">
        <v>6535</v>
      </c>
      <c r="I1258" s="668">
        <v>890.23</v>
      </c>
      <c r="J1258" s="668">
        <v>3</v>
      </c>
      <c r="K1258" s="669">
        <v>2670.6800000000003</v>
      </c>
    </row>
    <row r="1259" spans="1:11" ht="14.4" customHeight="1" x14ac:dyDescent="0.3">
      <c r="A1259" s="664" t="s">
        <v>555</v>
      </c>
      <c r="B1259" s="665" t="s">
        <v>556</v>
      </c>
      <c r="C1259" s="666" t="s">
        <v>4329</v>
      </c>
      <c r="D1259" s="667" t="s">
        <v>7569</v>
      </c>
      <c r="E1259" s="666" t="s">
        <v>7570</v>
      </c>
      <c r="F1259" s="667" t="s">
        <v>7571</v>
      </c>
      <c r="G1259" s="666" t="s">
        <v>6536</v>
      </c>
      <c r="H1259" s="666" t="s">
        <v>6537</v>
      </c>
      <c r="I1259" s="668">
        <v>10575.5</v>
      </c>
      <c r="J1259" s="668">
        <v>1</v>
      </c>
      <c r="K1259" s="669">
        <v>10575.5</v>
      </c>
    </row>
    <row r="1260" spans="1:11" ht="14.4" customHeight="1" x14ac:dyDescent="0.3">
      <c r="A1260" s="664" t="s">
        <v>555</v>
      </c>
      <c r="B1260" s="665" t="s">
        <v>556</v>
      </c>
      <c r="C1260" s="666" t="s">
        <v>4329</v>
      </c>
      <c r="D1260" s="667" t="s">
        <v>7569</v>
      </c>
      <c r="E1260" s="666" t="s">
        <v>7570</v>
      </c>
      <c r="F1260" s="667" t="s">
        <v>7571</v>
      </c>
      <c r="G1260" s="666" t="s">
        <v>6538</v>
      </c>
      <c r="H1260" s="666" t="s">
        <v>6539</v>
      </c>
      <c r="I1260" s="668">
        <v>8682.42</v>
      </c>
      <c r="J1260" s="668">
        <v>1</v>
      </c>
      <c r="K1260" s="669">
        <v>8682.42</v>
      </c>
    </row>
    <row r="1261" spans="1:11" ht="14.4" customHeight="1" x14ac:dyDescent="0.3">
      <c r="A1261" s="664" t="s">
        <v>555</v>
      </c>
      <c r="B1261" s="665" t="s">
        <v>556</v>
      </c>
      <c r="C1261" s="666" t="s">
        <v>4329</v>
      </c>
      <c r="D1261" s="667" t="s">
        <v>7569</v>
      </c>
      <c r="E1261" s="666" t="s">
        <v>7570</v>
      </c>
      <c r="F1261" s="667" t="s">
        <v>7571</v>
      </c>
      <c r="G1261" s="666" t="s">
        <v>6540</v>
      </c>
      <c r="H1261" s="666" t="s">
        <v>6541</v>
      </c>
      <c r="I1261" s="668">
        <v>1316.93</v>
      </c>
      <c r="J1261" s="668">
        <v>1</v>
      </c>
      <c r="K1261" s="669">
        <v>1316.93</v>
      </c>
    </row>
    <row r="1262" spans="1:11" ht="14.4" customHeight="1" x14ac:dyDescent="0.3">
      <c r="A1262" s="664" t="s">
        <v>555</v>
      </c>
      <c r="B1262" s="665" t="s">
        <v>556</v>
      </c>
      <c r="C1262" s="666" t="s">
        <v>4329</v>
      </c>
      <c r="D1262" s="667" t="s">
        <v>7569</v>
      </c>
      <c r="E1262" s="666" t="s">
        <v>7570</v>
      </c>
      <c r="F1262" s="667" t="s">
        <v>7571</v>
      </c>
      <c r="G1262" s="666" t="s">
        <v>6542</v>
      </c>
      <c r="H1262" s="666" t="s">
        <v>6543</v>
      </c>
      <c r="I1262" s="668">
        <v>2518.5</v>
      </c>
      <c r="J1262" s="668">
        <v>4</v>
      </c>
      <c r="K1262" s="669">
        <v>10074</v>
      </c>
    </row>
    <row r="1263" spans="1:11" ht="14.4" customHeight="1" x14ac:dyDescent="0.3">
      <c r="A1263" s="664" t="s">
        <v>555</v>
      </c>
      <c r="B1263" s="665" t="s">
        <v>556</v>
      </c>
      <c r="C1263" s="666" t="s">
        <v>4329</v>
      </c>
      <c r="D1263" s="667" t="s">
        <v>7569</v>
      </c>
      <c r="E1263" s="666" t="s">
        <v>7570</v>
      </c>
      <c r="F1263" s="667" t="s">
        <v>7571</v>
      </c>
      <c r="G1263" s="666" t="s">
        <v>6544</v>
      </c>
      <c r="H1263" s="666" t="s">
        <v>6545</v>
      </c>
      <c r="I1263" s="668">
        <v>9174.09</v>
      </c>
      <c r="J1263" s="668">
        <v>1</v>
      </c>
      <c r="K1263" s="669">
        <v>9174.09</v>
      </c>
    </row>
    <row r="1264" spans="1:11" ht="14.4" customHeight="1" x14ac:dyDescent="0.3">
      <c r="A1264" s="664" t="s">
        <v>555</v>
      </c>
      <c r="B1264" s="665" t="s">
        <v>556</v>
      </c>
      <c r="C1264" s="666" t="s">
        <v>4329</v>
      </c>
      <c r="D1264" s="667" t="s">
        <v>7569</v>
      </c>
      <c r="E1264" s="666" t="s">
        <v>7570</v>
      </c>
      <c r="F1264" s="667" t="s">
        <v>7571</v>
      </c>
      <c r="G1264" s="666" t="s">
        <v>6546</v>
      </c>
      <c r="H1264" s="666" t="s">
        <v>6547</v>
      </c>
      <c r="I1264" s="668">
        <v>808.05</v>
      </c>
      <c r="J1264" s="668">
        <v>1</v>
      </c>
      <c r="K1264" s="669">
        <v>808.05</v>
      </c>
    </row>
    <row r="1265" spans="1:11" ht="14.4" customHeight="1" x14ac:dyDescent="0.3">
      <c r="A1265" s="664" t="s">
        <v>555</v>
      </c>
      <c r="B1265" s="665" t="s">
        <v>556</v>
      </c>
      <c r="C1265" s="666" t="s">
        <v>4329</v>
      </c>
      <c r="D1265" s="667" t="s">
        <v>7569</v>
      </c>
      <c r="E1265" s="666" t="s">
        <v>7570</v>
      </c>
      <c r="F1265" s="667" t="s">
        <v>7571</v>
      </c>
      <c r="G1265" s="666" t="s">
        <v>6548</v>
      </c>
      <c r="H1265" s="666" t="s">
        <v>6549</v>
      </c>
      <c r="I1265" s="668">
        <v>596.93000000000006</v>
      </c>
      <c r="J1265" s="668">
        <v>2</v>
      </c>
      <c r="K1265" s="669">
        <v>1193.8600000000001</v>
      </c>
    </row>
    <row r="1266" spans="1:11" ht="14.4" customHeight="1" x14ac:dyDescent="0.3">
      <c r="A1266" s="664" t="s">
        <v>555</v>
      </c>
      <c r="B1266" s="665" t="s">
        <v>556</v>
      </c>
      <c r="C1266" s="666" t="s">
        <v>4329</v>
      </c>
      <c r="D1266" s="667" t="s">
        <v>7569</v>
      </c>
      <c r="E1266" s="666" t="s">
        <v>7570</v>
      </c>
      <c r="F1266" s="667" t="s">
        <v>7571</v>
      </c>
      <c r="G1266" s="666" t="s">
        <v>6550</v>
      </c>
      <c r="H1266" s="666" t="s">
        <v>6551</v>
      </c>
      <c r="I1266" s="668">
        <v>6549.4</v>
      </c>
      <c r="J1266" s="668">
        <v>1</v>
      </c>
      <c r="K1266" s="669">
        <v>6549.4</v>
      </c>
    </row>
    <row r="1267" spans="1:11" ht="14.4" customHeight="1" x14ac:dyDescent="0.3">
      <c r="A1267" s="664" t="s">
        <v>555</v>
      </c>
      <c r="B1267" s="665" t="s">
        <v>556</v>
      </c>
      <c r="C1267" s="666" t="s">
        <v>4329</v>
      </c>
      <c r="D1267" s="667" t="s">
        <v>7569</v>
      </c>
      <c r="E1267" s="666" t="s">
        <v>7570</v>
      </c>
      <c r="F1267" s="667" t="s">
        <v>7571</v>
      </c>
      <c r="G1267" s="666" t="s">
        <v>6550</v>
      </c>
      <c r="H1267" s="666" t="s">
        <v>6552</v>
      </c>
      <c r="I1267" s="668">
        <v>7466.32</v>
      </c>
      <c r="J1267" s="668">
        <v>1</v>
      </c>
      <c r="K1267" s="669">
        <v>7466.32</v>
      </c>
    </row>
    <row r="1268" spans="1:11" ht="14.4" customHeight="1" x14ac:dyDescent="0.3">
      <c r="A1268" s="664" t="s">
        <v>555</v>
      </c>
      <c r="B1268" s="665" t="s">
        <v>556</v>
      </c>
      <c r="C1268" s="666" t="s">
        <v>4329</v>
      </c>
      <c r="D1268" s="667" t="s">
        <v>7569</v>
      </c>
      <c r="E1268" s="666" t="s">
        <v>7570</v>
      </c>
      <c r="F1268" s="667" t="s">
        <v>7571</v>
      </c>
      <c r="G1268" s="666" t="s">
        <v>6553</v>
      </c>
      <c r="H1268" s="666" t="s">
        <v>6554</v>
      </c>
      <c r="I1268" s="668">
        <v>9169.36</v>
      </c>
      <c r="J1268" s="668">
        <v>2</v>
      </c>
      <c r="K1268" s="669">
        <v>18338.72</v>
      </c>
    </row>
    <row r="1269" spans="1:11" ht="14.4" customHeight="1" x14ac:dyDescent="0.3">
      <c r="A1269" s="664" t="s">
        <v>555</v>
      </c>
      <c r="B1269" s="665" t="s">
        <v>556</v>
      </c>
      <c r="C1269" s="666" t="s">
        <v>4329</v>
      </c>
      <c r="D1269" s="667" t="s">
        <v>7569</v>
      </c>
      <c r="E1269" s="666" t="s">
        <v>7570</v>
      </c>
      <c r="F1269" s="667" t="s">
        <v>7571</v>
      </c>
      <c r="G1269" s="666" t="s">
        <v>6555</v>
      </c>
      <c r="H1269" s="666" t="s">
        <v>6556</v>
      </c>
      <c r="I1269" s="668">
        <v>371.48</v>
      </c>
      <c r="J1269" s="668">
        <v>1</v>
      </c>
      <c r="K1269" s="669">
        <v>371.48</v>
      </c>
    </row>
    <row r="1270" spans="1:11" ht="14.4" customHeight="1" x14ac:dyDescent="0.3">
      <c r="A1270" s="664" t="s">
        <v>555</v>
      </c>
      <c r="B1270" s="665" t="s">
        <v>556</v>
      </c>
      <c r="C1270" s="666" t="s">
        <v>4329</v>
      </c>
      <c r="D1270" s="667" t="s">
        <v>7569</v>
      </c>
      <c r="E1270" s="666" t="s">
        <v>7570</v>
      </c>
      <c r="F1270" s="667" t="s">
        <v>7571</v>
      </c>
      <c r="G1270" s="666" t="s">
        <v>6557</v>
      </c>
      <c r="H1270" s="666" t="s">
        <v>6558</v>
      </c>
      <c r="I1270" s="668">
        <v>371.48</v>
      </c>
      <c r="J1270" s="668">
        <v>1</v>
      </c>
      <c r="K1270" s="669">
        <v>371.48</v>
      </c>
    </row>
    <row r="1271" spans="1:11" ht="14.4" customHeight="1" x14ac:dyDescent="0.3">
      <c r="A1271" s="664" t="s">
        <v>555</v>
      </c>
      <c r="B1271" s="665" t="s">
        <v>556</v>
      </c>
      <c r="C1271" s="666" t="s">
        <v>4329</v>
      </c>
      <c r="D1271" s="667" t="s">
        <v>7569</v>
      </c>
      <c r="E1271" s="666" t="s">
        <v>7570</v>
      </c>
      <c r="F1271" s="667" t="s">
        <v>7571</v>
      </c>
      <c r="G1271" s="666" t="s">
        <v>6559</v>
      </c>
      <c r="H1271" s="666" t="s">
        <v>6560</v>
      </c>
      <c r="I1271" s="668">
        <v>1290.9349999999999</v>
      </c>
      <c r="J1271" s="668">
        <v>4</v>
      </c>
      <c r="K1271" s="669">
        <v>5163.76</v>
      </c>
    </row>
    <row r="1272" spans="1:11" ht="14.4" customHeight="1" x14ac:dyDescent="0.3">
      <c r="A1272" s="664" t="s">
        <v>555</v>
      </c>
      <c r="B1272" s="665" t="s">
        <v>556</v>
      </c>
      <c r="C1272" s="666" t="s">
        <v>4329</v>
      </c>
      <c r="D1272" s="667" t="s">
        <v>7569</v>
      </c>
      <c r="E1272" s="666" t="s">
        <v>7570</v>
      </c>
      <c r="F1272" s="667" t="s">
        <v>7571</v>
      </c>
      <c r="G1272" s="666" t="s">
        <v>6561</v>
      </c>
      <c r="H1272" s="666" t="s">
        <v>6562</v>
      </c>
      <c r="I1272" s="668">
        <v>8144.16</v>
      </c>
      <c r="J1272" s="668">
        <v>1</v>
      </c>
      <c r="K1272" s="669">
        <v>8144.16</v>
      </c>
    </row>
    <row r="1273" spans="1:11" ht="14.4" customHeight="1" x14ac:dyDescent="0.3">
      <c r="A1273" s="664" t="s">
        <v>555</v>
      </c>
      <c r="B1273" s="665" t="s">
        <v>556</v>
      </c>
      <c r="C1273" s="666" t="s">
        <v>4329</v>
      </c>
      <c r="D1273" s="667" t="s">
        <v>7569</v>
      </c>
      <c r="E1273" s="666" t="s">
        <v>7570</v>
      </c>
      <c r="F1273" s="667" t="s">
        <v>7571</v>
      </c>
      <c r="G1273" s="666" t="s">
        <v>6563</v>
      </c>
      <c r="H1273" s="666" t="s">
        <v>6564</v>
      </c>
      <c r="I1273" s="668">
        <v>8717</v>
      </c>
      <c r="J1273" s="668">
        <v>1</v>
      </c>
      <c r="K1273" s="669">
        <v>8717</v>
      </c>
    </row>
    <row r="1274" spans="1:11" ht="14.4" customHeight="1" x14ac:dyDescent="0.3">
      <c r="A1274" s="664" t="s">
        <v>555</v>
      </c>
      <c r="B1274" s="665" t="s">
        <v>556</v>
      </c>
      <c r="C1274" s="666" t="s">
        <v>4329</v>
      </c>
      <c r="D1274" s="667" t="s">
        <v>7569</v>
      </c>
      <c r="E1274" s="666" t="s">
        <v>7570</v>
      </c>
      <c r="F1274" s="667" t="s">
        <v>7571</v>
      </c>
      <c r="G1274" s="666" t="s">
        <v>6565</v>
      </c>
      <c r="H1274" s="666" t="s">
        <v>6566</v>
      </c>
      <c r="I1274" s="668">
        <v>9803.2999999999993</v>
      </c>
      <c r="J1274" s="668">
        <v>1</v>
      </c>
      <c r="K1274" s="669">
        <v>9803.2999999999993</v>
      </c>
    </row>
    <row r="1275" spans="1:11" ht="14.4" customHeight="1" x14ac:dyDescent="0.3">
      <c r="A1275" s="664" t="s">
        <v>555</v>
      </c>
      <c r="B1275" s="665" t="s">
        <v>556</v>
      </c>
      <c r="C1275" s="666" t="s">
        <v>4329</v>
      </c>
      <c r="D1275" s="667" t="s">
        <v>7569</v>
      </c>
      <c r="E1275" s="666" t="s">
        <v>7570</v>
      </c>
      <c r="F1275" s="667" t="s">
        <v>7571</v>
      </c>
      <c r="G1275" s="666" t="s">
        <v>6567</v>
      </c>
      <c r="H1275" s="666" t="s">
        <v>6568</v>
      </c>
      <c r="I1275" s="668">
        <v>8766.4500000000007</v>
      </c>
      <c r="J1275" s="668">
        <v>2</v>
      </c>
      <c r="K1275" s="669">
        <v>17532.900000000001</v>
      </c>
    </row>
    <row r="1276" spans="1:11" ht="14.4" customHeight="1" x14ac:dyDescent="0.3">
      <c r="A1276" s="664" t="s">
        <v>555</v>
      </c>
      <c r="B1276" s="665" t="s">
        <v>556</v>
      </c>
      <c r="C1276" s="666" t="s">
        <v>4329</v>
      </c>
      <c r="D1276" s="667" t="s">
        <v>7569</v>
      </c>
      <c r="E1276" s="666" t="s">
        <v>7570</v>
      </c>
      <c r="F1276" s="667" t="s">
        <v>7571</v>
      </c>
      <c r="G1276" s="666" t="s">
        <v>6569</v>
      </c>
      <c r="H1276" s="666" t="s">
        <v>6570</v>
      </c>
      <c r="I1276" s="668">
        <v>5254.72</v>
      </c>
      <c r="J1276" s="668">
        <v>1</v>
      </c>
      <c r="K1276" s="669">
        <v>5254.72</v>
      </c>
    </row>
    <row r="1277" spans="1:11" ht="14.4" customHeight="1" x14ac:dyDescent="0.3">
      <c r="A1277" s="664" t="s">
        <v>555</v>
      </c>
      <c r="B1277" s="665" t="s">
        <v>556</v>
      </c>
      <c r="C1277" s="666" t="s">
        <v>4329</v>
      </c>
      <c r="D1277" s="667" t="s">
        <v>7569</v>
      </c>
      <c r="E1277" s="666" t="s">
        <v>7570</v>
      </c>
      <c r="F1277" s="667" t="s">
        <v>7571</v>
      </c>
      <c r="G1277" s="666" t="s">
        <v>6571</v>
      </c>
      <c r="H1277" s="666" t="s">
        <v>6572</v>
      </c>
      <c r="I1277" s="668">
        <v>448.36</v>
      </c>
      <c r="J1277" s="668">
        <v>1</v>
      </c>
      <c r="K1277" s="669">
        <v>448.36</v>
      </c>
    </row>
    <row r="1278" spans="1:11" ht="14.4" customHeight="1" x14ac:dyDescent="0.3">
      <c r="A1278" s="664" t="s">
        <v>555</v>
      </c>
      <c r="B1278" s="665" t="s">
        <v>556</v>
      </c>
      <c r="C1278" s="666" t="s">
        <v>4329</v>
      </c>
      <c r="D1278" s="667" t="s">
        <v>7569</v>
      </c>
      <c r="E1278" s="666" t="s">
        <v>7570</v>
      </c>
      <c r="F1278" s="667" t="s">
        <v>7571</v>
      </c>
      <c r="G1278" s="666" t="s">
        <v>6573</v>
      </c>
      <c r="H1278" s="666" t="s">
        <v>6574</v>
      </c>
      <c r="I1278" s="668">
        <v>86.64</v>
      </c>
      <c r="J1278" s="668">
        <v>2</v>
      </c>
      <c r="K1278" s="669">
        <v>173.28</v>
      </c>
    </row>
    <row r="1279" spans="1:11" ht="14.4" customHeight="1" x14ac:dyDescent="0.3">
      <c r="A1279" s="664" t="s">
        <v>555</v>
      </c>
      <c r="B1279" s="665" t="s">
        <v>556</v>
      </c>
      <c r="C1279" s="666" t="s">
        <v>4329</v>
      </c>
      <c r="D1279" s="667" t="s">
        <v>7569</v>
      </c>
      <c r="E1279" s="666" t="s">
        <v>7570</v>
      </c>
      <c r="F1279" s="667" t="s">
        <v>7571</v>
      </c>
      <c r="G1279" s="666" t="s">
        <v>6575</v>
      </c>
      <c r="H1279" s="666" t="s">
        <v>6576</v>
      </c>
      <c r="I1279" s="668">
        <v>3510.26</v>
      </c>
      <c r="J1279" s="668">
        <v>1</v>
      </c>
      <c r="K1279" s="669">
        <v>3510.26</v>
      </c>
    </row>
    <row r="1280" spans="1:11" ht="14.4" customHeight="1" x14ac:dyDescent="0.3">
      <c r="A1280" s="664" t="s">
        <v>555</v>
      </c>
      <c r="B1280" s="665" t="s">
        <v>556</v>
      </c>
      <c r="C1280" s="666" t="s">
        <v>4329</v>
      </c>
      <c r="D1280" s="667" t="s">
        <v>7569</v>
      </c>
      <c r="E1280" s="666" t="s">
        <v>7570</v>
      </c>
      <c r="F1280" s="667" t="s">
        <v>7571</v>
      </c>
      <c r="G1280" s="666" t="s">
        <v>6577</v>
      </c>
      <c r="H1280" s="666" t="s">
        <v>6578</v>
      </c>
      <c r="I1280" s="668">
        <v>530.53749999999991</v>
      </c>
      <c r="J1280" s="668">
        <v>5</v>
      </c>
      <c r="K1280" s="669">
        <v>2652.6899999999996</v>
      </c>
    </row>
    <row r="1281" spans="1:11" ht="14.4" customHeight="1" x14ac:dyDescent="0.3">
      <c r="A1281" s="664" t="s">
        <v>555</v>
      </c>
      <c r="B1281" s="665" t="s">
        <v>556</v>
      </c>
      <c r="C1281" s="666" t="s">
        <v>4329</v>
      </c>
      <c r="D1281" s="667" t="s">
        <v>7569</v>
      </c>
      <c r="E1281" s="666" t="s">
        <v>7570</v>
      </c>
      <c r="F1281" s="667" t="s">
        <v>7571</v>
      </c>
      <c r="G1281" s="666" t="s">
        <v>6579</v>
      </c>
      <c r="H1281" s="666" t="s">
        <v>6580</v>
      </c>
      <c r="I1281" s="668">
        <v>1287.44</v>
      </c>
      <c r="J1281" s="668">
        <v>1</v>
      </c>
      <c r="K1281" s="669">
        <v>1287.44</v>
      </c>
    </row>
    <row r="1282" spans="1:11" ht="14.4" customHeight="1" x14ac:dyDescent="0.3">
      <c r="A1282" s="664" t="s">
        <v>555</v>
      </c>
      <c r="B1282" s="665" t="s">
        <v>556</v>
      </c>
      <c r="C1282" s="666" t="s">
        <v>4329</v>
      </c>
      <c r="D1282" s="667" t="s">
        <v>7569</v>
      </c>
      <c r="E1282" s="666" t="s">
        <v>7570</v>
      </c>
      <c r="F1282" s="667" t="s">
        <v>7571</v>
      </c>
      <c r="G1282" s="666" t="s">
        <v>6581</v>
      </c>
      <c r="H1282" s="666" t="s">
        <v>6582</v>
      </c>
      <c r="I1282" s="668">
        <v>809</v>
      </c>
      <c r="J1282" s="668">
        <v>2</v>
      </c>
      <c r="K1282" s="669">
        <v>1618</v>
      </c>
    </row>
    <row r="1283" spans="1:11" ht="14.4" customHeight="1" x14ac:dyDescent="0.3">
      <c r="A1283" s="664" t="s">
        <v>555</v>
      </c>
      <c r="B1283" s="665" t="s">
        <v>556</v>
      </c>
      <c r="C1283" s="666" t="s">
        <v>4329</v>
      </c>
      <c r="D1283" s="667" t="s">
        <v>7569</v>
      </c>
      <c r="E1283" s="666" t="s">
        <v>7570</v>
      </c>
      <c r="F1283" s="667" t="s">
        <v>7571</v>
      </c>
      <c r="G1283" s="666" t="s">
        <v>6583</v>
      </c>
      <c r="H1283" s="666" t="s">
        <v>6584</v>
      </c>
      <c r="I1283" s="668">
        <v>565.33000000000004</v>
      </c>
      <c r="J1283" s="668">
        <v>10</v>
      </c>
      <c r="K1283" s="669">
        <v>5653.3</v>
      </c>
    </row>
    <row r="1284" spans="1:11" ht="14.4" customHeight="1" x14ac:dyDescent="0.3">
      <c r="A1284" s="664" t="s">
        <v>555</v>
      </c>
      <c r="B1284" s="665" t="s">
        <v>556</v>
      </c>
      <c r="C1284" s="666" t="s">
        <v>4329</v>
      </c>
      <c r="D1284" s="667" t="s">
        <v>7569</v>
      </c>
      <c r="E1284" s="666" t="s">
        <v>7570</v>
      </c>
      <c r="F1284" s="667" t="s">
        <v>7571</v>
      </c>
      <c r="G1284" s="666" t="s">
        <v>6585</v>
      </c>
      <c r="H1284" s="666" t="s">
        <v>6586</v>
      </c>
      <c r="I1284" s="668">
        <v>878.72</v>
      </c>
      <c r="J1284" s="668">
        <v>1</v>
      </c>
      <c r="K1284" s="669">
        <v>878.72</v>
      </c>
    </row>
    <row r="1285" spans="1:11" ht="14.4" customHeight="1" x14ac:dyDescent="0.3">
      <c r="A1285" s="664" t="s">
        <v>555</v>
      </c>
      <c r="B1285" s="665" t="s">
        <v>556</v>
      </c>
      <c r="C1285" s="666" t="s">
        <v>4329</v>
      </c>
      <c r="D1285" s="667" t="s">
        <v>7569</v>
      </c>
      <c r="E1285" s="666" t="s">
        <v>7570</v>
      </c>
      <c r="F1285" s="667" t="s">
        <v>7571</v>
      </c>
      <c r="G1285" s="666" t="s">
        <v>6587</v>
      </c>
      <c r="H1285" s="666" t="s">
        <v>6588</v>
      </c>
      <c r="I1285" s="668">
        <v>8920.0499999999993</v>
      </c>
      <c r="J1285" s="668">
        <v>1</v>
      </c>
      <c r="K1285" s="669">
        <v>8920.0499999999993</v>
      </c>
    </row>
    <row r="1286" spans="1:11" ht="14.4" customHeight="1" x14ac:dyDescent="0.3">
      <c r="A1286" s="664" t="s">
        <v>555</v>
      </c>
      <c r="B1286" s="665" t="s">
        <v>556</v>
      </c>
      <c r="C1286" s="666" t="s">
        <v>4329</v>
      </c>
      <c r="D1286" s="667" t="s">
        <v>7569</v>
      </c>
      <c r="E1286" s="666" t="s">
        <v>7570</v>
      </c>
      <c r="F1286" s="667" t="s">
        <v>7571</v>
      </c>
      <c r="G1286" s="666" t="s">
        <v>6589</v>
      </c>
      <c r="H1286" s="666" t="s">
        <v>6590</v>
      </c>
      <c r="I1286" s="668">
        <v>1290.93</v>
      </c>
      <c r="J1286" s="668">
        <v>2</v>
      </c>
      <c r="K1286" s="669">
        <v>2581.86</v>
      </c>
    </row>
    <row r="1287" spans="1:11" ht="14.4" customHeight="1" x14ac:dyDescent="0.3">
      <c r="A1287" s="664" t="s">
        <v>555</v>
      </c>
      <c r="B1287" s="665" t="s">
        <v>556</v>
      </c>
      <c r="C1287" s="666" t="s">
        <v>4329</v>
      </c>
      <c r="D1287" s="667" t="s">
        <v>7569</v>
      </c>
      <c r="E1287" s="666" t="s">
        <v>7570</v>
      </c>
      <c r="F1287" s="667" t="s">
        <v>7571</v>
      </c>
      <c r="G1287" s="666" t="s">
        <v>6591</v>
      </c>
      <c r="H1287" s="666" t="s">
        <v>6592</v>
      </c>
      <c r="I1287" s="668">
        <v>1290.93</v>
      </c>
      <c r="J1287" s="668">
        <v>1</v>
      </c>
      <c r="K1287" s="669">
        <v>1290.93</v>
      </c>
    </row>
    <row r="1288" spans="1:11" ht="14.4" customHeight="1" x14ac:dyDescent="0.3">
      <c r="A1288" s="664" t="s">
        <v>555</v>
      </c>
      <c r="B1288" s="665" t="s">
        <v>556</v>
      </c>
      <c r="C1288" s="666" t="s">
        <v>4329</v>
      </c>
      <c r="D1288" s="667" t="s">
        <v>7569</v>
      </c>
      <c r="E1288" s="666" t="s">
        <v>7570</v>
      </c>
      <c r="F1288" s="667" t="s">
        <v>7571</v>
      </c>
      <c r="G1288" s="666" t="s">
        <v>6593</v>
      </c>
      <c r="H1288" s="666" t="s">
        <v>6594</v>
      </c>
      <c r="I1288" s="668">
        <v>10992.45</v>
      </c>
      <c r="J1288" s="668">
        <v>1</v>
      </c>
      <c r="K1288" s="669">
        <v>10992.45</v>
      </c>
    </row>
    <row r="1289" spans="1:11" ht="14.4" customHeight="1" x14ac:dyDescent="0.3">
      <c r="A1289" s="664" t="s">
        <v>555</v>
      </c>
      <c r="B1289" s="665" t="s">
        <v>556</v>
      </c>
      <c r="C1289" s="666" t="s">
        <v>4329</v>
      </c>
      <c r="D1289" s="667" t="s">
        <v>7569</v>
      </c>
      <c r="E1289" s="666" t="s">
        <v>7570</v>
      </c>
      <c r="F1289" s="667" t="s">
        <v>7571</v>
      </c>
      <c r="G1289" s="666" t="s">
        <v>6595</v>
      </c>
      <c r="H1289" s="666" t="s">
        <v>6596</v>
      </c>
      <c r="I1289" s="668">
        <v>1290.93</v>
      </c>
      <c r="J1289" s="668">
        <v>1</v>
      </c>
      <c r="K1289" s="669">
        <v>1290.93</v>
      </c>
    </row>
    <row r="1290" spans="1:11" ht="14.4" customHeight="1" x14ac:dyDescent="0.3">
      <c r="A1290" s="664" t="s">
        <v>555</v>
      </c>
      <c r="B1290" s="665" t="s">
        <v>556</v>
      </c>
      <c r="C1290" s="666" t="s">
        <v>4329</v>
      </c>
      <c r="D1290" s="667" t="s">
        <v>7569</v>
      </c>
      <c r="E1290" s="666" t="s">
        <v>7570</v>
      </c>
      <c r="F1290" s="667" t="s">
        <v>7571</v>
      </c>
      <c r="G1290" s="666" t="s">
        <v>6597</v>
      </c>
      <c r="H1290" s="666" t="s">
        <v>6598</v>
      </c>
      <c r="I1290" s="668">
        <v>449.44</v>
      </c>
      <c r="J1290" s="668">
        <v>1</v>
      </c>
      <c r="K1290" s="669">
        <v>449.44</v>
      </c>
    </row>
    <row r="1291" spans="1:11" ht="14.4" customHeight="1" x14ac:dyDescent="0.3">
      <c r="A1291" s="664" t="s">
        <v>555</v>
      </c>
      <c r="B1291" s="665" t="s">
        <v>556</v>
      </c>
      <c r="C1291" s="666" t="s">
        <v>4329</v>
      </c>
      <c r="D1291" s="667" t="s">
        <v>7569</v>
      </c>
      <c r="E1291" s="666" t="s">
        <v>7570</v>
      </c>
      <c r="F1291" s="667" t="s">
        <v>7571</v>
      </c>
      <c r="G1291" s="666" t="s">
        <v>6599</v>
      </c>
      <c r="H1291" s="666" t="s">
        <v>6600</v>
      </c>
      <c r="I1291" s="668">
        <v>10992.45</v>
      </c>
      <c r="J1291" s="668">
        <v>1</v>
      </c>
      <c r="K1291" s="669">
        <v>10992.45</v>
      </c>
    </row>
    <row r="1292" spans="1:11" ht="14.4" customHeight="1" x14ac:dyDescent="0.3">
      <c r="A1292" s="664" t="s">
        <v>555</v>
      </c>
      <c r="B1292" s="665" t="s">
        <v>556</v>
      </c>
      <c r="C1292" s="666" t="s">
        <v>4329</v>
      </c>
      <c r="D1292" s="667" t="s">
        <v>7569</v>
      </c>
      <c r="E1292" s="666" t="s">
        <v>7570</v>
      </c>
      <c r="F1292" s="667" t="s">
        <v>7571</v>
      </c>
      <c r="G1292" s="666" t="s">
        <v>6601</v>
      </c>
      <c r="H1292" s="666" t="s">
        <v>6602</v>
      </c>
      <c r="I1292" s="668">
        <v>8682.42</v>
      </c>
      <c r="J1292" s="668">
        <v>1</v>
      </c>
      <c r="K1292" s="669">
        <v>8682.42</v>
      </c>
    </row>
    <row r="1293" spans="1:11" ht="14.4" customHeight="1" x14ac:dyDescent="0.3">
      <c r="A1293" s="664" t="s">
        <v>555</v>
      </c>
      <c r="B1293" s="665" t="s">
        <v>556</v>
      </c>
      <c r="C1293" s="666" t="s">
        <v>4329</v>
      </c>
      <c r="D1293" s="667" t="s">
        <v>7569</v>
      </c>
      <c r="E1293" s="666" t="s">
        <v>7570</v>
      </c>
      <c r="F1293" s="667" t="s">
        <v>7571</v>
      </c>
      <c r="G1293" s="666" t="s">
        <v>6603</v>
      </c>
      <c r="H1293" s="666" t="s">
        <v>6604</v>
      </c>
      <c r="I1293" s="668">
        <v>977.95000000000016</v>
      </c>
      <c r="J1293" s="668">
        <v>3</v>
      </c>
      <c r="K1293" s="669">
        <v>2933.8500000000004</v>
      </c>
    </row>
    <row r="1294" spans="1:11" ht="14.4" customHeight="1" x14ac:dyDescent="0.3">
      <c r="A1294" s="664" t="s">
        <v>555</v>
      </c>
      <c r="B1294" s="665" t="s">
        <v>556</v>
      </c>
      <c r="C1294" s="666" t="s">
        <v>4329</v>
      </c>
      <c r="D1294" s="667" t="s">
        <v>7569</v>
      </c>
      <c r="E1294" s="666" t="s">
        <v>7570</v>
      </c>
      <c r="F1294" s="667" t="s">
        <v>7571</v>
      </c>
      <c r="G1294" s="666" t="s">
        <v>6605</v>
      </c>
      <c r="H1294" s="666" t="s">
        <v>6606</v>
      </c>
      <c r="I1294" s="668">
        <v>2770.32</v>
      </c>
      <c r="J1294" s="668">
        <v>2</v>
      </c>
      <c r="K1294" s="669">
        <v>5540.64</v>
      </c>
    </row>
    <row r="1295" spans="1:11" ht="14.4" customHeight="1" x14ac:dyDescent="0.3">
      <c r="A1295" s="664" t="s">
        <v>555</v>
      </c>
      <c r="B1295" s="665" t="s">
        <v>556</v>
      </c>
      <c r="C1295" s="666" t="s">
        <v>4329</v>
      </c>
      <c r="D1295" s="667" t="s">
        <v>7569</v>
      </c>
      <c r="E1295" s="666" t="s">
        <v>7570</v>
      </c>
      <c r="F1295" s="667" t="s">
        <v>7571</v>
      </c>
      <c r="G1295" s="666" t="s">
        <v>6607</v>
      </c>
      <c r="H1295" s="666" t="s">
        <v>6608</v>
      </c>
      <c r="I1295" s="668">
        <v>1839.1</v>
      </c>
      <c r="J1295" s="668">
        <v>2</v>
      </c>
      <c r="K1295" s="669">
        <v>3678.2</v>
      </c>
    </row>
    <row r="1296" spans="1:11" ht="14.4" customHeight="1" x14ac:dyDescent="0.3">
      <c r="A1296" s="664" t="s">
        <v>555</v>
      </c>
      <c r="B1296" s="665" t="s">
        <v>556</v>
      </c>
      <c r="C1296" s="666" t="s">
        <v>4329</v>
      </c>
      <c r="D1296" s="667" t="s">
        <v>7569</v>
      </c>
      <c r="E1296" s="666" t="s">
        <v>7570</v>
      </c>
      <c r="F1296" s="667" t="s">
        <v>7571</v>
      </c>
      <c r="G1296" s="666" t="s">
        <v>6609</v>
      </c>
      <c r="H1296" s="666" t="s">
        <v>6610</v>
      </c>
      <c r="I1296" s="668">
        <v>3859.2</v>
      </c>
      <c r="J1296" s="668">
        <v>1</v>
      </c>
      <c r="K1296" s="669">
        <v>3859.2</v>
      </c>
    </row>
    <row r="1297" spans="1:11" ht="14.4" customHeight="1" x14ac:dyDescent="0.3">
      <c r="A1297" s="664" t="s">
        <v>555</v>
      </c>
      <c r="B1297" s="665" t="s">
        <v>556</v>
      </c>
      <c r="C1297" s="666" t="s">
        <v>4329</v>
      </c>
      <c r="D1297" s="667" t="s">
        <v>7569</v>
      </c>
      <c r="E1297" s="666" t="s">
        <v>7570</v>
      </c>
      <c r="F1297" s="667" t="s">
        <v>7571</v>
      </c>
      <c r="G1297" s="666" t="s">
        <v>6611</v>
      </c>
      <c r="H1297" s="666" t="s">
        <v>6612</v>
      </c>
      <c r="I1297" s="668">
        <v>2023.0600000000002</v>
      </c>
      <c r="J1297" s="668">
        <v>3</v>
      </c>
      <c r="K1297" s="669">
        <v>6069.18</v>
      </c>
    </row>
    <row r="1298" spans="1:11" ht="14.4" customHeight="1" x14ac:dyDescent="0.3">
      <c r="A1298" s="664" t="s">
        <v>555</v>
      </c>
      <c r="B1298" s="665" t="s">
        <v>556</v>
      </c>
      <c r="C1298" s="666" t="s">
        <v>4329</v>
      </c>
      <c r="D1298" s="667" t="s">
        <v>7569</v>
      </c>
      <c r="E1298" s="666" t="s">
        <v>7570</v>
      </c>
      <c r="F1298" s="667" t="s">
        <v>7571</v>
      </c>
      <c r="G1298" s="666" t="s">
        <v>6613</v>
      </c>
      <c r="H1298" s="666" t="s">
        <v>6614</v>
      </c>
      <c r="I1298" s="668">
        <v>831.74</v>
      </c>
      <c r="J1298" s="668">
        <v>1</v>
      </c>
      <c r="K1298" s="669">
        <v>831.74</v>
      </c>
    </row>
    <row r="1299" spans="1:11" ht="14.4" customHeight="1" x14ac:dyDescent="0.3">
      <c r="A1299" s="664" t="s">
        <v>555</v>
      </c>
      <c r="B1299" s="665" t="s">
        <v>556</v>
      </c>
      <c r="C1299" s="666" t="s">
        <v>4329</v>
      </c>
      <c r="D1299" s="667" t="s">
        <v>7569</v>
      </c>
      <c r="E1299" s="666" t="s">
        <v>7570</v>
      </c>
      <c r="F1299" s="667" t="s">
        <v>7571</v>
      </c>
      <c r="G1299" s="666" t="s">
        <v>6615</v>
      </c>
      <c r="H1299" s="666" t="s">
        <v>6616</v>
      </c>
      <c r="I1299" s="668">
        <v>831.76</v>
      </c>
      <c r="J1299" s="668">
        <v>2</v>
      </c>
      <c r="K1299" s="669">
        <v>1663.52</v>
      </c>
    </row>
    <row r="1300" spans="1:11" ht="14.4" customHeight="1" x14ac:dyDescent="0.3">
      <c r="A1300" s="664" t="s">
        <v>555</v>
      </c>
      <c r="B1300" s="665" t="s">
        <v>556</v>
      </c>
      <c r="C1300" s="666" t="s">
        <v>4329</v>
      </c>
      <c r="D1300" s="667" t="s">
        <v>7569</v>
      </c>
      <c r="E1300" s="666" t="s">
        <v>7570</v>
      </c>
      <c r="F1300" s="667" t="s">
        <v>7571</v>
      </c>
      <c r="G1300" s="666" t="s">
        <v>6617</v>
      </c>
      <c r="H1300" s="666" t="s">
        <v>6618</v>
      </c>
      <c r="I1300" s="668">
        <v>831.74</v>
      </c>
      <c r="J1300" s="668">
        <v>1</v>
      </c>
      <c r="K1300" s="669">
        <v>831.74</v>
      </c>
    </row>
    <row r="1301" spans="1:11" ht="14.4" customHeight="1" x14ac:dyDescent="0.3">
      <c r="A1301" s="664" t="s">
        <v>555</v>
      </c>
      <c r="B1301" s="665" t="s">
        <v>556</v>
      </c>
      <c r="C1301" s="666" t="s">
        <v>4329</v>
      </c>
      <c r="D1301" s="667" t="s">
        <v>7569</v>
      </c>
      <c r="E1301" s="666" t="s">
        <v>7570</v>
      </c>
      <c r="F1301" s="667" t="s">
        <v>7571</v>
      </c>
      <c r="G1301" s="666" t="s">
        <v>6619</v>
      </c>
      <c r="H1301" s="666" t="s">
        <v>6620</v>
      </c>
      <c r="I1301" s="668">
        <v>831.74</v>
      </c>
      <c r="J1301" s="668">
        <v>1</v>
      </c>
      <c r="K1301" s="669">
        <v>831.74</v>
      </c>
    </row>
    <row r="1302" spans="1:11" ht="14.4" customHeight="1" x14ac:dyDescent="0.3">
      <c r="A1302" s="664" t="s">
        <v>555</v>
      </c>
      <c r="B1302" s="665" t="s">
        <v>556</v>
      </c>
      <c r="C1302" s="666" t="s">
        <v>4329</v>
      </c>
      <c r="D1302" s="667" t="s">
        <v>7569</v>
      </c>
      <c r="E1302" s="666" t="s">
        <v>7570</v>
      </c>
      <c r="F1302" s="667" t="s">
        <v>7571</v>
      </c>
      <c r="G1302" s="666" t="s">
        <v>6621</v>
      </c>
      <c r="H1302" s="666" t="s">
        <v>6622</v>
      </c>
      <c r="I1302" s="668">
        <v>443</v>
      </c>
      <c r="J1302" s="668">
        <v>1</v>
      </c>
      <c r="K1302" s="669">
        <v>443</v>
      </c>
    </row>
    <row r="1303" spans="1:11" ht="14.4" customHeight="1" x14ac:dyDescent="0.3">
      <c r="A1303" s="664" t="s">
        <v>555</v>
      </c>
      <c r="B1303" s="665" t="s">
        <v>556</v>
      </c>
      <c r="C1303" s="666" t="s">
        <v>4329</v>
      </c>
      <c r="D1303" s="667" t="s">
        <v>7569</v>
      </c>
      <c r="E1303" s="666" t="s">
        <v>7570</v>
      </c>
      <c r="F1303" s="667" t="s">
        <v>7571</v>
      </c>
      <c r="G1303" s="666" t="s">
        <v>6623</v>
      </c>
      <c r="H1303" s="666" t="s">
        <v>6624</v>
      </c>
      <c r="I1303" s="668">
        <v>1242</v>
      </c>
      <c r="J1303" s="668">
        <v>3</v>
      </c>
      <c r="K1303" s="669">
        <v>3726</v>
      </c>
    </row>
    <row r="1304" spans="1:11" ht="14.4" customHeight="1" x14ac:dyDescent="0.3">
      <c r="A1304" s="664" t="s">
        <v>555</v>
      </c>
      <c r="B1304" s="665" t="s">
        <v>556</v>
      </c>
      <c r="C1304" s="666" t="s">
        <v>4329</v>
      </c>
      <c r="D1304" s="667" t="s">
        <v>7569</v>
      </c>
      <c r="E1304" s="666" t="s">
        <v>7570</v>
      </c>
      <c r="F1304" s="667" t="s">
        <v>7571</v>
      </c>
      <c r="G1304" s="666" t="s">
        <v>6625</v>
      </c>
      <c r="H1304" s="666" t="s">
        <v>6626</v>
      </c>
      <c r="I1304" s="668">
        <v>19678.8</v>
      </c>
      <c r="J1304" s="668">
        <v>2</v>
      </c>
      <c r="K1304" s="669">
        <v>39357.599999999999</v>
      </c>
    </row>
    <row r="1305" spans="1:11" ht="14.4" customHeight="1" x14ac:dyDescent="0.3">
      <c r="A1305" s="664" t="s">
        <v>555</v>
      </c>
      <c r="B1305" s="665" t="s">
        <v>556</v>
      </c>
      <c r="C1305" s="666" t="s">
        <v>4329</v>
      </c>
      <c r="D1305" s="667" t="s">
        <v>7569</v>
      </c>
      <c r="E1305" s="666" t="s">
        <v>7570</v>
      </c>
      <c r="F1305" s="667" t="s">
        <v>7571</v>
      </c>
      <c r="G1305" s="666" t="s">
        <v>6627</v>
      </c>
      <c r="H1305" s="666" t="s">
        <v>6628</v>
      </c>
      <c r="I1305" s="668">
        <v>217.68</v>
      </c>
      <c r="J1305" s="668">
        <v>1</v>
      </c>
      <c r="K1305" s="669">
        <v>217.68</v>
      </c>
    </row>
    <row r="1306" spans="1:11" ht="14.4" customHeight="1" x14ac:dyDescent="0.3">
      <c r="A1306" s="664" t="s">
        <v>555</v>
      </c>
      <c r="B1306" s="665" t="s">
        <v>556</v>
      </c>
      <c r="C1306" s="666" t="s">
        <v>4329</v>
      </c>
      <c r="D1306" s="667" t="s">
        <v>7569</v>
      </c>
      <c r="E1306" s="666" t="s">
        <v>7570</v>
      </c>
      <c r="F1306" s="667" t="s">
        <v>7571</v>
      </c>
      <c r="G1306" s="666" t="s">
        <v>6629</v>
      </c>
      <c r="H1306" s="666" t="s">
        <v>6630</v>
      </c>
      <c r="I1306" s="668">
        <v>12008.3</v>
      </c>
      <c r="J1306" s="668">
        <v>1</v>
      </c>
      <c r="K1306" s="669">
        <v>12008.3</v>
      </c>
    </row>
    <row r="1307" spans="1:11" ht="14.4" customHeight="1" x14ac:dyDescent="0.3">
      <c r="A1307" s="664" t="s">
        <v>555</v>
      </c>
      <c r="B1307" s="665" t="s">
        <v>556</v>
      </c>
      <c r="C1307" s="666" t="s">
        <v>4329</v>
      </c>
      <c r="D1307" s="667" t="s">
        <v>7569</v>
      </c>
      <c r="E1307" s="666" t="s">
        <v>7570</v>
      </c>
      <c r="F1307" s="667" t="s">
        <v>7571</v>
      </c>
      <c r="G1307" s="666" t="s">
        <v>6631</v>
      </c>
      <c r="H1307" s="666" t="s">
        <v>6632</v>
      </c>
      <c r="I1307" s="668">
        <v>9248.8250000000007</v>
      </c>
      <c r="J1307" s="668">
        <v>2</v>
      </c>
      <c r="K1307" s="669">
        <v>18497.650000000001</v>
      </c>
    </row>
    <row r="1308" spans="1:11" ht="14.4" customHeight="1" x14ac:dyDescent="0.3">
      <c r="A1308" s="664" t="s">
        <v>555</v>
      </c>
      <c r="B1308" s="665" t="s">
        <v>556</v>
      </c>
      <c r="C1308" s="666" t="s">
        <v>4329</v>
      </c>
      <c r="D1308" s="667" t="s">
        <v>7569</v>
      </c>
      <c r="E1308" s="666" t="s">
        <v>7570</v>
      </c>
      <c r="F1308" s="667" t="s">
        <v>7571</v>
      </c>
      <c r="G1308" s="666" t="s">
        <v>6633</v>
      </c>
      <c r="H1308" s="666" t="s">
        <v>6634</v>
      </c>
      <c r="I1308" s="668">
        <v>1819.44</v>
      </c>
      <c r="J1308" s="668">
        <v>1</v>
      </c>
      <c r="K1308" s="669">
        <v>1819.44</v>
      </c>
    </row>
    <row r="1309" spans="1:11" ht="14.4" customHeight="1" x14ac:dyDescent="0.3">
      <c r="A1309" s="664" t="s">
        <v>555</v>
      </c>
      <c r="B1309" s="665" t="s">
        <v>556</v>
      </c>
      <c r="C1309" s="666" t="s">
        <v>4329</v>
      </c>
      <c r="D1309" s="667" t="s">
        <v>7569</v>
      </c>
      <c r="E1309" s="666" t="s">
        <v>7570</v>
      </c>
      <c r="F1309" s="667" t="s">
        <v>7571</v>
      </c>
      <c r="G1309" s="666" t="s">
        <v>6635</v>
      </c>
      <c r="H1309" s="666" t="s">
        <v>6636</v>
      </c>
      <c r="I1309" s="668">
        <v>4497.71</v>
      </c>
      <c r="J1309" s="668">
        <v>3</v>
      </c>
      <c r="K1309" s="669">
        <v>13493.130000000001</v>
      </c>
    </row>
    <row r="1310" spans="1:11" ht="14.4" customHeight="1" x14ac:dyDescent="0.3">
      <c r="A1310" s="664" t="s">
        <v>555</v>
      </c>
      <c r="B1310" s="665" t="s">
        <v>556</v>
      </c>
      <c r="C1310" s="666" t="s">
        <v>4329</v>
      </c>
      <c r="D1310" s="667" t="s">
        <v>7569</v>
      </c>
      <c r="E1310" s="666" t="s">
        <v>7570</v>
      </c>
      <c r="F1310" s="667" t="s">
        <v>7571</v>
      </c>
      <c r="G1310" s="666" t="s">
        <v>6637</v>
      </c>
      <c r="H1310" s="666" t="s">
        <v>6638</v>
      </c>
      <c r="I1310" s="668">
        <v>1969.97</v>
      </c>
      <c r="J1310" s="668">
        <v>1</v>
      </c>
      <c r="K1310" s="669">
        <v>1969.97</v>
      </c>
    </row>
    <row r="1311" spans="1:11" ht="14.4" customHeight="1" x14ac:dyDescent="0.3">
      <c r="A1311" s="664" t="s">
        <v>555</v>
      </c>
      <c r="B1311" s="665" t="s">
        <v>556</v>
      </c>
      <c r="C1311" s="666" t="s">
        <v>4329</v>
      </c>
      <c r="D1311" s="667" t="s">
        <v>7569</v>
      </c>
      <c r="E1311" s="666" t="s">
        <v>7570</v>
      </c>
      <c r="F1311" s="667" t="s">
        <v>7571</v>
      </c>
      <c r="G1311" s="666" t="s">
        <v>6639</v>
      </c>
      <c r="H1311" s="666" t="s">
        <v>6640</v>
      </c>
      <c r="I1311" s="668">
        <v>5458.71</v>
      </c>
      <c r="J1311" s="668">
        <v>1</v>
      </c>
      <c r="K1311" s="669">
        <v>5458.71</v>
      </c>
    </row>
    <row r="1312" spans="1:11" ht="14.4" customHeight="1" x14ac:dyDescent="0.3">
      <c r="A1312" s="664" t="s">
        <v>555</v>
      </c>
      <c r="B1312" s="665" t="s">
        <v>556</v>
      </c>
      <c r="C1312" s="666" t="s">
        <v>4329</v>
      </c>
      <c r="D1312" s="667" t="s">
        <v>7569</v>
      </c>
      <c r="E1312" s="666" t="s">
        <v>7570</v>
      </c>
      <c r="F1312" s="667" t="s">
        <v>7571</v>
      </c>
      <c r="G1312" s="666" t="s">
        <v>6641</v>
      </c>
      <c r="H1312" s="666" t="s">
        <v>6642</v>
      </c>
      <c r="I1312" s="668">
        <v>3109.6</v>
      </c>
      <c r="J1312" s="668">
        <v>7</v>
      </c>
      <c r="K1312" s="669">
        <v>21767.199999999997</v>
      </c>
    </row>
    <row r="1313" spans="1:11" ht="14.4" customHeight="1" x14ac:dyDescent="0.3">
      <c r="A1313" s="664" t="s">
        <v>555</v>
      </c>
      <c r="B1313" s="665" t="s">
        <v>556</v>
      </c>
      <c r="C1313" s="666" t="s">
        <v>4329</v>
      </c>
      <c r="D1313" s="667" t="s">
        <v>7569</v>
      </c>
      <c r="E1313" s="666" t="s">
        <v>7570</v>
      </c>
      <c r="F1313" s="667" t="s">
        <v>7571</v>
      </c>
      <c r="G1313" s="666" t="s">
        <v>6643</v>
      </c>
      <c r="H1313" s="666" t="s">
        <v>6644</v>
      </c>
      <c r="I1313" s="668">
        <v>491.69</v>
      </c>
      <c r="J1313" s="668">
        <v>1</v>
      </c>
      <c r="K1313" s="669">
        <v>491.69</v>
      </c>
    </row>
    <row r="1314" spans="1:11" ht="14.4" customHeight="1" x14ac:dyDescent="0.3">
      <c r="A1314" s="664" t="s">
        <v>555</v>
      </c>
      <c r="B1314" s="665" t="s">
        <v>556</v>
      </c>
      <c r="C1314" s="666" t="s">
        <v>4329</v>
      </c>
      <c r="D1314" s="667" t="s">
        <v>7569</v>
      </c>
      <c r="E1314" s="666" t="s">
        <v>7570</v>
      </c>
      <c r="F1314" s="667" t="s">
        <v>7571</v>
      </c>
      <c r="G1314" s="666" t="s">
        <v>6645</v>
      </c>
      <c r="H1314" s="666" t="s">
        <v>6646</v>
      </c>
      <c r="I1314" s="668">
        <v>686.62</v>
      </c>
      <c r="J1314" s="668">
        <v>2</v>
      </c>
      <c r="K1314" s="669">
        <v>1373.24</v>
      </c>
    </row>
    <row r="1315" spans="1:11" ht="14.4" customHeight="1" x14ac:dyDescent="0.3">
      <c r="A1315" s="664" t="s">
        <v>555</v>
      </c>
      <c r="B1315" s="665" t="s">
        <v>556</v>
      </c>
      <c r="C1315" s="666" t="s">
        <v>4329</v>
      </c>
      <c r="D1315" s="667" t="s">
        <v>7569</v>
      </c>
      <c r="E1315" s="666" t="s">
        <v>7570</v>
      </c>
      <c r="F1315" s="667" t="s">
        <v>7571</v>
      </c>
      <c r="G1315" s="666" t="s">
        <v>6647</v>
      </c>
      <c r="H1315" s="666" t="s">
        <v>6648</v>
      </c>
      <c r="I1315" s="668">
        <v>327.08500000000004</v>
      </c>
      <c r="J1315" s="668">
        <v>2</v>
      </c>
      <c r="K1315" s="669">
        <v>654.17000000000007</v>
      </c>
    </row>
    <row r="1316" spans="1:11" ht="14.4" customHeight="1" x14ac:dyDescent="0.3">
      <c r="A1316" s="664" t="s">
        <v>555</v>
      </c>
      <c r="B1316" s="665" t="s">
        <v>556</v>
      </c>
      <c r="C1316" s="666" t="s">
        <v>4329</v>
      </c>
      <c r="D1316" s="667" t="s">
        <v>7569</v>
      </c>
      <c r="E1316" s="666" t="s">
        <v>7570</v>
      </c>
      <c r="F1316" s="667" t="s">
        <v>7571</v>
      </c>
      <c r="G1316" s="666" t="s">
        <v>6649</v>
      </c>
      <c r="H1316" s="666" t="s">
        <v>6650</v>
      </c>
      <c r="I1316" s="668">
        <v>686.63</v>
      </c>
      <c r="J1316" s="668">
        <v>3</v>
      </c>
      <c r="K1316" s="669">
        <v>2059.89</v>
      </c>
    </row>
    <row r="1317" spans="1:11" ht="14.4" customHeight="1" x14ac:dyDescent="0.3">
      <c r="A1317" s="664" t="s">
        <v>555</v>
      </c>
      <c r="B1317" s="665" t="s">
        <v>556</v>
      </c>
      <c r="C1317" s="666" t="s">
        <v>4329</v>
      </c>
      <c r="D1317" s="667" t="s">
        <v>7569</v>
      </c>
      <c r="E1317" s="666" t="s">
        <v>7570</v>
      </c>
      <c r="F1317" s="667" t="s">
        <v>7571</v>
      </c>
      <c r="G1317" s="666" t="s">
        <v>6651</v>
      </c>
      <c r="H1317" s="666" t="s">
        <v>6652</v>
      </c>
      <c r="I1317" s="668">
        <v>674.5</v>
      </c>
      <c r="J1317" s="668">
        <v>1</v>
      </c>
      <c r="K1317" s="669">
        <v>674.5</v>
      </c>
    </row>
    <row r="1318" spans="1:11" ht="14.4" customHeight="1" x14ac:dyDescent="0.3">
      <c r="A1318" s="664" t="s">
        <v>555</v>
      </c>
      <c r="B1318" s="665" t="s">
        <v>556</v>
      </c>
      <c r="C1318" s="666" t="s">
        <v>4329</v>
      </c>
      <c r="D1318" s="667" t="s">
        <v>7569</v>
      </c>
      <c r="E1318" s="666" t="s">
        <v>7570</v>
      </c>
      <c r="F1318" s="667" t="s">
        <v>7571</v>
      </c>
      <c r="G1318" s="666" t="s">
        <v>6653</v>
      </c>
      <c r="H1318" s="666" t="s">
        <v>6654</v>
      </c>
      <c r="I1318" s="668">
        <v>658.07999999999993</v>
      </c>
      <c r="J1318" s="668">
        <v>2</v>
      </c>
      <c r="K1318" s="669">
        <v>1316.1599999999999</v>
      </c>
    </row>
    <row r="1319" spans="1:11" ht="14.4" customHeight="1" x14ac:dyDescent="0.3">
      <c r="A1319" s="664" t="s">
        <v>555</v>
      </c>
      <c r="B1319" s="665" t="s">
        <v>556</v>
      </c>
      <c r="C1319" s="666" t="s">
        <v>4329</v>
      </c>
      <c r="D1319" s="667" t="s">
        <v>7569</v>
      </c>
      <c r="E1319" s="666" t="s">
        <v>7570</v>
      </c>
      <c r="F1319" s="667" t="s">
        <v>7571</v>
      </c>
      <c r="G1319" s="666" t="s">
        <v>6655</v>
      </c>
      <c r="H1319" s="666" t="s">
        <v>6656</v>
      </c>
      <c r="I1319" s="668">
        <v>1839.0999999999997</v>
      </c>
      <c r="J1319" s="668">
        <v>3</v>
      </c>
      <c r="K1319" s="669">
        <v>5517.2999999999993</v>
      </c>
    </row>
    <row r="1320" spans="1:11" ht="14.4" customHeight="1" x14ac:dyDescent="0.3">
      <c r="A1320" s="664" t="s">
        <v>555</v>
      </c>
      <c r="B1320" s="665" t="s">
        <v>556</v>
      </c>
      <c r="C1320" s="666" t="s">
        <v>4329</v>
      </c>
      <c r="D1320" s="667" t="s">
        <v>7569</v>
      </c>
      <c r="E1320" s="666" t="s">
        <v>7570</v>
      </c>
      <c r="F1320" s="667" t="s">
        <v>7571</v>
      </c>
      <c r="G1320" s="666" t="s">
        <v>6657</v>
      </c>
      <c r="H1320" s="666" t="s">
        <v>6658</v>
      </c>
      <c r="I1320" s="668">
        <v>1839.0999999999997</v>
      </c>
      <c r="J1320" s="668">
        <v>3</v>
      </c>
      <c r="K1320" s="669">
        <v>5517.2999999999993</v>
      </c>
    </row>
    <row r="1321" spans="1:11" ht="14.4" customHeight="1" x14ac:dyDescent="0.3">
      <c r="A1321" s="664" t="s">
        <v>555</v>
      </c>
      <c r="B1321" s="665" t="s">
        <v>556</v>
      </c>
      <c r="C1321" s="666" t="s">
        <v>4329</v>
      </c>
      <c r="D1321" s="667" t="s">
        <v>7569</v>
      </c>
      <c r="E1321" s="666" t="s">
        <v>7570</v>
      </c>
      <c r="F1321" s="667" t="s">
        <v>7571</v>
      </c>
      <c r="G1321" s="666" t="s">
        <v>6659</v>
      </c>
      <c r="H1321" s="666" t="s">
        <v>6660</v>
      </c>
      <c r="I1321" s="668">
        <v>943</v>
      </c>
      <c r="J1321" s="668">
        <v>1</v>
      </c>
      <c r="K1321" s="669">
        <v>943</v>
      </c>
    </row>
    <row r="1322" spans="1:11" ht="14.4" customHeight="1" x14ac:dyDescent="0.3">
      <c r="A1322" s="664" t="s">
        <v>555</v>
      </c>
      <c r="B1322" s="665" t="s">
        <v>556</v>
      </c>
      <c r="C1322" s="666" t="s">
        <v>4329</v>
      </c>
      <c r="D1322" s="667" t="s">
        <v>7569</v>
      </c>
      <c r="E1322" s="666" t="s">
        <v>7570</v>
      </c>
      <c r="F1322" s="667" t="s">
        <v>7571</v>
      </c>
      <c r="G1322" s="666" t="s">
        <v>6661</v>
      </c>
      <c r="H1322" s="666" t="s">
        <v>6662</v>
      </c>
      <c r="I1322" s="668">
        <v>11828.53</v>
      </c>
      <c r="J1322" s="668">
        <v>1</v>
      </c>
      <c r="K1322" s="669">
        <v>11828.53</v>
      </c>
    </row>
    <row r="1323" spans="1:11" ht="14.4" customHeight="1" x14ac:dyDescent="0.3">
      <c r="A1323" s="664" t="s">
        <v>555</v>
      </c>
      <c r="B1323" s="665" t="s">
        <v>556</v>
      </c>
      <c r="C1323" s="666" t="s">
        <v>4329</v>
      </c>
      <c r="D1323" s="667" t="s">
        <v>7569</v>
      </c>
      <c r="E1323" s="666" t="s">
        <v>7570</v>
      </c>
      <c r="F1323" s="667" t="s">
        <v>7571</v>
      </c>
      <c r="G1323" s="666" t="s">
        <v>6663</v>
      </c>
      <c r="H1323" s="666" t="s">
        <v>6664</v>
      </c>
      <c r="I1323" s="668">
        <v>1039.68</v>
      </c>
      <c r="J1323" s="668">
        <v>4</v>
      </c>
      <c r="K1323" s="669">
        <v>4158.72</v>
      </c>
    </row>
    <row r="1324" spans="1:11" ht="14.4" customHeight="1" x14ac:dyDescent="0.3">
      <c r="A1324" s="664" t="s">
        <v>555</v>
      </c>
      <c r="B1324" s="665" t="s">
        <v>556</v>
      </c>
      <c r="C1324" s="666" t="s">
        <v>4329</v>
      </c>
      <c r="D1324" s="667" t="s">
        <v>7569</v>
      </c>
      <c r="E1324" s="666" t="s">
        <v>7570</v>
      </c>
      <c r="F1324" s="667" t="s">
        <v>7571</v>
      </c>
      <c r="G1324" s="666" t="s">
        <v>6665</v>
      </c>
      <c r="H1324" s="666" t="s">
        <v>6666</v>
      </c>
      <c r="I1324" s="668">
        <v>1210.8</v>
      </c>
      <c r="J1324" s="668">
        <v>1</v>
      </c>
      <c r="K1324" s="669">
        <v>1210.8</v>
      </c>
    </row>
    <row r="1325" spans="1:11" ht="14.4" customHeight="1" x14ac:dyDescent="0.3">
      <c r="A1325" s="664" t="s">
        <v>555</v>
      </c>
      <c r="B1325" s="665" t="s">
        <v>556</v>
      </c>
      <c r="C1325" s="666" t="s">
        <v>4329</v>
      </c>
      <c r="D1325" s="667" t="s">
        <v>7569</v>
      </c>
      <c r="E1325" s="666" t="s">
        <v>7570</v>
      </c>
      <c r="F1325" s="667" t="s">
        <v>7571</v>
      </c>
      <c r="G1325" s="666" t="s">
        <v>6667</v>
      </c>
      <c r="H1325" s="666" t="s">
        <v>6668</v>
      </c>
      <c r="I1325" s="668">
        <v>686.63</v>
      </c>
      <c r="J1325" s="668">
        <v>2</v>
      </c>
      <c r="K1325" s="669">
        <v>1373.26</v>
      </c>
    </row>
    <row r="1326" spans="1:11" ht="14.4" customHeight="1" x14ac:dyDescent="0.3">
      <c r="A1326" s="664" t="s">
        <v>555</v>
      </c>
      <c r="B1326" s="665" t="s">
        <v>556</v>
      </c>
      <c r="C1326" s="666" t="s">
        <v>4329</v>
      </c>
      <c r="D1326" s="667" t="s">
        <v>7569</v>
      </c>
      <c r="E1326" s="666" t="s">
        <v>7570</v>
      </c>
      <c r="F1326" s="667" t="s">
        <v>7571</v>
      </c>
      <c r="G1326" s="666" t="s">
        <v>6669</v>
      </c>
      <c r="H1326" s="666" t="s">
        <v>6670</v>
      </c>
      <c r="I1326" s="668">
        <v>1350.5</v>
      </c>
      <c r="J1326" s="668">
        <v>3</v>
      </c>
      <c r="K1326" s="669">
        <v>4051.5</v>
      </c>
    </row>
    <row r="1327" spans="1:11" ht="14.4" customHeight="1" x14ac:dyDescent="0.3">
      <c r="A1327" s="664" t="s">
        <v>555</v>
      </c>
      <c r="B1327" s="665" t="s">
        <v>556</v>
      </c>
      <c r="C1327" s="666" t="s">
        <v>4329</v>
      </c>
      <c r="D1327" s="667" t="s">
        <v>7569</v>
      </c>
      <c r="E1327" s="666" t="s">
        <v>7570</v>
      </c>
      <c r="F1327" s="667" t="s">
        <v>7571</v>
      </c>
      <c r="G1327" s="666" t="s">
        <v>6671</v>
      </c>
      <c r="H1327" s="666" t="s">
        <v>6672</v>
      </c>
      <c r="I1327" s="668">
        <v>977.95000000000016</v>
      </c>
      <c r="J1327" s="668">
        <v>4</v>
      </c>
      <c r="K1327" s="669">
        <v>3911.8</v>
      </c>
    </row>
    <row r="1328" spans="1:11" ht="14.4" customHeight="1" x14ac:dyDescent="0.3">
      <c r="A1328" s="664" t="s">
        <v>555</v>
      </c>
      <c r="B1328" s="665" t="s">
        <v>556</v>
      </c>
      <c r="C1328" s="666" t="s">
        <v>4329</v>
      </c>
      <c r="D1328" s="667" t="s">
        <v>7569</v>
      </c>
      <c r="E1328" s="666" t="s">
        <v>7570</v>
      </c>
      <c r="F1328" s="667" t="s">
        <v>7571</v>
      </c>
      <c r="G1328" s="666" t="s">
        <v>6673</v>
      </c>
      <c r="H1328" s="666" t="s">
        <v>6674</v>
      </c>
      <c r="I1328" s="668">
        <v>1316.94</v>
      </c>
      <c r="J1328" s="668">
        <v>2</v>
      </c>
      <c r="K1328" s="669">
        <v>2633.88</v>
      </c>
    </row>
    <row r="1329" spans="1:11" ht="14.4" customHeight="1" x14ac:dyDescent="0.3">
      <c r="A1329" s="664" t="s">
        <v>555</v>
      </c>
      <c r="B1329" s="665" t="s">
        <v>556</v>
      </c>
      <c r="C1329" s="666" t="s">
        <v>4329</v>
      </c>
      <c r="D1329" s="667" t="s">
        <v>7569</v>
      </c>
      <c r="E1329" s="666" t="s">
        <v>7570</v>
      </c>
      <c r="F1329" s="667" t="s">
        <v>7571</v>
      </c>
      <c r="G1329" s="666" t="s">
        <v>6675</v>
      </c>
      <c r="H1329" s="666" t="s">
        <v>6676</v>
      </c>
      <c r="I1329" s="668">
        <v>977.95</v>
      </c>
      <c r="J1329" s="668">
        <v>1</v>
      </c>
      <c r="K1329" s="669">
        <v>977.95</v>
      </c>
    </row>
    <row r="1330" spans="1:11" ht="14.4" customHeight="1" x14ac:dyDescent="0.3">
      <c r="A1330" s="664" t="s">
        <v>555</v>
      </c>
      <c r="B1330" s="665" t="s">
        <v>556</v>
      </c>
      <c r="C1330" s="666" t="s">
        <v>4329</v>
      </c>
      <c r="D1330" s="667" t="s">
        <v>7569</v>
      </c>
      <c r="E1330" s="666" t="s">
        <v>7570</v>
      </c>
      <c r="F1330" s="667" t="s">
        <v>7571</v>
      </c>
      <c r="G1330" s="666" t="s">
        <v>6677</v>
      </c>
      <c r="H1330" s="666" t="s">
        <v>6678</v>
      </c>
      <c r="I1330" s="668">
        <v>1800.0050000000001</v>
      </c>
      <c r="J1330" s="668">
        <v>2</v>
      </c>
      <c r="K1330" s="669">
        <v>3600.01</v>
      </c>
    </row>
    <row r="1331" spans="1:11" ht="14.4" customHeight="1" x14ac:dyDescent="0.3">
      <c r="A1331" s="664" t="s">
        <v>555</v>
      </c>
      <c r="B1331" s="665" t="s">
        <v>556</v>
      </c>
      <c r="C1331" s="666" t="s">
        <v>4329</v>
      </c>
      <c r="D1331" s="667" t="s">
        <v>7569</v>
      </c>
      <c r="E1331" s="666" t="s">
        <v>7570</v>
      </c>
      <c r="F1331" s="667" t="s">
        <v>7571</v>
      </c>
      <c r="G1331" s="666" t="s">
        <v>6679</v>
      </c>
      <c r="H1331" s="666" t="s">
        <v>6680</v>
      </c>
      <c r="I1331" s="668">
        <v>1800</v>
      </c>
      <c r="J1331" s="668">
        <v>1</v>
      </c>
      <c r="K1331" s="669">
        <v>1800</v>
      </c>
    </row>
    <row r="1332" spans="1:11" ht="14.4" customHeight="1" x14ac:dyDescent="0.3">
      <c r="A1332" s="664" t="s">
        <v>555</v>
      </c>
      <c r="B1332" s="665" t="s">
        <v>556</v>
      </c>
      <c r="C1332" s="666" t="s">
        <v>4329</v>
      </c>
      <c r="D1332" s="667" t="s">
        <v>7569</v>
      </c>
      <c r="E1332" s="666" t="s">
        <v>7570</v>
      </c>
      <c r="F1332" s="667" t="s">
        <v>7571</v>
      </c>
      <c r="G1332" s="666" t="s">
        <v>6681</v>
      </c>
      <c r="H1332" s="666" t="s">
        <v>6682</v>
      </c>
      <c r="I1332" s="668">
        <v>7820</v>
      </c>
      <c r="J1332" s="668">
        <v>2</v>
      </c>
      <c r="K1332" s="669">
        <v>15640</v>
      </c>
    </row>
    <row r="1333" spans="1:11" ht="14.4" customHeight="1" x14ac:dyDescent="0.3">
      <c r="A1333" s="664" t="s">
        <v>555</v>
      </c>
      <c r="B1333" s="665" t="s">
        <v>556</v>
      </c>
      <c r="C1333" s="666" t="s">
        <v>4329</v>
      </c>
      <c r="D1333" s="667" t="s">
        <v>7569</v>
      </c>
      <c r="E1333" s="666" t="s">
        <v>7570</v>
      </c>
      <c r="F1333" s="667" t="s">
        <v>7571</v>
      </c>
      <c r="G1333" s="666" t="s">
        <v>6683</v>
      </c>
      <c r="H1333" s="666" t="s">
        <v>6684</v>
      </c>
      <c r="I1333" s="668">
        <v>621.29999999999995</v>
      </c>
      <c r="J1333" s="668">
        <v>1</v>
      </c>
      <c r="K1333" s="669">
        <v>621.29999999999995</v>
      </c>
    </row>
    <row r="1334" spans="1:11" ht="14.4" customHeight="1" x14ac:dyDescent="0.3">
      <c r="A1334" s="664" t="s">
        <v>555</v>
      </c>
      <c r="B1334" s="665" t="s">
        <v>556</v>
      </c>
      <c r="C1334" s="666" t="s">
        <v>4329</v>
      </c>
      <c r="D1334" s="667" t="s">
        <v>7569</v>
      </c>
      <c r="E1334" s="666" t="s">
        <v>7570</v>
      </c>
      <c r="F1334" s="667" t="s">
        <v>7571</v>
      </c>
      <c r="G1334" s="666" t="s">
        <v>6685</v>
      </c>
      <c r="H1334" s="666" t="s">
        <v>6686</v>
      </c>
      <c r="I1334" s="668">
        <v>9028.7999999999993</v>
      </c>
      <c r="J1334" s="668">
        <v>2</v>
      </c>
      <c r="K1334" s="669">
        <v>18057.599999999999</v>
      </c>
    </row>
    <row r="1335" spans="1:11" ht="14.4" customHeight="1" x14ac:dyDescent="0.3">
      <c r="A1335" s="664" t="s">
        <v>555</v>
      </c>
      <c r="B1335" s="665" t="s">
        <v>556</v>
      </c>
      <c r="C1335" s="666" t="s">
        <v>4329</v>
      </c>
      <c r="D1335" s="667" t="s">
        <v>7569</v>
      </c>
      <c r="E1335" s="666" t="s">
        <v>7570</v>
      </c>
      <c r="F1335" s="667" t="s">
        <v>7571</v>
      </c>
      <c r="G1335" s="666" t="s">
        <v>6687</v>
      </c>
      <c r="H1335" s="666" t="s">
        <v>6688</v>
      </c>
      <c r="I1335" s="668">
        <v>8757.48</v>
      </c>
      <c r="J1335" s="668">
        <v>1</v>
      </c>
      <c r="K1335" s="669">
        <v>8757.48</v>
      </c>
    </row>
    <row r="1336" spans="1:11" ht="14.4" customHeight="1" x14ac:dyDescent="0.3">
      <c r="A1336" s="664" t="s">
        <v>555</v>
      </c>
      <c r="B1336" s="665" t="s">
        <v>556</v>
      </c>
      <c r="C1336" s="666" t="s">
        <v>4329</v>
      </c>
      <c r="D1336" s="667" t="s">
        <v>7569</v>
      </c>
      <c r="E1336" s="666" t="s">
        <v>7570</v>
      </c>
      <c r="F1336" s="667" t="s">
        <v>7571</v>
      </c>
      <c r="G1336" s="666" t="s">
        <v>6689</v>
      </c>
      <c r="H1336" s="666" t="s">
        <v>6690</v>
      </c>
      <c r="I1336" s="668">
        <v>5196.13</v>
      </c>
      <c r="J1336" s="668">
        <v>1</v>
      </c>
      <c r="K1336" s="669">
        <v>5196.13</v>
      </c>
    </row>
    <row r="1337" spans="1:11" ht="14.4" customHeight="1" x14ac:dyDescent="0.3">
      <c r="A1337" s="664" t="s">
        <v>555</v>
      </c>
      <c r="B1337" s="665" t="s">
        <v>556</v>
      </c>
      <c r="C1337" s="666" t="s">
        <v>4329</v>
      </c>
      <c r="D1337" s="667" t="s">
        <v>7569</v>
      </c>
      <c r="E1337" s="666" t="s">
        <v>7570</v>
      </c>
      <c r="F1337" s="667" t="s">
        <v>7571</v>
      </c>
      <c r="G1337" s="666" t="s">
        <v>6691</v>
      </c>
      <c r="H1337" s="666" t="s">
        <v>6692</v>
      </c>
      <c r="I1337" s="668">
        <v>8682.4</v>
      </c>
      <c r="J1337" s="668">
        <v>1</v>
      </c>
      <c r="K1337" s="669">
        <v>8682.4</v>
      </c>
    </row>
    <row r="1338" spans="1:11" ht="14.4" customHeight="1" x14ac:dyDescent="0.3">
      <c r="A1338" s="664" t="s">
        <v>555</v>
      </c>
      <c r="B1338" s="665" t="s">
        <v>556</v>
      </c>
      <c r="C1338" s="666" t="s">
        <v>4329</v>
      </c>
      <c r="D1338" s="667" t="s">
        <v>7569</v>
      </c>
      <c r="E1338" s="666" t="s">
        <v>7570</v>
      </c>
      <c r="F1338" s="667" t="s">
        <v>7571</v>
      </c>
      <c r="G1338" s="666" t="s">
        <v>6693</v>
      </c>
      <c r="H1338" s="666" t="s">
        <v>6694</v>
      </c>
      <c r="I1338" s="668">
        <v>12616.96</v>
      </c>
      <c r="J1338" s="668">
        <v>3</v>
      </c>
      <c r="K1338" s="669">
        <v>37850.879999999997</v>
      </c>
    </row>
    <row r="1339" spans="1:11" ht="14.4" customHeight="1" x14ac:dyDescent="0.3">
      <c r="A1339" s="664" t="s">
        <v>555</v>
      </c>
      <c r="B1339" s="665" t="s">
        <v>556</v>
      </c>
      <c r="C1339" s="666" t="s">
        <v>4329</v>
      </c>
      <c r="D1339" s="667" t="s">
        <v>7569</v>
      </c>
      <c r="E1339" s="666" t="s">
        <v>7570</v>
      </c>
      <c r="F1339" s="667" t="s">
        <v>7571</v>
      </c>
      <c r="G1339" s="666" t="s">
        <v>6695</v>
      </c>
      <c r="H1339" s="666" t="s">
        <v>6696</v>
      </c>
      <c r="I1339" s="668">
        <v>1307.1750000000002</v>
      </c>
      <c r="J1339" s="668">
        <v>4</v>
      </c>
      <c r="K1339" s="669">
        <v>5228.68</v>
      </c>
    </row>
    <row r="1340" spans="1:11" ht="14.4" customHeight="1" x14ac:dyDescent="0.3">
      <c r="A1340" s="664" t="s">
        <v>555</v>
      </c>
      <c r="B1340" s="665" t="s">
        <v>556</v>
      </c>
      <c r="C1340" s="666" t="s">
        <v>4329</v>
      </c>
      <c r="D1340" s="667" t="s">
        <v>7569</v>
      </c>
      <c r="E1340" s="666" t="s">
        <v>7570</v>
      </c>
      <c r="F1340" s="667" t="s">
        <v>7571</v>
      </c>
      <c r="G1340" s="666" t="s">
        <v>6697</v>
      </c>
      <c r="H1340" s="666" t="s">
        <v>6698</v>
      </c>
      <c r="I1340" s="668">
        <v>1350.5</v>
      </c>
      <c r="J1340" s="668">
        <v>4</v>
      </c>
      <c r="K1340" s="669">
        <v>5402</v>
      </c>
    </row>
    <row r="1341" spans="1:11" ht="14.4" customHeight="1" x14ac:dyDescent="0.3">
      <c r="A1341" s="664" t="s">
        <v>555</v>
      </c>
      <c r="B1341" s="665" t="s">
        <v>556</v>
      </c>
      <c r="C1341" s="666" t="s">
        <v>4329</v>
      </c>
      <c r="D1341" s="667" t="s">
        <v>7569</v>
      </c>
      <c r="E1341" s="666" t="s">
        <v>7570</v>
      </c>
      <c r="F1341" s="667" t="s">
        <v>7571</v>
      </c>
      <c r="G1341" s="666" t="s">
        <v>6699</v>
      </c>
      <c r="H1341" s="666" t="s">
        <v>6700</v>
      </c>
      <c r="I1341" s="668">
        <v>205.77</v>
      </c>
      <c r="J1341" s="668">
        <v>2</v>
      </c>
      <c r="K1341" s="669">
        <v>411.54</v>
      </c>
    </row>
    <row r="1342" spans="1:11" ht="14.4" customHeight="1" x14ac:dyDescent="0.3">
      <c r="A1342" s="664" t="s">
        <v>555</v>
      </c>
      <c r="B1342" s="665" t="s">
        <v>556</v>
      </c>
      <c r="C1342" s="666" t="s">
        <v>4329</v>
      </c>
      <c r="D1342" s="667" t="s">
        <v>7569</v>
      </c>
      <c r="E1342" s="666" t="s">
        <v>7570</v>
      </c>
      <c r="F1342" s="667" t="s">
        <v>7571</v>
      </c>
      <c r="G1342" s="666" t="s">
        <v>6701</v>
      </c>
      <c r="H1342" s="666" t="s">
        <v>6702</v>
      </c>
      <c r="I1342" s="668">
        <v>1000.5</v>
      </c>
      <c r="J1342" s="668">
        <v>3</v>
      </c>
      <c r="K1342" s="669">
        <v>3001.5</v>
      </c>
    </row>
    <row r="1343" spans="1:11" ht="14.4" customHeight="1" x14ac:dyDescent="0.3">
      <c r="A1343" s="664" t="s">
        <v>555</v>
      </c>
      <c r="B1343" s="665" t="s">
        <v>556</v>
      </c>
      <c r="C1343" s="666" t="s">
        <v>4329</v>
      </c>
      <c r="D1343" s="667" t="s">
        <v>7569</v>
      </c>
      <c r="E1343" s="666" t="s">
        <v>7570</v>
      </c>
      <c r="F1343" s="667" t="s">
        <v>7571</v>
      </c>
      <c r="G1343" s="666" t="s">
        <v>6703</v>
      </c>
      <c r="H1343" s="666" t="s">
        <v>6704</v>
      </c>
      <c r="I1343" s="668">
        <v>8766.4750000000004</v>
      </c>
      <c r="J1343" s="668">
        <v>2</v>
      </c>
      <c r="K1343" s="669">
        <v>17532.95</v>
      </c>
    </row>
    <row r="1344" spans="1:11" ht="14.4" customHeight="1" x14ac:dyDescent="0.3">
      <c r="A1344" s="664" t="s">
        <v>555</v>
      </c>
      <c r="B1344" s="665" t="s">
        <v>556</v>
      </c>
      <c r="C1344" s="666" t="s">
        <v>4329</v>
      </c>
      <c r="D1344" s="667" t="s">
        <v>7569</v>
      </c>
      <c r="E1344" s="666" t="s">
        <v>7570</v>
      </c>
      <c r="F1344" s="667" t="s">
        <v>7571</v>
      </c>
      <c r="G1344" s="666" t="s">
        <v>6705</v>
      </c>
      <c r="H1344" s="666" t="s">
        <v>6706</v>
      </c>
      <c r="I1344" s="668">
        <v>2005.76</v>
      </c>
      <c r="J1344" s="668">
        <v>1</v>
      </c>
      <c r="K1344" s="669">
        <v>2005.76</v>
      </c>
    </row>
    <row r="1345" spans="1:11" ht="14.4" customHeight="1" x14ac:dyDescent="0.3">
      <c r="A1345" s="664" t="s">
        <v>555</v>
      </c>
      <c r="B1345" s="665" t="s">
        <v>556</v>
      </c>
      <c r="C1345" s="666" t="s">
        <v>4329</v>
      </c>
      <c r="D1345" s="667" t="s">
        <v>7569</v>
      </c>
      <c r="E1345" s="666" t="s">
        <v>7570</v>
      </c>
      <c r="F1345" s="667" t="s">
        <v>7571</v>
      </c>
      <c r="G1345" s="666" t="s">
        <v>6707</v>
      </c>
      <c r="H1345" s="666" t="s">
        <v>6708</v>
      </c>
      <c r="I1345" s="668">
        <v>88.88</v>
      </c>
      <c r="J1345" s="668">
        <v>30</v>
      </c>
      <c r="K1345" s="669">
        <v>2666.51</v>
      </c>
    </row>
    <row r="1346" spans="1:11" ht="14.4" customHeight="1" x14ac:dyDescent="0.3">
      <c r="A1346" s="664" t="s">
        <v>555</v>
      </c>
      <c r="B1346" s="665" t="s">
        <v>556</v>
      </c>
      <c r="C1346" s="666" t="s">
        <v>4329</v>
      </c>
      <c r="D1346" s="667" t="s">
        <v>7569</v>
      </c>
      <c r="E1346" s="666" t="s">
        <v>7570</v>
      </c>
      <c r="F1346" s="667" t="s">
        <v>7571</v>
      </c>
      <c r="G1346" s="666" t="s">
        <v>6709</v>
      </c>
      <c r="H1346" s="666" t="s">
        <v>6710</v>
      </c>
      <c r="I1346" s="668">
        <v>88.88</v>
      </c>
      <c r="J1346" s="668">
        <v>30</v>
      </c>
      <c r="K1346" s="669">
        <v>2666.51</v>
      </c>
    </row>
    <row r="1347" spans="1:11" ht="14.4" customHeight="1" x14ac:dyDescent="0.3">
      <c r="A1347" s="664" t="s">
        <v>555</v>
      </c>
      <c r="B1347" s="665" t="s">
        <v>556</v>
      </c>
      <c r="C1347" s="666" t="s">
        <v>4329</v>
      </c>
      <c r="D1347" s="667" t="s">
        <v>7569</v>
      </c>
      <c r="E1347" s="666" t="s">
        <v>7570</v>
      </c>
      <c r="F1347" s="667" t="s">
        <v>7571</v>
      </c>
      <c r="G1347" s="666" t="s">
        <v>6711</v>
      </c>
      <c r="H1347" s="666" t="s">
        <v>6712</v>
      </c>
      <c r="I1347" s="668">
        <v>977.99</v>
      </c>
      <c r="J1347" s="668">
        <v>1</v>
      </c>
      <c r="K1347" s="669">
        <v>977.99</v>
      </c>
    </row>
    <row r="1348" spans="1:11" ht="14.4" customHeight="1" x14ac:dyDescent="0.3">
      <c r="A1348" s="664" t="s">
        <v>555</v>
      </c>
      <c r="B1348" s="665" t="s">
        <v>556</v>
      </c>
      <c r="C1348" s="666" t="s">
        <v>4329</v>
      </c>
      <c r="D1348" s="667" t="s">
        <v>7569</v>
      </c>
      <c r="E1348" s="666" t="s">
        <v>7570</v>
      </c>
      <c r="F1348" s="667" t="s">
        <v>7571</v>
      </c>
      <c r="G1348" s="666" t="s">
        <v>6713</v>
      </c>
      <c r="H1348" s="666" t="s">
        <v>6714</v>
      </c>
      <c r="I1348" s="668">
        <v>977.95</v>
      </c>
      <c r="J1348" s="668">
        <v>2</v>
      </c>
      <c r="K1348" s="669">
        <v>1955.9</v>
      </c>
    </row>
    <row r="1349" spans="1:11" ht="14.4" customHeight="1" x14ac:dyDescent="0.3">
      <c r="A1349" s="664" t="s">
        <v>555</v>
      </c>
      <c r="B1349" s="665" t="s">
        <v>556</v>
      </c>
      <c r="C1349" s="666" t="s">
        <v>4329</v>
      </c>
      <c r="D1349" s="667" t="s">
        <v>7569</v>
      </c>
      <c r="E1349" s="666" t="s">
        <v>7570</v>
      </c>
      <c r="F1349" s="667" t="s">
        <v>7571</v>
      </c>
      <c r="G1349" s="666" t="s">
        <v>6715</v>
      </c>
      <c r="H1349" s="666" t="s">
        <v>6716</v>
      </c>
      <c r="I1349" s="668">
        <v>13483.3</v>
      </c>
      <c r="J1349" s="668">
        <v>1</v>
      </c>
      <c r="K1349" s="669">
        <v>13483.3</v>
      </c>
    </row>
    <row r="1350" spans="1:11" ht="14.4" customHeight="1" x14ac:dyDescent="0.3">
      <c r="A1350" s="664" t="s">
        <v>555</v>
      </c>
      <c r="B1350" s="665" t="s">
        <v>556</v>
      </c>
      <c r="C1350" s="666" t="s">
        <v>4329</v>
      </c>
      <c r="D1350" s="667" t="s">
        <v>7569</v>
      </c>
      <c r="E1350" s="666" t="s">
        <v>7570</v>
      </c>
      <c r="F1350" s="667" t="s">
        <v>7571</v>
      </c>
      <c r="G1350" s="666" t="s">
        <v>6717</v>
      </c>
      <c r="H1350" s="666" t="s">
        <v>6718</v>
      </c>
      <c r="I1350" s="668">
        <v>1184.8099999999997</v>
      </c>
      <c r="J1350" s="668">
        <v>10</v>
      </c>
      <c r="K1350" s="669">
        <v>11848.099999999999</v>
      </c>
    </row>
    <row r="1351" spans="1:11" ht="14.4" customHeight="1" x14ac:dyDescent="0.3">
      <c r="A1351" s="664" t="s">
        <v>555</v>
      </c>
      <c r="B1351" s="665" t="s">
        <v>556</v>
      </c>
      <c r="C1351" s="666" t="s">
        <v>4329</v>
      </c>
      <c r="D1351" s="667" t="s">
        <v>7569</v>
      </c>
      <c r="E1351" s="666" t="s">
        <v>7570</v>
      </c>
      <c r="F1351" s="667" t="s">
        <v>7571</v>
      </c>
      <c r="G1351" s="666" t="s">
        <v>6719</v>
      </c>
      <c r="H1351" s="666" t="s">
        <v>6720</v>
      </c>
      <c r="I1351" s="668">
        <v>710</v>
      </c>
      <c r="J1351" s="668">
        <v>1</v>
      </c>
      <c r="K1351" s="669">
        <v>710</v>
      </c>
    </row>
    <row r="1352" spans="1:11" ht="14.4" customHeight="1" x14ac:dyDescent="0.3">
      <c r="A1352" s="664" t="s">
        <v>555</v>
      </c>
      <c r="B1352" s="665" t="s">
        <v>556</v>
      </c>
      <c r="C1352" s="666" t="s">
        <v>4329</v>
      </c>
      <c r="D1352" s="667" t="s">
        <v>7569</v>
      </c>
      <c r="E1352" s="666" t="s">
        <v>7570</v>
      </c>
      <c r="F1352" s="667" t="s">
        <v>7571</v>
      </c>
      <c r="G1352" s="666" t="s">
        <v>6721</v>
      </c>
      <c r="H1352" s="666" t="s">
        <v>6722</v>
      </c>
      <c r="I1352" s="668">
        <v>710</v>
      </c>
      <c r="J1352" s="668">
        <v>1</v>
      </c>
      <c r="K1352" s="669">
        <v>710</v>
      </c>
    </row>
    <row r="1353" spans="1:11" ht="14.4" customHeight="1" x14ac:dyDescent="0.3">
      <c r="A1353" s="664" t="s">
        <v>555</v>
      </c>
      <c r="B1353" s="665" t="s">
        <v>556</v>
      </c>
      <c r="C1353" s="666" t="s">
        <v>4329</v>
      </c>
      <c r="D1353" s="667" t="s">
        <v>7569</v>
      </c>
      <c r="E1353" s="666" t="s">
        <v>7570</v>
      </c>
      <c r="F1353" s="667" t="s">
        <v>7571</v>
      </c>
      <c r="G1353" s="666" t="s">
        <v>6723</v>
      </c>
      <c r="H1353" s="666" t="s">
        <v>6724</v>
      </c>
      <c r="I1353" s="668">
        <v>1437.9833333333333</v>
      </c>
      <c r="J1353" s="668">
        <v>3</v>
      </c>
      <c r="K1353" s="669">
        <v>4313.95</v>
      </c>
    </row>
    <row r="1354" spans="1:11" ht="14.4" customHeight="1" x14ac:dyDescent="0.3">
      <c r="A1354" s="664" t="s">
        <v>555</v>
      </c>
      <c r="B1354" s="665" t="s">
        <v>556</v>
      </c>
      <c r="C1354" s="666" t="s">
        <v>4329</v>
      </c>
      <c r="D1354" s="667" t="s">
        <v>7569</v>
      </c>
      <c r="E1354" s="666" t="s">
        <v>7570</v>
      </c>
      <c r="F1354" s="667" t="s">
        <v>7571</v>
      </c>
      <c r="G1354" s="666" t="s">
        <v>6725</v>
      </c>
      <c r="H1354" s="666" t="s">
        <v>6726</v>
      </c>
      <c r="I1354" s="668">
        <v>730</v>
      </c>
      <c r="J1354" s="668">
        <v>1</v>
      </c>
      <c r="K1354" s="669">
        <v>730</v>
      </c>
    </row>
    <row r="1355" spans="1:11" ht="14.4" customHeight="1" x14ac:dyDescent="0.3">
      <c r="A1355" s="664" t="s">
        <v>555</v>
      </c>
      <c r="B1355" s="665" t="s">
        <v>556</v>
      </c>
      <c r="C1355" s="666" t="s">
        <v>4329</v>
      </c>
      <c r="D1355" s="667" t="s">
        <v>7569</v>
      </c>
      <c r="E1355" s="666" t="s">
        <v>7570</v>
      </c>
      <c r="F1355" s="667" t="s">
        <v>7571</v>
      </c>
      <c r="G1355" s="666" t="s">
        <v>6727</v>
      </c>
      <c r="H1355" s="666" t="s">
        <v>6728</v>
      </c>
      <c r="I1355" s="668">
        <v>730</v>
      </c>
      <c r="J1355" s="668">
        <v>2</v>
      </c>
      <c r="K1355" s="669">
        <v>1460</v>
      </c>
    </row>
    <row r="1356" spans="1:11" ht="14.4" customHeight="1" x14ac:dyDescent="0.3">
      <c r="A1356" s="664" t="s">
        <v>555</v>
      </c>
      <c r="B1356" s="665" t="s">
        <v>556</v>
      </c>
      <c r="C1356" s="666" t="s">
        <v>4329</v>
      </c>
      <c r="D1356" s="667" t="s">
        <v>7569</v>
      </c>
      <c r="E1356" s="666" t="s">
        <v>7570</v>
      </c>
      <c r="F1356" s="667" t="s">
        <v>7571</v>
      </c>
      <c r="G1356" s="666" t="s">
        <v>6729</v>
      </c>
      <c r="H1356" s="666" t="s">
        <v>6730</v>
      </c>
      <c r="I1356" s="668">
        <v>11040</v>
      </c>
      <c r="J1356" s="668">
        <v>3</v>
      </c>
      <c r="K1356" s="669">
        <v>33120</v>
      </c>
    </row>
    <row r="1357" spans="1:11" ht="14.4" customHeight="1" x14ac:dyDescent="0.3">
      <c r="A1357" s="664" t="s">
        <v>555</v>
      </c>
      <c r="B1357" s="665" t="s">
        <v>556</v>
      </c>
      <c r="C1357" s="666" t="s">
        <v>4329</v>
      </c>
      <c r="D1357" s="667" t="s">
        <v>7569</v>
      </c>
      <c r="E1357" s="666" t="s">
        <v>7570</v>
      </c>
      <c r="F1357" s="667" t="s">
        <v>7571</v>
      </c>
      <c r="G1357" s="666" t="s">
        <v>6731</v>
      </c>
      <c r="H1357" s="666" t="s">
        <v>6732</v>
      </c>
      <c r="I1357" s="668">
        <v>730</v>
      </c>
      <c r="J1357" s="668">
        <v>3</v>
      </c>
      <c r="K1357" s="669">
        <v>2190</v>
      </c>
    </row>
    <row r="1358" spans="1:11" ht="14.4" customHeight="1" x14ac:dyDescent="0.3">
      <c r="A1358" s="664" t="s">
        <v>555</v>
      </c>
      <c r="B1358" s="665" t="s">
        <v>556</v>
      </c>
      <c r="C1358" s="666" t="s">
        <v>4329</v>
      </c>
      <c r="D1358" s="667" t="s">
        <v>7569</v>
      </c>
      <c r="E1358" s="666" t="s">
        <v>7570</v>
      </c>
      <c r="F1358" s="667" t="s">
        <v>7571</v>
      </c>
      <c r="G1358" s="666" t="s">
        <v>6733</v>
      </c>
      <c r="H1358" s="666" t="s">
        <v>6734</v>
      </c>
      <c r="I1358" s="668">
        <v>1819.44</v>
      </c>
      <c r="J1358" s="668">
        <v>1</v>
      </c>
      <c r="K1358" s="669">
        <v>1819.44</v>
      </c>
    </row>
    <row r="1359" spans="1:11" ht="14.4" customHeight="1" x14ac:dyDescent="0.3">
      <c r="A1359" s="664" t="s">
        <v>555</v>
      </c>
      <c r="B1359" s="665" t="s">
        <v>556</v>
      </c>
      <c r="C1359" s="666" t="s">
        <v>4329</v>
      </c>
      <c r="D1359" s="667" t="s">
        <v>7569</v>
      </c>
      <c r="E1359" s="666" t="s">
        <v>7570</v>
      </c>
      <c r="F1359" s="667" t="s">
        <v>7571</v>
      </c>
      <c r="G1359" s="666" t="s">
        <v>6735</v>
      </c>
      <c r="H1359" s="666" t="s">
        <v>6736</v>
      </c>
      <c r="I1359" s="668">
        <v>12008.3</v>
      </c>
      <c r="J1359" s="668">
        <v>2</v>
      </c>
      <c r="K1359" s="669">
        <v>24016.6</v>
      </c>
    </row>
    <row r="1360" spans="1:11" ht="14.4" customHeight="1" x14ac:dyDescent="0.3">
      <c r="A1360" s="664" t="s">
        <v>555</v>
      </c>
      <c r="B1360" s="665" t="s">
        <v>556</v>
      </c>
      <c r="C1360" s="666" t="s">
        <v>4329</v>
      </c>
      <c r="D1360" s="667" t="s">
        <v>7569</v>
      </c>
      <c r="E1360" s="666" t="s">
        <v>7570</v>
      </c>
      <c r="F1360" s="667" t="s">
        <v>7571</v>
      </c>
      <c r="G1360" s="666" t="s">
        <v>6737</v>
      </c>
      <c r="H1360" s="666" t="s">
        <v>6738</v>
      </c>
      <c r="I1360" s="668">
        <v>405.03833333333336</v>
      </c>
      <c r="J1360" s="668">
        <v>6</v>
      </c>
      <c r="K1360" s="669">
        <v>2430.23</v>
      </c>
    </row>
    <row r="1361" spans="1:11" ht="14.4" customHeight="1" x14ac:dyDescent="0.3">
      <c r="A1361" s="664" t="s">
        <v>555</v>
      </c>
      <c r="B1361" s="665" t="s">
        <v>556</v>
      </c>
      <c r="C1361" s="666" t="s">
        <v>4329</v>
      </c>
      <c r="D1361" s="667" t="s">
        <v>7569</v>
      </c>
      <c r="E1361" s="666" t="s">
        <v>7570</v>
      </c>
      <c r="F1361" s="667" t="s">
        <v>7571</v>
      </c>
      <c r="G1361" s="666" t="s">
        <v>6739</v>
      </c>
      <c r="H1361" s="666" t="s">
        <v>6740</v>
      </c>
      <c r="I1361" s="668">
        <v>1290.93</v>
      </c>
      <c r="J1361" s="668">
        <v>1</v>
      </c>
      <c r="K1361" s="669">
        <v>1290.93</v>
      </c>
    </row>
    <row r="1362" spans="1:11" ht="14.4" customHeight="1" x14ac:dyDescent="0.3">
      <c r="A1362" s="664" t="s">
        <v>555</v>
      </c>
      <c r="B1362" s="665" t="s">
        <v>556</v>
      </c>
      <c r="C1362" s="666" t="s">
        <v>4329</v>
      </c>
      <c r="D1362" s="667" t="s">
        <v>7569</v>
      </c>
      <c r="E1362" s="666" t="s">
        <v>7570</v>
      </c>
      <c r="F1362" s="667" t="s">
        <v>7571</v>
      </c>
      <c r="G1362" s="666" t="s">
        <v>6741</v>
      </c>
      <c r="H1362" s="666" t="s">
        <v>6742</v>
      </c>
      <c r="I1362" s="668">
        <v>1352.66</v>
      </c>
      <c r="J1362" s="668">
        <v>1</v>
      </c>
      <c r="K1362" s="669">
        <v>1352.66</v>
      </c>
    </row>
    <row r="1363" spans="1:11" ht="14.4" customHeight="1" x14ac:dyDescent="0.3">
      <c r="A1363" s="664" t="s">
        <v>555</v>
      </c>
      <c r="B1363" s="665" t="s">
        <v>556</v>
      </c>
      <c r="C1363" s="666" t="s">
        <v>4329</v>
      </c>
      <c r="D1363" s="667" t="s">
        <v>7569</v>
      </c>
      <c r="E1363" s="666" t="s">
        <v>7570</v>
      </c>
      <c r="F1363" s="667" t="s">
        <v>7571</v>
      </c>
      <c r="G1363" s="666" t="s">
        <v>6743</v>
      </c>
      <c r="H1363" s="666" t="s">
        <v>6744</v>
      </c>
      <c r="I1363" s="668">
        <v>5442.95</v>
      </c>
      <c r="J1363" s="668">
        <v>5</v>
      </c>
      <c r="K1363" s="669">
        <v>27214.75</v>
      </c>
    </row>
    <row r="1364" spans="1:11" ht="14.4" customHeight="1" x14ac:dyDescent="0.3">
      <c r="A1364" s="664" t="s">
        <v>555</v>
      </c>
      <c r="B1364" s="665" t="s">
        <v>556</v>
      </c>
      <c r="C1364" s="666" t="s">
        <v>4329</v>
      </c>
      <c r="D1364" s="667" t="s">
        <v>7569</v>
      </c>
      <c r="E1364" s="666" t="s">
        <v>7570</v>
      </c>
      <c r="F1364" s="667" t="s">
        <v>7571</v>
      </c>
      <c r="G1364" s="666" t="s">
        <v>6745</v>
      </c>
      <c r="H1364" s="666" t="s">
        <v>6746</v>
      </c>
      <c r="I1364" s="668">
        <v>8682.4</v>
      </c>
      <c r="J1364" s="668">
        <v>1</v>
      </c>
      <c r="K1364" s="669">
        <v>8682.4</v>
      </c>
    </row>
    <row r="1365" spans="1:11" ht="14.4" customHeight="1" x14ac:dyDescent="0.3">
      <c r="A1365" s="664" t="s">
        <v>555</v>
      </c>
      <c r="B1365" s="665" t="s">
        <v>556</v>
      </c>
      <c r="C1365" s="666" t="s">
        <v>4329</v>
      </c>
      <c r="D1365" s="667" t="s">
        <v>7569</v>
      </c>
      <c r="E1365" s="666" t="s">
        <v>7570</v>
      </c>
      <c r="F1365" s="667" t="s">
        <v>7571</v>
      </c>
      <c r="G1365" s="666" t="s">
        <v>6747</v>
      </c>
      <c r="H1365" s="666" t="s">
        <v>6748</v>
      </c>
      <c r="I1365" s="668">
        <v>8682.4449999999997</v>
      </c>
      <c r="J1365" s="668">
        <v>2</v>
      </c>
      <c r="K1365" s="669">
        <v>17364.89</v>
      </c>
    </row>
    <row r="1366" spans="1:11" ht="14.4" customHeight="1" x14ac:dyDescent="0.3">
      <c r="A1366" s="664" t="s">
        <v>555</v>
      </c>
      <c r="B1366" s="665" t="s">
        <v>556</v>
      </c>
      <c r="C1366" s="666" t="s">
        <v>4329</v>
      </c>
      <c r="D1366" s="667" t="s">
        <v>7569</v>
      </c>
      <c r="E1366" s="666" t="s">
        <v>7570</v>
      </c>
      <c r="F1366" s="667" t="s">
        <v>7571</v>
      </c>
      <c r="G1366" s="666" t="s">
        <v>6749</v>
      </c>
      <c r="H1366" s="666" t="s">
        <v>6750</v>
      </c>
      <c r="I1366" s="668">
        <v>1552.5</v>
      </c>
      <c r="J1366" s="668">
        <v>1</v>
      </c>
      <c r="K1366" s="669">
        <v>1552.5</v>
      </c>
    </row>
    <row r="1367" spans="1:11" ht="14.4" customHeight="1" x14ac:dyDescent="0.3">
      <c r="A1367" s="664" t="s">
        <v>555</v>
      </c>
      <c r="B1367" s="665" t="s">
        <v>556</v>
      </c>
      <c r="C1367" s="666" t="s">
        <v>4329</v>
      </c>
      <c r="D1367" s="667" t="s">
        <v>7569</v>
      </c>
      <c r="E1367" s="666" t="s">
        <v>7570</v>
      </c>
      <c r="F1367" s="667" t="s">
        <v>7571</v>
      </c>
      <c r="G1367" s="666" t="s">
        <v>6751</v>
      </c>
      <c r="H1367" s="666" t="s">
        <v>6752</v>
      </c>
      <c r="I1367" s="668">
        <v>1552.5</v>
      </c>
      <c r="J1367" s="668">
        <v>2</v>
      </c>
      <c r="K1367" s="669">
        <v>3105</v>
      </c>
    </row>
    <row r="1368" spans="1:11" ht="14.4" customHeight="1" x14ac:dyDescent="0.3">
      <c r="A1368" s="664" t="s">
        <v>555</v>
      </c>
      <c r="B1368" s="665" t="s">
        <v>556</v>
      </c>
      <c r="C1368" s="666" t="s">
        <v>4329</v>
      </c>
      <c r="D1368" s="667" t="s">
        <v>7569</v>
      </c>
      <c r="E1368" s="666" t="s">
        <v>7570</v>
      </c>
      <c r="F1368" s="667" t="s">
        <v>7571</v>
      </c>
      <c r="G1368" s="666" t="s">
        <v>6753</v>
      </c>
      <c r="H1368" s="666" t="s">
        <v>6754</v>
      </c>
      <c r="I1368" s="668">
        <v>2012.5</v>
      </c>
      <c r="J1368" s="668">
        <v>2</v>
      </c>
      <c r="K1368" s="669">
        <v>4025</v>
      </c>
    </row>
    <row r="1369" spans="1:11" ht="14.4" customHeight="1" x14ac:dyDescent="0.3">
      <c r="A1369" s="664" t="s">
        <v>555</v>
      </c>
      <c r="B1369" s="665" t="s">
        <v>556</v>
      </c>
      <c r="C1369" s="666" t="s">
        <v>4329</v>
      </c>
      <c r="D1369" s="667" t="s">
        <v>7569</v>
      </c>
      <c r="E1369" s="666" t="s">
        <v>7570</v>
      </c>
      <c r="F1369" s="667" t="s">
        <v>7571</v>
      </c>
      <c r="G1369" s="666" t="s">
        <v>6755</v>
      </c>
      <c r="H1369" s="666" t="s">
        <v>6756</v>
      </c>
      <c r="I1369" s="668">
        <v>471.50400000000002</v>
      </c>
      <c r="J1369" s="668">
        <v>9</v>
      </c>
      <c r="K1369" s="669">
        <v>4243.55</v>
      </c>
    </row>
    <row r="1370" spans="1:11" ht="14.4" customHeight="1" x14ac:dyDescent="0.3">
      <c r="A1370" s="664" t="s">
        <v>555</v>
      </c>
      <c r="B1370" s="665" t="s">
        <v>556</v>
      </c>
      <c r="C1370" s="666" t="s">
        <v>4329</v>
      </c>
      <c r="D1370" s="667" t="s">
        <v>7569</v>
      </c>
      <c r="E1370" s="666" t="s">
        <v>7570</v>
      </c>
      <c r="F1370" s="667" t="s">
        <v>7571</v>
      </c>
      <c r="G1370" s="666" t="s">
        <v>6757</v>
      </c>
      <c r="H1370" s="666" t="s">
        <v>6758</v>
      </c>
      <c r="I1370" s="668">
        <v>1800</v>
      </c>
      <c r="J1370" s="668">
        <v>2</v>
      </c>
      <c r="K1370" s="669">
        <v>3600</v>
      </c>
    </row>
    <row r="1371" spans="1:11" ht="14.4" customHeight="1" x14ac:dyDescent="0.3">
      <c r="A1371" s="664" t="s">
        <v>555</v>
      </c>
      <c r="B1371" s="665" t="s">
        <v>556</v>
      </c>
      <c r="C1371" s="666" t="s">
        <v>4329</v>
      </c>
      <c r="D1371" s="667" t="s">
        <v>7569</v>
      </c>
      <c r="E1371" s="666" t="s">
        <v>7570</v>
      </c>
      <c r="F1371" s="667" t="s">
        <v>7571</v>
      </c>
      <c r="G1371" s="666" t="s">
        <v>6759</v>
      </c>
      <c r="H1371" s="666" t="s">
        <v>6760</v>
      </c>
      <c r="I1371" s="668">
        <v>1800.0050000000001</v>
      </c>
      <c r="J1371" s="668">
        <v>3</v>
      </c>
      <c r="K1371" s="669">
        <v>5400.01</v>
      </c>
    </row>
    <row r="1372" spans="1:11" ht="14.4" customHeight="1" x14ac:dyDescent="0.3">
      <c r="A1372" s="664" t="s">
        <v>555</v>
      </c>
      <c r="B1372" s="665" t="s">
        <v>556</v>
      </c>
      <c r="C1372" s="666" t="s">
        <v>4329</v>
      </c>
      <c r="D1372" s="667" t="s">
        <v>7569</v>
      </c>
      <c r="E1372" s="666" t="s">
        <v>7570</v>
      </c>
      <c r="F1372" s="667" t="s">
        <v>7571</v>
      </c>
      <c r="G1372" s="666" t="s">
        <v>6761</v>
      </c>
      <c r="H1372" s="666" t="s">
        <v>6762</v>
      </c>
      <c r="I1372" s="668">
        <v>1800</v>
      </c>
      <c r="J1372" s="668">
        <v>2</v>
      </c>
      <c r="K1372" s="669">
        <v>3600</v>
      </c>
    </row>
    <row r="1373" spans="1:11" ht="14.4" customHeight="1" x14ac:dyDescent="0.3">
      <c r="A1373" s="664" t="s">
        <v>555</v>
      </c>
      <c r="B1373" s="665" t="s">
        <v>556</v>
      </c>
      <c r="C1373" s="666" t="s">
        <v>4329</v>
      </c>
      <c r="D1373" s="667" t="s">
        <v>7569</v>
      </c>
      <c r="E1373" s="666" t="s">
        <v>7570</v>
      </c>
      <c r="F1373" s="667" t="s">
        <v>7571</v>
      </c>
      <c r="G1373" s="666" t="s">
        <v>6763</v>
      </c>
      <c r="H1373" s="666" t="s">
        <v>6764</v>
      </c>
      <c r="I1373" s="668">
        <v>1800</v>
      </c>
      <c r="J1373" s="668">
        <v>1</v>
      </c>
      <c r="K1373" s="669">
        <v>1800</v>
      </c>
    </row>
    <row r="1374" spans="1:11" ht="14.4" customHeight="1" x14ac:dyDescent="0.3">
      <c r="A1374" s="664" t="s">
        <v>555</v>
      </c>
      <c r="B1374" s="665" t="s">
        <v>556</v>
      </c>
      <c r="C1374" s="666" t="s">
        <v>4329</v>
      </c>
      <c r="D1374" s="667" t="s">
        <v>7569</v>
      </c>
      <c r="E1374" s="666" t="s">
        <v>7570</v>
      </c>
      <c r="F1374" s="667" t="s">
        <v>7571</v>
      </c>
      <c r="G1374" s="666" t="s">
        <v>6765</v>
      </c>
      <c r="H1374" s="666" t="s">
        <v>6766</v>
      </c>
      <c r="I1374" s="668">
        <v>1800</v>
      </c>
      <c r="J1374" s="668">
        <v>5</v>
      </c>
      <c r="K1374" s="669">
        <v>9000</v>
      </c>
    </row>
    <row r="1375" spans="1:11" ht="14.4" customHeight="1" x14ac:dyDescent="0.3">
      <c r="A1375" s="664" t="s">
        <v>555</v>
      </c>
      <c r="B1375" s="665" t="s">
        <v>556</v>
      </c>
      <c r="C1375" s="666" t="s">
        <v>4329</v>
      </c>
      <c r="D1375" s="667" t="s">
        <v>7569</v>
      </c>
      <c r="E1375" s="666" t="s">
        <v>7570</v>
      </c>
      <c r="F1375" s="667" t="s">
        <v>7571</v>
      </c>
      <c r="G1375" s="666" t="s">
        <v>6767</v>
      </c>
      <c r="H1375" s="666" t="s">
        <v>6768</v>
      </c>
      <c r="I1375" s="668">
        <v>982.27</v>
      </c>
      <c r="J1375" s="668">
        <v>1</v>
      </c>
      <c r="K1375" s="669">
        <v>982.27</v>
      </c>
    </row>
    <row r="1376" spans="1:11" ht="14.4" customHeight="1" x14ac:dyDescent="0.3">
      <c r="A1376" s="664" t="s">
        <v>555</v>
      </c>
      <c r="B1376" s="665" t="s">
        <v>556</v>
      </c>
      <c r="C1376" s="666" t="s">
        <v>4329</v>
      </c>
      <c r="D1376" s="667" t="s">
        <v>7569</v>
      </c>
      <c r="E1376" s="666" t="s">
        <v>7570</v>
      </c>
      <c r="F1376" s="667" t="s">
        <v>7571</v>
      </c>
      <c r="G1376" s="666" t="s">
        <v>6769</v>
      </c>
      <c r="H1376" s="666" t="s">
        <v>6770</v>
      </c>
      <c r="I1376" s="668">
        <v>1170.72</v>
      </c>
      <c r="J1376" s="668">
        <v>1</v>
      </c>
      <c r="K1376" s="669">
        <v>1170.72</v>
      </c>
    </row>
    <row r="1377" spans="1:11" ht="14.4" customHeight="1" x14ac:dyDescent="0.3">
      <c r="A1377" s="664" t="s">
        <v>555</v>
      </c>
      <c r="B1377" s="665" t="s">
        <v>556</v>
      </c>
      <c r="C1377" s="666" t="s">
        <v>4329</v>
      </c>
      <c r="D1377" s="667" t="s">
        <v>7569</v>
      </c>
      <c r="E1377" s="666" t="s">
        <v>7570</v>
      </c>
      <c r="F1377" s="667" t="s">
        <v>7571</v>
      </c>
      <c r="G1377" s="666" t="s">
        <v>6771</v>
      </c>
      <c r="H1377" s="666" t="s">
        <v>6772</v>
      </c>
      <c r="I1377" s="668">
        <v>8927.16</v>
      </c>
      <c r="J1377" s="668">
        <v>1</v>
      </c>
      <c r="K1377" s="669">
        <v>8927.16</v>
      </c>
    </row>
    <row r="1378" spans="1:11" ht="14.4" customHeight="1" x14ac:dyDescent="0.3">
      <c r="A1378" s="664" t="s">
        <v>555</v>
      </c>
      <c r="B1378" s="665" t="s">
        <v>556</v>
      </c>
      <c r="C1378" s="666" t="s">
        <v>4329</v>
      </c>
      <c r="D1378" s="667" t="s">
        <v>7569</v>
      </c>
      <c r="E1378" s="666" t="s">
        <v>7570</v>
      </c>
      <c r="F1378" s="667" t="s">
        <v>7571</v>
      </c>
      <c r="G1378" s="666" t="s">
        <v>6773</v>
      </c>
      <c r="H1378" s="666" t="s">
        <v>6774</v>
      </c>
      <c r="I1378" s="668">
        <v>449.4</v>
      </c>
      <c r="J1378" s="668">
        <v>2</v>
      </c>
      <c r="K1378" s="669">
        <v>898.8</v>
      </c>
    </row>
    <row r="1379" spans="1:11" ht="14.4" customHeight="1" x14ac:dyDescent="0.3">
      <c r="A1379" s="664" t="s">
        <v>555</v>
      </c>
      <c r="B1379" s="665" t="s">
        <v>556</v>
      </c>
      <c r="C1379" s="666" t="s">
        <v>4329</v>
      </c>
      <c r="D1379" s="667" t="s">
        <v>7569</v>
      </c>
      <c r="E1379" s="666" t="s">
        <v>7570</v>
      </c>
      <c r="F1379" s="667" t="s">
        <v>7571</v>
      </c>
      <c r="G1379" s="666" t="s">
        <v>6775</v>
      </c>
      <c r="H1379" s="666" t="s">
        <v>6776</v>
      </c>
      <c r="I1379" s="668">
        <v>88.88</v>
      </c>
      <c r="J1379" s="668">
        <v>20</v>
      </c>
      <c r="K1379" s="669">
        <v>1777.67</v>
      </c>
    </row>
    <row r="1380" spans="1:11" ht="14.4" customHeight="1" x14ac:dyDescent="0.3">
      <c r="A1380" s="664" t="s">
        <v>555</v>
      </c>
      <c r="B1380" s="665" t="s">
        <v>556</v>
      </c>
      <c r="C1380" s="666" t="s">
        <v>4329</v>
      </c>
      <c r="D1380" s="667" t="s">
        <v>7569</v>
      </c>
      <c r="E1380" s="666" t="s">
        <v>7570</v>
      </c>
      <c r="F1380" s="667" t="s">
        <v>7571</v>
      </c>
      <c r="G1380" s="666" t="s">
        <v>6777</v>
      </c>
      <c r="H1380" s="666" t="s">
        <v>6778</v>
      </c>
      <c r="I1380" s="668">
        <v>88.88</v>
      </c>
      <c r="J1380" s="668">
        <v>20</v>
      </c>
      <c r="K1380" s="669">
        <v>1777.67</v>
      </c>
    </row>
    <row r="1381" spans="1:11" ht="14.4" customHeight="1" x14ac:dyDescent="0.3">
      <c r="A1381" s="664" t="s">
        <v>555</v>
      </c>
      <c r="B1381" s="665" t="s">
        <v>556</v>
      </c>
      <c r="C1381" s="666" t="s">
        <v>4329</v>
      </c>
      <c r="D1381" s="667" t="s">
        <v>7569</v>
      </c>
      <c r="E1381" s="666" t="s">
        <v>7570</v>
      </c>
      <c r="F1381" s="667" t="s">
        <v>7571</v>
      </c>
      <c r="G1381" s="666" t="s">
        <v>6779</v>
      </c>
      <c r="H1381" s="666" t="s">
        <v>6780</v>
      </c>
      <c r="I1381" s="668">
        <v>88.88</v>
      </c>
      <c r="J1381" s="668">
        <v>20</v>
      </c>
      <c r="K1381" s="669">
        <v>1777.67</v>
      </c>
    </row>
    <row r="1382" spans="1:11" ht="14.4" customHeight="1" x14ac:dyDescent="0.3">
      <c r="A1382" s="664" t="s">
        <v>555</v>
      </c>
      <c r="B1382" s="665" t="s">
        <v>556</v>
      </c>
      <c r="C1382" s="666" t="s">
        <v>4329</v>
      </c>
      <c r="D1382" s="667" t="s">
        <v>7569</v>
      </c>
      <c r="E1382" s="666" t="s">
        <v>7570</v>
      </c>
      <c r="F1382" s="667" t="s">
        <v>7571</v>
      </c>
      <c r="G1382" s="666" t="s">
        <v>6781</v>
      </c>
      <c r="H1382" s="666" t="s">
        <v>6782</v>
      </c>
      <c r="I1382" s="668">
        <v>88.88</v>
      </c>
      <c r="J1382" s="668">
        <v>20</v>
      </c>
      <c r="K1382" s="669">
        <v>1777.67</v>
      </c>
    </row>
    <row r="1383" spans="1:11" ht="14.4" customHeight="1" x14ac:dyDescent="0.3">
      <c r="A1383" s="664" t="s">
        <v>555</v>
      </c>
      <c r="B1383" s="665" t="s">
        <v>556</v>
      </c>
      <c r="C1383" s="666" t="s">
        <v>4329</v>
      </c>
      <c r="D1383" s="667" t="s">
        <v>7569</v>
      </c>
      <c r="E1383" s="666" t="s">
        <v>7570</v>
      </c>
      <c r="F1383" s="667" t="s">
        <v>7571</v>
      </c>
      <c r="G1383" s="666" t="s">
        <v>6783</v>
      </c>
      <c r="H1383" s="666" t="s">
        <v>6784</v>
      </c>
      <c r="I1383" s="668">
        <v>1348.33</v>
      </c>
      <c r="J1383" s="668">
        <v>4</v>
      </c>
      <c r="K1383" s="669">
        <v>5393.32</v>
      </c>
    </row>
    <row r="1384" spans="1:11" ht="14.4" customHeight="1" x14ac:dyDescent="0.3">
      <c r="A1384" s="664" t="s">
        <v>555</v>
      </c>
      <c r="B1384" s="665" t="s">
        <v>556</v>
      </c>
      <c r="C1384" s="666" t="s">
        <v>4329</v>
      </c>
      <c r="D1384" s="667" t="s">
        <v>7569</v>
      </c>
      <c r="E1384" s="666" t="s">
        <v>7570</v>
      </c>
      <c r="F1384" s="667" t="s">
        <v>7571</v>
      </c>
      <c r="G1384" s="666" t="s">
        <v>6785</v>
      </c>
      <c r="H1384" s="666" t="s">
        <v>6786</v>
      </c>
      <c r="I1384" s="668">
        <v>9216.34</v>
      </c>
      <c r="J1384" s="668">
        <v>1</v>
      </c>
      <c r="K1384" s="669">
        <v>9216.34</v>
      </c>
    </row>
    <row r="1385" spans="1:11" ht="14.4" customHeight="1" x14ac:dyDescent="0.3">
      <c r="A1385" s="664" t="s">
        <v>555</v>
      </c>
      <c r="B1385" s="665" t="s">
        <v>556</v>
      </c>
      <c r="C1385" s="666" t="s">
        <v>4329</v>
      </c>
      <c r="D1385" s="667" t="s">
        <v>7569</v>
      </c>
      <c r="E1385" s="666" t="s">
        <v>7570</v>
      </c>
      <c r="F1385" s="667" t="s">
        <v>7571</v>
      </c>
      <c r="G1385" s="666" t="s">
        <v>6787</v>
      </c>
      <c r="H1385" s="666" t="s">
        <v>6788</v>
      </c>
      <c r="I1385" s="668">
        <v>1411.15</v>
      </c>
      <c r="J1385" s="668">
        <v>2</v>
      </c>
      <c r="K1385" s="669">
        <v>2822.3</v>
      </c>
    </row>
    <row r="1386" spans="1:11" ht="14.4" customHeight="1" x14ac:dyDescent="0.3">
      <c r="A1386" s="664" t="s">
        <v>555</v>
      </c>
      <c r="B1386" s="665" t="s">
        <v>556</v>
      </c>
      <c r="C1386" s="666" t="s">
        <v>4329</v>
      </c>
      <c r="D1386" s="667" t="s">
        <v>7569</v>
      </c>
      <c r="E1386" s="666" t="s">
        <v>7570</v>
      </c>
      <c r="F1386" s="667" t="s">
        <v>7571</v>
      </c>
      <c r="G1386" s="666" t="s">
        <v>6789</v>
      </c>
      <c r="H1386" s="666" t="s">
        <v>6790</v>
      </c>
      <c r="I1386" s="668">
        <v>3999</v>
      </c>
      <c r="J1386" s="668">
        <v>3</v>
      </c>
      <c r="K1386" s="669">
        <v>11997</v>
      </c>
    </row>
    <row r="1387" spans="1:11" ht="14.4" customHeight="1" x14ac:dyDescent="0.3">
      <c r="A1387" s="664" t="s">
        <v>555</v>
      </c>
      <c r="B1387" s="665" t="s">
        <v>556</v>
      </c>
      <c r="C1387" s="666" t="s">
        <v>4329</v>
      </c>
      <c r="D1387" s="667" t="s">
        <v>7569</v>
      </c>
      <c r="E1387" s="666" t="s">
        <v>7570</v>
      </c>
      <c r="F1387" s="667" t="s">
        <v>7571</v>
      </c>
      <c r="G1387" s="666" t="s">
        <v>6791</v>
      </c>
      <c r="H1387" s="666" t="s">
        <v>6792</v>
      </c>
      <c r="I1387" s="668">
        <v>3999</v>
      </c>
      <c r="J1387" s="668">
        <v>1</v>
      </c>
      <c r="K1387" s="669">
        <v>3999</v>
      </c>
    </row>
    <row r="1388" spans="1:11" ht="14.4" customHeight="1" x14ac:dyDescent="0.3">
      <c r="A1388" s="664" t="s">
        <v>555</v>
      </c>
      <c r="B1388" s="665" t="s">
        <v>556</v>
      </c>
      <c r="C1388" s="666" t="s">
        <v>4329</v>
      </c>
      <c r="D1388" s="667" t="s">
        <v>7569</v>
      </c>
      <c r="E1388" s="666" t="s">
        <v>7570</v>
      </c>
      <c r="F1388" s="667" t="s">
        <v>7571</v>
      </c>
      <c r="G1388" s="666" t="s">
        <v>6793</v>
      </c>
      <c r="H1388" s="666" t="s">
        <v>6794</v>
      </c>
      <c r="I1388" s="668">
        <v>615.58333333333337</v>
      </c>
      <c r="J1388" s="668">
        <v>5</v>
      </c>
      <c r="K1388" s="669">
        <v>3077.92</v>
      </c>
    </row>
    <row r="1389" spans="1:11" ht="14.4" customHeight="1" x14ac:dyDescent="0.3">
      <c r="A1389" s="664" t="s">
        <v>555</v>
      </c>
      <c r="B1389" s="665" t="s">
        <v>556</v>
      </c>
      <c r="C1389" s="666" t="s">
        <v>4329</v>
      </c>
      <c r="D1389" s="667" t="s">
        <v>7569</v>
      </c>
      <c r="E1389" s="666" t="s">
        <v>7570</v>
      </c>
      <c r="F1389" s="667" t="s">
        <v>7571</v>
      </c>
      <c r="G1389" s="666" t="s">
        <v>6795</v>
      </c>
      <c r="H1389" s="666" t="s">
        <v>6796</v>
      </c>
      <c r="I1389" s="668">
        <v>638.39</v>
      </c>
      <c r="J1389" s="668">
        <v>1</v>
      </c>
      <c r="K1389" s="669">
        <v>638.39</v>
      </c>
    </row>
    <row r="1390" spans="1:11" ht="14.4" customHeight="1" x14ac:dyDescent="0.3">
      <c r="A1390" s="664" t="s">
        <v>555</v>
      </c>
      <c r="B1390" s="665" t="s">
        <v>556</v>
      </c>
      <c r="C1390" s="666" t="s">
        <v>4329</v>
      </c>
      <c r="D1390" s="667" t="s">
        <v>7569</v>
      </c>
      <c r="E1390" s="666" t="s">
        <v>7570</v>
      </c>
      <c r="F1390" s="667" t="s">
        <v>7571</v>
      </c>
      <c r="G1390" s="666" t="s">
        <v>6797</v>
      </c>
      <c r="H1390" s="666" t="s">
        <v>6798</v>
      </c>
      <c r="I1390" s="668">
        <v>321.49333333333334</v>
      </c>
      <c r="J1390" s="668">
        <v>4</v>
      </c>
      <c r="K1390" s="669">
        <v>1285.97</v>
      </c>
    </row>
    <row r="1391" spans="1:11" ht="14.4" customHeight="1" x14ac:dyDescent="0.3">
      <c r="A1391" s="664" t="s">
        <v>555</v>
      </c>
      <c r="B1391" s="665" t="s">
        <v>556</v>
      </c>
      <c r="C1391" s="666" t="s">
        <v>4329</v>
      </c>
      <c r="D1391" s="667" t="s">
        <v>7569</v>
      </c>
      <c r="E1391" s="666" t="s">
        <v>7570</v>
      </c>
      <c r="F1391" s="667" t="s">
        <v>7571</v>
      </c>
      <c r="G1391" s="666" t="s">
        <v>6799</v>
      </c>
      <c r="H1391" s="666" t="s">
        <v>6800</v>
      </c>
      <c r="I1391" s="668">
        <v>615.58000000000004</v>
      </c>
      <c r="J1391" s="668">
        <v>3</v>
      </c>
      <c r="K1391" s="669">
        <v>1846.75</v>
      </c>
    </row>
    <row r="1392" spans="1:11" ht="14.4" customHeight="1" x14ac:dyDescent="0.3">
      <c r="A1392" s="664" t="s">
        <v>555</v>
      </c>
      <c r="B1392" s="665" t="s">
        <v>556</v>
      </c>
      <c r="C1392" s="666" t="s">
        <v>4329</v>
      </c>
      <c r="D1392" s="667" t="s">
        <v>7569</v>
      </c>
      <c r="E1392" s="666" t="s">
        <v>7570</v>
      </c>
      <c r="F1392" s="667" t="s">
        <v>7571</v>
      </c>
      <c r="G1392" s="666" t="s">
        <v>6801</v>
      </c>
      <c r="H1392" s="666" t="s">
        <v>6802</v>
      </c>
      <c r="I1392" s="668">
        <v>615.58000000000004</v>
      </c>
      <c r="J1392" s="668">
        <v>1</v>
      </c>
      <c r="K1392" s="669">
        <v>615.58000000000004</v>
      </c>
    </row>
    <row r="1393" spans="1:11" ht="14.4" customHeight="1" x14ac:dyDescent="0.3">
      <c r="A1393" s="664" t="s">
        <v>555</v>
      </c>
      <c r="B1393" s="665" t="s">
        <v>556</v>
      </c>
      <c r="C1393" s="666" t="s">
        <v>4329</v>
      </c>
      <c r="D1393" s="667" t="s">
        <v>7569</v>
      </c>
      <c r="E1393" s="666" t="s">
        <v>7570</v>
      </c>
      <c r="F1393" s="667" t="s">
        <v>7571</v>
      </c>
      <c r="G1393" s="666" t="s">
        <v>6803</v>
      </c>
      <c r="H1393" s="666" t="s">
        <v>6804</v>
      </c>
      <c r="I1393" s="668">
        <v>638.39</v>
      </c>
      <c r="J1393" s="668">
        <v>1</v>
      </c>
      <c r="K1393" s="669">
        <v>638.39</v>
      </c>
    </row>
    <row r="1394" spans="1:11" ht="14.4" customHeight="1" x14ac:dyDescent="0.3">
      <c r="A1394" s="664" t="s">
        <v>555</v>
      </c>
      <c r="B1394" s="665" t="s">
        <v>556</v>
      </c>
      <c r="C1394" s="666" t="s">
        <v>4329</v>
      </c>
      <c r="D1394" s="667" t="s">
        <v>7569</v>
      </c>
      <c r="E1394" s="666" t="s">
        <v>7570</v>
      </c>
      <c r="F1394" s="667" t="s">
        <v>7571</v>
      </c>
      <c r="G1394" s="666" t="s">
        <v>6805</v>
      </c>
      <c r="H1394" s="666" t="s">
        <v>6806</v>
      </c>
      <c r="I1394" s="668">
        <v>108.3</v>
      </c>
      <c r="J1394" s="668">
        <v>10</v>
      </c>
      <c r="K1394" s="669">
        <v>1083</v>
      </c>
    </row>
    <row r="1395" spans="1:11" ht="14.4" customHeight="1" x14ac:dyDescent="0.3">
      <c r="A1395" s="664" t="s">
        <v>555</v>
      </c>
      <c r="B1395" s="665" t="s">
        <v>556</v>
      </c>
      <c r="C1395" s="666" t="s">
        <v>4329</v>
      </c>
      <c r="D1395" s="667" t="s">
        <v>7569</v>
      </c>
      <c r="E1395" s="666" t="s">
        <v>7570</v>
      </c>
      <c r="F1395" s="667" t="s">
        <v>7571</v>
      </c>
      <c r="G1395" s="666" t="s">
        <v>6807</v>
      </c>
      <c r="H1395" s="666" t="s">
        <v>6808</v>
      </c>
      <c r="I1395" s="668">
        <v>9154</v>
      </c>
      <c r="J1395" s="668">
        <v>1</v>
      </c>
      <c r="K1395" s="669">
        <v>9154</v>
      </c>
    </row>
    <row r="1396" spans="1:11" ht="14.4" customHeight="1" x14ac:dyDescent="0.3">
      <c r="A1396" s="664" t="s">
        <v>555</v>
      </c>
      <c r="B1396" s="665" t="s">
        <v>556</v>
      </c>
      <c r="C1396" s="666" t="s">
        <v>4329</v>
      </c>
      <c r="D1396" s="667" t="s">
        <v>7569</v>
      </c>
      <c r="E1396" s="666" t="s">
        <v>7570</v>
      </c>
      <c r="F1396" s="667" t="s">
        <v>7571</v>
      </c>
      <c r="G1396" s="666" t="s">
        <v>6809</v>
      </c>
      <c r="H1396" s="666" t="s">
        <v>6810</v>
      </c>
      <c r="I1396" s="668">
        <v>1800</v>
      </c>
      <c r="J1396" s="668">
        <v>2</v>
      </c>
      <c r="K1396" s="669">
        <v>3600</v>
      </c>
    </row>
    <row r="1397" spans="1:11" ht="14.4" customHeight="1" x14ac:dyDescent="0.3">
      <c r="A1397" s="664" t="s">
        <v>555</v>
      </c>
      <c r="B1397" s="665" t="s">
        <v>556</v>
      </c>
      <c r="C1397" s="666" t="s">
        <v>4329</v>
      </c>
      <c r="D1397" s="667" t="s">
        <v>7569</v>
      </c>
      <c r="E1397" s="666" t="s">
        <v>7570</v>
      </c>
      <c r="F1397" s="667" t="s">
        <v>7571</v>
      </c>
      <c r="G1397" s="666" t="s">
        <v>6811</v>
      </c>
      <c r="H1397" s="666" t="s">
        <v>6812</v>
      </c>
      <c r="I1397" s="668">
        <v>1202.1300000000001</v>
      </c>
      <c r="J1397" s="668">
        <v>1</v>
      </c>
      <c r="K1397" s="669">
        <v>1202.1300000000001</v>
      </c>
    </row>
    <row r="1398" spans="1:11" ht="14.4" customHeight="1" x14ac:dyDescent="0.3">
      <c r="A1398" s="664" t="s">
        <v>555</v>
      </c>
      <c r="B1398" s="665" t="s">
        <v>556</v>
      </c>
      <c r="C1398" s="666" t="s">
        <v>4329</v>
      </c>
      <c r="D1398" s="667" t="s">
        <v>7569</v>
      </c>
      <c r="E1398" s="666" t="s">
        <v>7570</v>
      </c>
      <c r="F1398" s="667" t="s">
        <v>7571</v>
      </c>
      <c r="G1398" s="666" t="s">
        <v>6813</v>
      </c>
      <c r="H1398" s="666" t="s">
        <v>6814</v>
      </c>
      <c r="I1398" s="668">
        <v>984.46</v>
      </c>
      <c r="J1398" s="668">
        <v>1</v>
      </c>
      <c r="K1398" s="669">
        <v>984.46</v>
      </c>
    </row>
    <row r="1399" spans="1:11" ht="14.4" customHeight="1" x14ac:dyDescent="0.3">
      <c r="A1399" s="664" t="s">
        <v>555</v>
      </c>
      <c r="B1399" s="665" t="s">
        <v>556</v>
      </c>
      <c r="C1399" s="666" t="s">
        <v>4329</v>
      </c>
      <c r="D1399" s="667" t="s">
        <v>7569</v>
      </c>
      <c r="E1399" s="666" t="s">
        <v>7570</v>
      </c>
      <c r="F1399" s="667" t="s">
        <v>7571</v>
      </c>
      <c r="G1399" s="666" t="s">
        <v>6815</v>
      </c>
      <c r="H1399" s="666" t="s">
        <v>6816</v>
      </c>
      <c r="I1399" s="668">
        <v>856.65</v>
      </c>
      <c r="J1399" s="668">
        <v>1</v>
      </c>
      <c r="K1399" s="669">
        <v>856.65</v>
      </c>
    </row>
    <row r="1400" spans="1:11" ht="14.4" customHeight="1" x14ac:dyDescent="0.3">
      <c r="A1400" s="664" t="s">
        <v>555</v>
      </c>
      <c r="B1400" s="665" t="s">
        <v>556</v>
      </c>
      <c r="C1400" s="666" t="s">
        <v>4329</v>
      </c>
      <c r="D1400" s="667" t="s">
        <v>7569</v>
      </c>
      <c r="E1400" s="666" t="s">
        <v>7570</v>
      </c>
      <c r="F1400" s="667" t="s">
        <v>7571</v>
      </c>
      <c r="G1400" s="666" t="s">
        <v>6817</v>
      </c>
      <c r="H1400" s="666" t="s">
        <v>6818</v>
      </c>
      <c r="I1400" s="668">
        <v>9028.9650000000001</v>
      </c>
      <c r="J1400" s="668">
        <v>2</v>
      </c>
      <c r="K1400" s="669">
        <v>18057.93</v>
      </c>
    </row>
    <row r="1401" spans="1:11" ht="14.4" customHeight="1" x14ac:dyDescent="0.3">
      <c r="A1401" s="664" t="s">
        <v>555</v>
      </c>
      <c r="B1401" s="665" t="s">
        <v>556</v>
      </c>
      <c r="C1401" s="666" t="s">
        <v>4329</v>
      </c>
      <c r="D1401" s="667" t="s">
        <v>7569</v>
      </c>
      <c r="E1401" s="666" t="s">
        <v>7570</v>
      </c>
      <c r="F1401" s="667" t="s">
        <v>7571</v>
      </c>
      <c r="G1401" s="666" t="s">
        <v>6819</v>
      </c>
      <c r="H1401" s="666" t="s">
        <v>6820</v>
      </c>
      <c r="I1401" s="668">
        <v>1839.0999999999997</v>
      </c>
      <c r="J1401" s="668">
        <v>4</v>
      </c>
      <c r="K1401" s="669">
        <v>7356.4</v>
      </c>
    </row>
    <row r="1402" spans="1:11" ht="14.4" customHeight="1" x14ac:dyDescent="0.3">
      <c r="A1402" s="664" t="s">
        <v>555</v>
      </c>
      <c r="B1402" s="665" t="s">
        <v>556</v>
      </c>
      <c r="C1402" s="666" t="s">
        <v>4329</v>
      </c>
      <c r="D1402" s="667" t="s">
        <v>7569</v>
      </c>
      <c r="E1402" s="666" t="s">
        <v>7570</v>
      </c>
      <c r="F1402" s="667" t="s">
        <v>7571</v>
      </c>
      <c r="G1402" s="666" t="s">
        <v>6821</v>
      </c>
      <c r="H1402" s="666" t="s">
        <v>6822</v>
      </c>
      <c r="I1402" s="668">
        <v>13788.5</v>
      </c>
      <c r="J1402" s="668">
        <v>1</v>
      </c>
      <c r="K1402" s="669">
        <v>13788.5</v>
      </c>
    </row>
    <row r="1403" spans="1:11" ht="14.4" customHeight="1" x14ac:dyDescent="0.3">
      <c r="A1403" s="664" t="s">
        <v>555</v>
      </c>
      <c r="B1403" s="665" t="s">
        <v>556</v>
      </c>
      <c r="C1403" s="666" t="s">
        <v>4329</v>
      </c>
      <c r="D1403" s="667" t="s">
        <v>7569</v>
      </c>
      <c r="E1403" s="666" t="s">
        <v>7570</v>
      </c>
      <c r="F1403" s="667" t="s">
        <v>7571</v>
      </c>
      <c r="G1403" s="666" t="s">
        <v>6823</v>
      </c>
      <c r="H1403" s="666" t="s">
        <v>6824</v>
      </c>
      <c r="I1403" s="668">
        <v>561.11</v>
      </c>
      <c r="J1403" s="668">
        <v>1</v>
      </c>
      <c r="K1403" s="669">
        <v>561.11</v>
      </c>
    </row>
    <row r="1404" spans="1:11" ht="14.4" customHeight="1" x14ac:dyDescent="0.3">
      <c r="A1404" s="664" t="s">
        <v>555</v>
      </c>
      <c r="B1404" s="665" t="s">
        <v>556</v>
      </c>
      <c r="C1404" s="666" t="s">
        <v>4329</v>
      </c>
      <c r="D1404" s="667" t="s">
        <v>7569</v>
      </c>
      <c r="E1404" s="666" t="s">
        <v>7570</v>
      </c>
      <c r="F1404" s="667" t="s">
        <v>7571</v>
      </c>
      <c r="G1404" s="666" t="s">
        <v>6825</v>
      </c>
      <c r="H1404" s="666" t="s">
        <v>6826</v>
      </c>
      <c r="I1404" s="668">
        <v>4497.71</v>
      </c>
      <c r="J1404" s="668">
        <v>1</v>
      </c>
      <c r="K1404" s="669">
        <v>4497.71</v>
      </c>
    </row>
    <row r="1405" spans="1:11" ht="14.4" customHeight="1" x14ac:dyDescent="0.3">
      <c r="A1405" s="664" t="s">
        <v>555</v>
      </c>
      <c r="B1405" s="665" t="s">
        <v>556</v>
      </c>
      <c r="C1405" s="666" t="s">
        <v>4329</v>
      </c>
      <c r="D1405" s="667" t="s">
        <v>7569</v>
      </c>
      <c r="E1405" s="666" t="s">
        <v>7570</v>
      </c>
      <c r="F1405" s="667" t="s">
        <v>7571</v>
      </c>
      <c r="G1405" s="666" t="s">
        <v>6827</v>
      </c>
      <c r="H1405" s="666" t="s">
        <v>6828</v>
      </c>
      <c r="I1405" s="668">
        <v>2722.66</v>
      </c>
      <c r="J1405" s="668">
        <v>1</v>
      </c>
      <c r="K1405" s="669">
        <v>2722.66</v>
      </c>
    </row>
    <row r="1406" spans="1:11" ht="14.4" customHeight="1" x14ac:dyDescent="0.3">
      <c r="A1406" s="664" t="s">
        <v>555</v>
      </c>
      <c r="B1406" s="665" t="s">
        <v>556</v>
      </c>
      <c r="C1406" s="666" t="s">
        <v>4329</v>
      </c>
      <c r="D1406" s="667" t="s">
        <v>7569</v>
      </c>
      <c r="E1406" s="666" t="s">
        <v>7570</v>
      </c>
      <c r="F1406" s="667" t="s">
        <v>7571</v>
      </c>
      <c r="G1406" s="666" t="s">
        <v>6829</v>
      </c>
      <c r="H1406" s="666" t="s">
        <v>6830</v>
      </c>
      <c r="I1406" s="668">
        <v>7402.31</v>
      </c>
      <c r="J1406" s="668">
        <v>1</v>
      </c>
      <c r="K1406" s="669">
        <v>7402.31</v>
      </c>
    </row>
    <row r="1407" spans="1:11" ht="14.4" customHeight="1" x14ac:dyDescent="0.3">
      <c r="A1407" s="664" t="s">
        <v>555</v>
      </c>
      <c r="B1407" s="665" t="s">
        <v>556</v>
      </c>
      <c r="C1407" s="666" t="s">
        <v>4329</v>
      </c>
      <c r="D1407" s="667" t="s">
        <v>7569</v>
      </c>
      <c r="E1407" s="666" t="s">
        <v>7570</v>
      </c>
      <c r="F1407" s="667" t="s">
        <v>7571</v>
      </c>
      <c r="G1407" s="666" t="s">
        <v>6831</v>
      </c>
      <c r="H1407" s="666" t="s">
        <v>6832</v>
      </c>
      <c r="I1407" s="668">
        <v>405.05</v>
      </c>
      <c r="J1407" s="668">
        <v>1</v>
      </c>
      <c r="K1407" s="669">
        <v>405.05</v>
      </c>
    </row>
    <row r="1408" spans="1:11" ht="14.4" customHeight="1" x14ac:dyDescent="0.3">
      <c r="A1408" s="664" t="s">
        <v>555</v>
      </c>
      <c r="B1408" s="665" t="s">
        <v>556</v>
      </c>
      <c r="C1408" s="666" t="s">
        <v>4329</v>
      </c>
      <c r="D1408" s="667" t="s">
        <v>7569</v>
      </c>
      <c r="E1408" s="666" t="s">
        <v>7570</v>
      </c>
      <c r="F1408" s="667" t="s">
        <v>7571</v>
      </c>
      <c r="G1408" s="666" t="s">
        <v>6833</v>
      </c>
      <c r="H1408" s="666" t="s">
        <v>6834</v>
      </c>
      <c r="I1408" s="668">
        <v>2656.6</v>
      </c>
      <c r="J1408" s="668">
        <v>1</v>
      </c>
      <c r="K1408" s="669">
        <v>2656.6</v>
      </c>
    </row>
    <row r="1409" spans="1:11" ht="14.4" customHeight="1" x14ac:dyDescent="0.3">
      <c r="A1409" s="664" t="s">
        <v>555</v>
      </c>
      <c r="B1409" s="665" t="s">
        <v>556</v>
      </c>
      <c r="C1409" s="666" t="s">
        <v>4329</v>
      </c>
      <c r="D1409" s="667" t="s">
        <v>7569</v>
      </c>
      <c r="E1409" s="666" t="s">
        <v>7570</v>
      </c>
      <c r="F1409" s="667" t="s">
        <v>7571</v>
      </c>
      <c r="G1409" s="666" t="s">
        <v>6835</v>
      </c>
      <c r="H1409" s="666" t="s">
        <v>6836</v>
      </c>
      <c r="I1409" s="668">
        <v>8682.52</v>
      </c>
      <c r="J1409" s="668">
        <v>1</v>
      </c>
      <c r="K1409" s="669">
        <v>8682.52</v>
      </c>
    </row>
    <row r="1410" spans="1:11" ht="14.4" customHeight="1" x14ac:dyDescent="0.3">
      <c r="A1410" s="664" t="s">
        <v>555</v>
      </c>
      <c r="B1410" s="665" t="s">
        <v>556</v>
      </c>
      <c r="C1410" s="666" t="s">
        <v>4329</v>
      </c>
      <c r="D1410" s="667" t="s">
        <v>7569</v>
      </c>
      <c r="E1410" s="666" t="s">
        <v>7570</v>
      </c>
      <c r="F1410" s="667" t="s">
        <v>7571</v>
      </c>
      <c r="G1410" s="666" t="s">
        <v>6837</v>
      </c>
      <c r="H1410" s="666" t="s">
        <v>6838</v>
      </c>
      <c r="I1410" s="668">
        <v>1800.01</v>
      </c>
      <c r="J1410" s="668">
        <v>1</v>
      </c>
      <c r="K1410" s="669">
        <v>1800.01</v>
      </c>
    </row>
    <row r="1411" spans="1:11" ht="14.4" customHeight="1" x14ac:dyDescent="0.3">
      <c r="A1411" s="664" t="s">
        <v>555</v>
      </c>
      <c r="B1411" s="665" t="s">
        <v>556</v>
      </c>
      <c r="C1411" s="666" t="s">
        <v>4329</v>
      </c>
      <c r="D1411" s="667" t="s">
        <v>7569</v>
      </c>
      <c r="E1411" s="666" t="s">
        <v>7570</v>
      </c>
      <c r="F1411" s="667" t="s">
        <v>7571</v>
      </c>
      <c r="G1411" s="666" t="s">
        <v>6839</v>
      </c>
      <c r="H1411" s="666" t="s">
        <v>6840</v>
      </c>
      <c r="I1411" s="668">
        <v>1800</v>
      </c>
      <c r="J1411" s="668">
        <v>1</v>
      </c>
      <c r="K1411" s="669">
        <v>1800</v>
      </c>
    </row>
    <row r="1412" spans="1:11" ht="14.4" customHeight="1" x14ac:dyDescent="0.3">
      <c r="A1412" s="664" t="s">
        <v>555</v>
      </c>
      <c r="B1412" s="665" t="s">
        <v>556</v>
      </c>
      <c r="C1412" s="666" t="s">
        <v>4329</v>
      </c>
      <c r="D1412" s="667" t="s">
        <v>7569</v>
      </c>
      <c r="E1412" s="666" t="s">
        <v>7570</v>
      </c>
      <c r="F1412" s="667" t="s">
        <v>7571</v>
      </c>
      <c r="G1412" s="666" t="s">
        <v>6841</v>
      </c>
      <c r="H1412" s="666" t="s">
        <v>6842</v>
      </c>
      <c r="I1412" s="668">
        <v>3113.64</v>
      </c>
      <c r="J1412" s="668">
        <v>1</v>
      </c>
      <c r="K1412" s="669">
        <v>3113.64</v>
      </c>
    </row>
    <row r="1413" spans="1:11" ht="14.4" customHeight="1" x14ac:dyDescent="0.3">
      <c r="A1413" s="664" t="s">
        <v>555</v>
      </c>
      <c r="B1413" s="665" t="s">
        <v>556</v>
      </c>
      <c r="C1413" s="666" t="s">
        <v>4329</v>
      </c>
      <c r="D1413" s="667" t="s">
        <v>7569</v>
      </c>
      <c r="E1413" s="666" t="s">
        <v>7570</v>
      </c>
      <c r="F1413" s="667" t="s">
        <v>7571</v>
      </c>
      <c r="G1413" s="666" t="s">
        <v>6843</v>
      </c>
      <c r="H1413" s="666" t="s">
        <v>6844</v>
      </c>
      <c r="I1413" s="668">
        <v>3999</v>
      </c>
      <c r="J1413" s="668">
        <v>1</v>
      </c>
      <c r="K1413" s="669">
        <v>3999</v>
      </c>
    </row>
    <row r="1414" spans="1:11" ht="14.4" customHeight="1" x14ac:dyDescent="0.3">
      <c r="A1414" s="664" t="s">
        <v>555</v>
      </c>
      <c r="B1414" s="665" t="s">
        <v>556</v>
      </c>
      <c r="C1414" s="666" t="s">
        <v>4329</v>
      </c>
      <c r="D1414" s="667" t="s">
        <v>7569</v>
      </c>
      <c r="E1414" s="666" t="s">
        <v>7570</v>
      </c>
      <c r="F1414" s="667" t="s">
        <v>7571</v>
      </c>
      <c r="G1414" s="666" t="s">
        <v>6845</v>
      </c>
      <c r="H1414" s="666" t="s">
        <v>6846</v>
      </c>
      <c r="I1414" s="668">
        <v>322</v>
      </c>
      <c r="J1414" s="668">
        <v>8</v>
      </c>
      <c r="K1414" s="669">
        <v>2576</v>
      </c>
    </row>
    <row r="1415" spans="1:11" ht="14.4" customHeight="1" x14ac:dyDescent="0.3">
      <c r="A1415" s="664" t="s">
        <v>555</v>
      </c>
      <c r="B1415" s="665" t="s">
        <v>556</v>
      </c>
      <c r="C1415" s="666" t="s">
        <v>4329</v>
      </c>
      <c r="D1415" s="667" t="s">
        <v>7569</v>
      </c>
      <c r="E1415" s="666" t="s">
        <v>7570</v>
      </c>
      <c r="F1415" s="667" t="s">
        <v>7571</v>
      </c>
      <c r="G1415" s="666" t="s">
        <v>6847</v>
      </c>
      <c r="H1415" s="666" t="s">
        <v>6848</v>
      </c>
      <c r="I1415" s="668">
        <v>3999</v>
      </c>
      <c r="J1415" s="668">
        <v>3</v>
      </c>
      <c r="K1415" s="669">
        <v>11997</v>
      </c>
    </row>
    <row r="1416" spans="1:11" ht="14.4" customHeight="1" x14ac:dyDescent="0.3">
      <c r="A1416" s="664" t="s">
        <v>555</v>
      </c>
      <c r="B1416" s="665" t="s">
        <v>556</v>
      </c>
      <c r="C1416" s="666" t="s">
        <v>4329</v>
      </c>
      <c r="D1416" s="667" t="s">
        <v>7569</v>
      </c>
      <c r="E1416" s="666" t="s">
        <v>7570</v>
      </c>
      <c r="F1416" s="667" t="s">
        <v>7571</v>
      </c>
      <c r="G1416" s="666" t="s">
        <v>6849</v>
      </c>
      <c r="H1416" s="666" t="s">
        <v>6850</v>
      </c>
      <c r="I1416" s="668">
        <v>4497.71</v>
      </c>
      <c r="J1416" s="668">
        <v>1</v>
      </c>
      <c r="K1416" s="669">
        <v>4497.71</v>
      </c>
    </row>
    <row r="1417" spans="1:11" ht="14.4" customHeight="1" x14ac:dyDescent="0.3">
      <c r="A1417" s="664" t="s">
        <v>555</v>
      </c>
      <c r="B1417" s="665" t="s">
        <v>556</v>
      </c>
      <c r="C1417" s="666" t="s">
        <v>4329</v>
      </c>
      <c r="D1417" s="667" t="s">
        <v>7569</v>
      </c>
      <c r="E1417" s="666" t="s">
        <v>7570</v>
      </c>
      <c r="F1417" s="667" t="s">
        <v>7571</v>
      </c>
      <c r="G1417" s="666" t="s">
        <v>6851</v>
      </c>
      <c r="H1417" s="666" t="s">
        <v>6852</v>
      </c>
      <c r="I1417" s="668">
        <v>977.95</v>
      </c>
      <c r="J1417" s="668">
        <v>1</v>
      </c>
      <c r="K1417" s="669">
        <v>977.95</v>
      </c>
    </row>
    <row r="1418" spans="1:11" ht="14.4" customHeight="1" x14ac:dyDescent="0.3">
      <c r="A1418" s="664" t="s">
        <v>555</v>
      </c>
      <c r="B1418" s="665" t="s">
        <v>556</v>
      </c>
      <c r="C1418" s="666" t="s">
        <v>4329</v>
      </c>
      <c r="D1418" s="667" t="s">
        <v>7569</v>
      </c>
      <c r="E1418" s="666" t="s">
        <v>7570</v>
      </c>
      <c r="F1418" s="667" t="s">
        <v>7571</v>
      </c>
      <c r="G1418" s="666" t="s">
        <v>6853</v>
      </c>
      <c r="H1418" s="666" t="s">
        <v>6854</v>
      </c>
      <c r="I1418" s="668">
        <v>13483.365</v>
      </c>
      <c r="J1418" s="668">
        <v>2</v>
      </c>
      <c r="K1418" s="669">
        <v>26966.73</v>
      </c>
    </row>
    <row r="1419" spans="1:11" ht="14.4" customHeight="1" x14ac:dyDescent="0.3">
      <c r="A1419" s="664" t="s">
        <v>555</v>
      </c>
      <c r="B1419" s="665" t="s">
        <v>556</v>
      </c>
      <c r="C1419" s="666" t="s">
        <v>4329</v>
      </c>
      <c r="D1419" s="667" t="s">
        <v>7569</v>
      </c>
      <c r="E1419" s="666" t="s">
        <v>7570</v>
      </c>
      <c r="F1419" s="667" t="s">
        <v>7571</v>
      </c>
      <c r="G1419" s="666" t="s">
        <v>6855</v>
      </c>
      <c r="H1419" s="666" t="s">
        <v>6856</v>
      </c>
      <c r="I1419" s="668">
        <v>9029</v>
      </c>
      <c r="J1419" s="668">
        <v>1</v>
      </c>
      <c r="K1419" s="669">
        <v>9029</v>
      </c>
    </row>
    <row r="1420" spans="1:11" ht="14.4" customHeight="1" x14ac:dyDescent="0.3">
      <c r="A1420" s="664" t="s">
        <v>555</v>
      </c>
      <c r="B1420" s="665" t="s">
        <v>556</v>
      </c>
      <c r="C1420" s="666" t="s">
        <v>4329</v>
      </c>
      <c r="D1420" s="667" t="s">
        <v>7569</v>
      </c>
      <c r="E1420" s="666" t="s">
        <v>7570</v>
      </c>
      <c r="F1420" s="667" t="s">
        <v>7571</v>
      </c>
      <c r="G1420" s="666" t="s">
        <v>6857</v>
      </c>
      <c r="H1420" s="666" t="s">
        <v>6858</v>
      </c>
      <c r="I1420" s="668">
        <v>8757.48</v>
      </c>
      <c r="J1420" s="668">
        <v>2</v>
      </c>
      <c r="K1420" s="669">
        <v>17514.96</v>
      </c>
    </row>
    <row r="1421" spans="1:11" ht="14.4" customHeight="1" x14ac:dyDescent="0.3">
      <c r="A1421" s="664" t="s">
        <v>555</v>
      </c>
      <c r="B1421" s="665" t="s">
        <v>556</v>
      </c>
      <c r="C1421" s="666" t="s">
        <v>4329</v>
      </c>
      <c r="D1421" s="667" t="s">
        <v>7569</v>
      </c>
      <c r="E1421" s="666" t="s">
        <v>7570</v>
      </c>
      <c r="F1421" s="667" t="s">
        <v>7571</v>
      </c>
      <c r="G1421" s="666" t="s">
        <v>6859</v>
      </c>
      <c r="H1421" s="666" t="s">
        <v>6860</v>
      </c>
      <c r="I1421" s="668">
        <v>1044.02</v>
      </c>
      <c r="J1421" s="668">
        <v>1</v>
      </c>
      <c r="K1421" s="669">
        <v>1044.02</v>
      </c>
    </row>
    <row r="1422" spans="1:11" ht="14.4" customHeight="1" x14ac:dyDescent="0.3">
      <c r="A1422" s="664" t="s">
        <v>555</v>
      </c>
      <c r="B1422" s="665" t="s">
        <v>556</v>
      </c>
      <c r="C1422" s="666" t="s">
        <v>4329</v>
      </c>
      <c r="D1422" s="667" t="s">
        <v>7569</v>
      </c>
      <c r="E1422" s="666" t="s">
        <v>7570</v>
      </c>
      <c r="F1422" s="667" t="s">
        <v>7571</v>
      </c>
      <c r="G1422" s="666" t="s">
        <v>6861</v>
      </c>
      <c r="H1422" s="666" t="s">
        <v>6862</v>
      </c>
      <c r="I1422" s="668">
        <v>1352.65</v>
      </c>
      <c r="J1422" s="668">
        <v>1</v>
      </c>
      <c r="K1422" s="669">
        <v>1352.65</v>
      </c>
    </row>
    <row r="1423" spans="1:11" ht="14.4" customHeight="1" x14ac:dyDescent="0.3">
      <c r="A1423" s="664" t="s">
        <v>555</v>
      </c>
      <c r="B1423" s="665" t="s">
        <v>556</v>
      </c>
      <c r="C1423" s="666" t="s">
        <v>4329</v>
      </c>
      <c r="D1423" s="667" t="s">
        <v>7569</v>
      </c>
      <c r="E1423" s="666" t="s">
        <v>7570</v>
      </c>
      <c r="F1423" s="667" t="s">
        <v>7571</v>
      </c>
      <c r="G1423" s="666" t="s">
        <v>6863</v>
      </c>
      <c r="H1423" s="666" t="s">
        <v>6864</v>
      </c>
      <c r="I1423" s="668">
        <v>5632.65</v>
      </c>
      <c r="J1423" s="668">
        <v>1</v>
      </c>
      <c r="K1423" s="669">
        <v>5632.65</v>
      </c>
    </row>
    <row r="1424" spans="1:11" ht="14.4" customHeight="1" x14ac:dyDescent="0.3">
      <c r="A1424" s="664" t="s">
        <v>555</v>
      </c>
      <c r="B1424" s="665" t="s">
        <v>556</v>
      </c>
      <c r="C1424" s="666" t="s">
        <v>4329</v>
      </c>
      <c r="D1424" s="667" t="s">
        <v>7569</v>
      </c>
      <c r="E1424" s="666" t="s">
        <v>7570</v>
      </c>
      <c r="F1424" s="667" t="s">
        <v>7571</v>
      </c>
      <c r="G1424" s="666" t="s">
        <v>6865</v>
      </c>
      <c r="H1424" s="666" t="s">
        <v>6866</v>
      </c>
      <c r="I1424" s="668">
        <v>519.88333333333333</v>
      </c>
      <c r="J1424" s="668">
        <v>6</v>
      </c>
      <c r="K1424" s="669">
        <v>3119.2</v>
      </c>
    </row>
    <row r="1425" spans="1:11" ht="14.4" customHeight="1" x14ac:dyDescent="0.3">
      <c r="A1425" s="664" t="s">
        <v>555</v>
      </c>
      <c r="B1425" s="665" t="s">
        <v>556</v>
      </c>
      <c r="C1425" s="666" t="s">
        <v>4329</v>
      </c>
      <c r="D1425" s="667" t="s">
        <v>7569</v>
      </c>
      <c r="E1425" s="666" t="s">
        <v>7570</v>
      </c>
      <c r="F1425" s="667" t="s">
        <v>7571</v>
      </c>
      <c r="G1425" s="666" t="s">
        <v>6867</v>
      </c>
      <c r="H1425" s="666" t="s">
        <v>6868</v>
      </c>
      <c r="I1425" s="668">
        <v>4208.2</v>
      </c>
      <c r="J1425" s="668">
        <v>2</v>
      </c>
      <c r="K1425" s="669">
        <v>8416.4</v>
      </c>
    </row>
    <row r="1426" spans="1:11" ht="14.4" customHeight="1" x14ac:dyDescent="0.3">
      <c r="A1426" s="664" t="s">
        <v>555</v>
      </c>
      <c r="B1426" s="665" t="s">
        <v>556</v>
      </c>
      <c r="C1426" s="666" t="s">
        <v>4329</v>
      </c>
      <c r="D1426" s="667" t="s">
        <v>7569</v>
      </c>
      <c r="E1426" s="666" t="s">
        <v>7570</v>
      </c>
      <c r="F1426" s="667" t="s">
        <v>7571</v>
      </c>
      <c r="G1426" s="666" t="s">
        <v>6869</v>
      </c>
      <c r="H1426" s="666" t="s">
        <v>6870</v>
      </c>
      <c r="I1426" s="668">
        <v>8766.4500000000007</v>
      </c>
      <c r="J1426" s="668">
        <v>1</v>
      </c>
      <c r="K1426" s="669">
        <v>8766.4500000000007</v>
      </c>
    </row>
    <row r="1427" spans="1:11" ht="14.4" customHeight="1" x14ac:dyDescent="0.3">
      <c r="A1427" s="664" t="s">
        <v>555</v>
      </c>
      <c r="B1427" s="665" t="s">
        <v>556</v>
      </c>
      <c r="C1427" s="666" t="s">
        <v>4329</v>
      </c>
      <c r="D1427" s="667" t="s">
        <v>7569</v>
      </c>
      <c r="E1427" s="666" t="s">
        <v>7570</v>
      </c>
      <c r="F1427" s="667" t="s">
        <v>7571</v>
      </c>
      <c r="G1427" s="666" t="s">
        <v>6871</v>
      </c>
      <c r="H1427" s="666" t="s">
        <v>6872</v>
      </c>
      <c r="I1427" s="668">
        <v>1839.1</v>
      </c>
      <c r="J1427" s="668">
        <v>1</v>
      </c>
      <c r="K1427" s="669">
        <v>1839.1</v>
      </c>
    </row>
    <row r="1428" spans="1:11" ht="14.4" customHeight="1" x14ac:dyDescent="0.3">
      <c r="A1428" s="664" t="s">
        <v>555</v>
      </c>
      <c r="B1428" s="665" t="s">
        <v>556</v>
      </c>
      <c r="C1428" s="666" t="s">
        <v>4329</v>
      </c>
      <c r="D1428" s="667" t="s">
        <v>7569</v>
      </c>
      <c r="E1428" s="666" t="s">
        <v>7570</v>
      </c>
      <c r="F1428" s="667" t="s">
        <v>7571</v>
      </c>
      <c r="G1428" s="666" t="s">
        <v>6873</v>
      </c>
      <c r="H1428" s="666" t="s">
        <v>6874</v>
      </c>
      <c r="I1428" s="668">
        <v>519.84500000000003</v>
      </c>
      <c r="J1428" s="668">
        <v>6</v>
      </c>
      <c r="K1428" s="669">
        <v>3119.08</v>
      </c>
    </row>
    <row r="1429" spans="1:11" ht="14.4" customHeight="1" x14ac:dyDescent="0.3">
      <c r="A1429" s="664" t="s">
        <v>555</v>
      </c>
      <c r="B1429" s="665" t="s">
        <v>556</v>
      </c>
      <c r="C1429" s="666" t="s">
        <v>4329</v>
      </c>
      <c r="D1429" s="667" t="s">
        <v>7569</v>
      </c>
      <c r="E1429" s="666" t="s">
        <v>7570</v>
      </c>
      <c r="F1429" s="667" t="s">
        <v>7571</v>
      </c>
      <c r="G1429" s="666" t="s">
        <v>6875</v>
      </c>
      <c r="H1429" s="666" t="s">
        <v>6876</v>
      </c>
      <c r="I1429" s="668">
        <v>5485.4</v>
      </c>
      <c r="J1429" s="668">
        <v>2</v>
      </c>
      <c r="K1429" s="669">
        <v>10970.8</v>
      </c>
    </row>
    <row r="1430" spans="1:11" ht="14.4" customHeight="1" x14ac:dyDescent="0.3">
      <c r="A1430" s="664" t="s">
        <v>555</v>
      </c>
      <c r="B1430" s="665" t="s">
        <v>556</v>
      </c>
      <c r="C1430" s="666" t="s">
        <v>4329</v>
      </c>
      <c r="D1430" s="667" t="s">
        <v>7569</v>
      </c>
      <c r="E1430" s="666" t="s">
        <v>7570</v>
      </c>
      <c r="F1430" s="667" t="s">
        <v>7571</v>
      </c>
      <c r="G1430" s="666" t="s">
        <v>6877</v>
      </c>
      <c r="H1430" s="666" t="s">
        <v>6878</v>
      </c>
      <c r="I1430" s="668">
        <v>1612.6</v>
      </c>
      <c r="J1430" s="668">
        <v>1</v>
      </c>
      <c r="K1430" s="669">
        <v>1612.6</v>
      </c>
    </row>
    <row r="1431" spans="1:11" ht="14.4" customHeight="1" x14ac:dyDescent="0.3">
      <c r="A1431" s="664" t="s">
        <v>555</v>
      </c>
      <c r="B1431" s="665" t="s">
        <v>556</v>
      </c>
      <c r="C1431" s="666" t="s">
        <v>4329</v>
      </c>
      <c r="D1431" s="667" t="s">
        <v>7569</v>
      </c>
      <c r="E1431" s="666" t="s">
        <v>7570</v>
      </c>
      <c r="F1431" s="667" t="s">
        <v>7571</v>
      </c>
      <c r="G1431" s="666" t="s">
        <v>6879</v>
      </c>
      <c r="H1431" s="666" t="s">
        <v>6880</v>
      </c>
      <c r="I1431" s="668">
        <v>8144.16</v>
      </c>
      <c r="J1431" s="668">
        <v>2</v>
      </c>
      <c r="K1431" s="669">
        <v>16288.32</v>
      </c>
    </row>
    <row r="1432" spans="1:11" ht="14.4" customHeight="1" x14ac:dyDescent="0.3">
      <c r="A1432" s="664" t="s">
        <v>555</v>
      </c>
      <c r="B1432" s="665" t="s">
        <v>556</v>
      </c>
      <c r="C1432" s="666" t="s">
        <v>4329</v>
      </c>
      <c r="D1432" s="667" t="s">
        <v>7569</v>
      </c>
      <c r="E1432" s="666" t="s">
        <v>7570</v>
      </c>
      <c r="F1432" s="667" t="s">
        <v>7571</v>
      </c>
      <c r="G1432" s="666" t="s">
        <v>6881</v>
      </c>
      <c r="H1432" s="666" t="s">
        <v>6882</v>
      </c>
      <c r="I1432" s="668">
        <v>809</v>
      </c>
      <c r="J1432" s="668">
        <v>2</v>
      </c>
      <c r="K1432" s="669">
        <v>1618</v>
      </c>
    </row>
    <row r="1433" spans="1:11" ht="14.4" customHeight="1" x14ac:dyDescent="0.3">
      <c r="A1433" s="664" t="s">
        <v>555</v>
      </c>
      <c r="B1433" s="665" t="s">
        <v>556</v>
      </c>
      <c r="C1433" s="666" t="s">
        <v>4329</v>
      </c>
      <c r="D1433" s="667" t="s">
        <v>7569</v>
      </c>
      <c r="E1433" s="666" t="s">
        <v>7570</v>
      </c>
      <c r="F1433" s="667" t="s">
        <v>7571</v>
      </c>
      <c r="G1433" s="666" t="s">
        <v>6883</v>
      </c>
      <c r="H1433" s="666" t="s">
        <v>6884</v>
      </c>
      <c r="I1433" s="668">
        <v>7820</v>
      </c>
      <c r="J1433" s="668">
        <v>2</v>
      </c>
      <c r="K1433" s="669">
        <v>15640</v>
      </c>
    </row>
    <row r="1434" spans="1:11" ht="14.4" customHeight="1" x14ac:dyDescent="0.3">
      <c r="A1434" s="664" t="s">
        <v>555</v>
      </c>
      <c r="B1434" s="665" t="s">
        <v>556</v>
      </c>
      <c r="C1434" s="666" t="s">
        <v>4329</v>
      </c>
      <c r="D1434" s="667" t="s">
        <v>7569</v>
      </c>
      <c r="E1434" s="666" t="s">
        <v>7570</v>
      </c>
      <c r="F1434" s="667" t="s">
        <v>7571</v>
      </c>
      <c r="G1434" s="666" t="s">
        <v>6885</v>
      </c>
      <c r="H1434" s="666" t="s">
        <v>6886</v>
      </c>
      <c r="I1434" s="668">
        <v>943</v>
      </c>
      <c r="J1434" s="668">
        <v>1</v>
      </c>
      <c r="K1434" s="669">
        <v>943</v>
      </c>
    </row>
    <row r="1435" spans="1:11" ht="14.4" customHeight="1" x14ac:dyDescent="0.3">
      <c r="A1435" s="664" t="s">
        <v>555</v>
      </c>
      <c r="B1435" s="665" t="s">
        <v>556</v>
      </c>
      <c r="C1435" s="666" t="s">
        <v>4329</v>
      </c>
      <c r="D1435" s="667" t="s">
        <v>7569</v>
      </c>
      <c r="E1435" s="666" t="s">
        <v>7570</v>
      </c>
      <c r="F1435" s="667" t="s">
        <v>7571</v>
      </c>
      <c r="G1435" s="666" t="s">
        <v>6887</v>
      </c>
      <c r="H1435" s="666" t="s">
        <v>6888</v>
      </c>
      <c r="I1435" s="668">
        <v>982.27</v>
      </c>
      <c r="J1435" s="668">
        <v>1</v>
      </c>
      <c r="K1435" s="669">
        <v>982.27</v>
      </c>
    </row>
    <row r="1436" spans="1:11" ht="14.4" customHeight="1" x14ac:dyDescent="0.3">
      <c r="A1436" s="664" t="s">
        <v>555</v>
      </c>
      <c r="B1436" s="665" t="s">
        <v>556</v>
      </c>
      <c r="C1436" s="666" t="s">
        <v>4329</v>
      </c>
      <c r="D1436" s="667" t="s">
        <v>7569</v>
      </c>
      <c r="E1436" s="666" t="s">
        <v>7570</v>
      </c>
      <c r="F1436" s="667" t="s">
        <v>7571</v>
      </c>
      <c r="G1436" s="666" t="s">
        <v>6889</v>
      </c>
      <c r="H1436" s="666" t="s">
        <v>6890</v>
      </c>
      <c r="I1436" s="668">
        <v>982.27</v>
      </c>
      <c r="J1436" s="668">
        <v>2</v>
      </c>
      <c r="K1436" s="669">
        <v>1964.54</v>
      </c>
    </row>
    <row r="1437" spans="1:11" ht="14.4" customHeight="1" x14ac:dyDescent="0.3">
      <c r="A1437" s="664" t="s">
        <v>555</v>
      </c>
      <c r="B1437" s="665" t="s">
        <v>556</v>
      </c>
      <c r="C1437" s="666" t="s">
        <v>4329</v>
      </c>
      <c r="D1437" s="667" t="s">
        <v>7569</v>
      </c>
      <c r="E1437" s="666" t="s">
        <v>7570</v>
      </c>
      <c r="F1437" s="667" t="s">
        <v>7571</v>
      </c>
      <c r="G1437" s="666" t="s">
        <v>6891</v>
      </c>
      <c r="H1437" s="666" t="s">
        <v>6892</v>
      </c>
      <c r="I1437" s="668">
        <v>7455.89</v>
      </c>
      <c r="J1437" s="668">
        <v>1</v>
      </c>
      <c r="K1437" s="669">
        <v>7455.89</v>
      </c>
    </row>
    <row r="1438" spans="1:11" ht="14.4" customHeight="1" x14ac:dyDescent="0.3">
      <c r="A1438" s="664" t="s">
        <v>555</v>
      </c>
      <c r="B1438" s="665" t="s">
        <v>556</v>
      </c>
      <c r="C1438" s="666" t="s">
        <v>4329</v>
      </c>
      <c r="D1438" s="667" t="s">
        <v>7569</v>
      </c>
      <c r="E1438" s="666" t="s">
        <v>7570</v>
      </c>
      <c r="F1438" s="667" t="s">
        <v>7571</v>
      </c>
      <c r="G1438" s="666" t="s">
        <v>6893</v>
      </c>
      <c r="H1438" s="666" t="s">
        <v>6894</v>
      </c>
      <c r="I1438" s="668">
        <v>519.85</v>
      </c>
      <c r="J1438" s="668">
        <v>3</v>
      </c>
      <c r="K1438" s="669">
        <v>1559.5500000000002</v>
      </c>
    </row>
    <row r="1439" spans="1:11" ht="14.4" customHeight="1" x14ac:dyDescent="0.3">
      <c r="A1439" s="664" t="s">
        <v>555</v>
      </c>
      <c r="B1439" s="665" t="s">
        <v>556</v>
      </c>
      <c r="C1439" s="666" t="s">
        <v>4329</v>
      </c>
      <c r="D1439" s="667" t="s">
        <v>7569</v>
      </c>
      <c r="E1439" s="666" t="s">
        <v>7570</v>
      </c>
      <c r="F1439" s="667" t="s">
        <v>7571</v>
      </c>
      <c r="G1439" s="666" t="s">
        <v>6895</v>
      </c>
      <c r="H1439" s="666" t="s">
        <v>6896</v>
      </c>
      <c r="I1439" s="668">
        <v>8268.7800000000007</v>
      </c>
      <c r="J1439" s="668">
        <v>1</v>
      </c>
      <c r="K1439" s="669">
        <v>8268.7800000000007</v>
      </c>
    </row>
    <row r="1440" spans="1:11" ht="14.4" customHeight="1" x14ac:dyDescent="0.3">
      <c r="A1440" s="664" t="s">
        <v>555</v>
      </c>
      <c r="B1440" s="665" t="s">
        <v>556</v>
      </c>
      <c r="C1440" s="666" t="s">
        <v>4329</v>
      </c>
      <c r="D1440" s="667" t="s">
        <v>7569</v>
      </c>
      <c r="E1440" s="666" t="s">
        <v>7570</v>
      </c>
      <c r="F1440" s="667" t="s">
        <v>7571</v>
      </c>
      <c r="G1440" s="666" t="s">
        <v>6897</v>
      </c>
      <c r="H1440" s="666" t="s">
        <v>6898</v>
      </c>
      <c r="I1440" s="668">
        <v>809</v>
      </c>
      <c r="J1440" s="668">
        <v>1</v>
      </c>
      <c r="K1440" s="669">
        <v>809</v>
      </c>
    </row>
    <row r="1441" spans="1:11" ht="14.4" customHeight="1" x14ac:dyDescent="0.3">
      <c r="A1441" s="664" t="s">
        <v>555</v>
      </c>
      <c r="B1441" s="665" t="s">
        <v>556</v>
      </c>
      <c r="C1441" s="666" t="s">
        <v>4329</v>
      </c>
      <c r="D1441" s="667" t="s">
        <v>7569</v>
      </c>
      <c r="E1441" s="666" t="s">
        <v>7570</v>
      </c>
      <c r="F1441" s="667" t="s">
        <v>7571</v>
      </c>
      <c r="G1441" s="666" t="s">
        <v>6899</v>
      </c>
      <c r="H1441" s="666" t="s">
        <v>6900</v>
      </c>
      <c r="I1441" s="668">
        <v>856.65</v>
      </c>
      <c r="J1441" s="668">
        <v>1</v>
      </c>
      <c r="K1441" s="669">
        <v>856.65</v>
      </c>
    </row>
    <row r="1442" spans="1:11" ht="14.4" customHeight="1" x14ac:dyDescent="0.3">
      <c r="A1442" s="664" t="s">
        <v>555</v>
      </c>
      <c r="B1442" s="665" t="s">
        <v>556</v>
      </c>
      <c r="C1442" s="666" t="s">
        <v>4329</v>
      </c>
      <c r="D1442" s="667" t="s">
        <v>7569</v>
      </c>
      <c r="E1442" s="666" t="s">
        <v>7570</v>
      </c>
      <c r="F1442" s="667" t="s">
        <v>7571</v>
      </c>
      <c r="G1442" s="666" t="s">
        <v>6901</v>
      </c>
      <c r="H1442" s="666" t="s">
        <v>6902</v>
      </c>
      <c r="I1442" s="668">
        <v>856.65</v>
      </c>
      <c r="J1442" s="668">
        <v>1</v>
      </c>
      <c r="K1442" s="669">
        <v>856.65</v>
      </c>
    </row>
    <row r="1443" spans="1:11" ht="14.4" customHeight="1" x14ac:dyDescent="0.3">
      <c r="A1443" s="664" t="s">
        <v>555</v>
      </c>
      <c r="B1443" s="665" t="s">
        <v>556</v>
      </c>
      <c r="C1443" s="666" t="s">
        <v>4329</v>
      </c>
      <c r="D1443" s="667" t="s">
        <v>7569</v>
      </c>
      <c r="E1443" s="666" t="s">
        <v>7570</v>
      </c>
      <c r="F1443" s="667" t="s">
        <v>7571</v>
      </c>
      <c r="G1443" s="666" t="s">
        <v>6903</v>
      </c>
      <c r="H1443" s="666" t="s">
        <v>6904</v>
      </c>
      <c r="I1443" s="668">
        <v>943</v>
      </c>
      <c r="J1443" s="668">
        <v>1</v>
      </c>
      <c r="K1443" s="669">
        <v>943</v>
      </c>
    </row>
    <row r="1444" spans="1:11" ht="14.4" customHeight="1" x14ac:dyDescent="0.3">
      <c r="A1444" s="664" t="s">
        <v>555</v>
      </c>
      <c r="B1444" s="665" t="s">
        <v>556</v>
      </c>
      <c r="C1444" s="666" t="s">
        <v>4329</v>
      </c>
      <c r="D1444" s="667" t="s">
        <v>7569</v>
      </c>
      <c r="E1444" s="666" t="s">
        <v>7570</v>
      </c>
      <c r="F1444" s="667" t="s">
        <v>7571</v>
      </c>
      <c r="G1444" s="666" t="s">
        <v>6905</v>
      </c>
      <c r="H1444" s="666" t="s">
        <v>6906</v>
      </c>
      <c r="I1444" s="668">
        <v>943</v>
      </c>
      <c r="J1444" s="668">
        <v>3</v>
      </c>
      <c r="K1444" s="669">
        <v>2829</v>
      </c>
    </row>
    <row r="1445" spans="1:11" ht="14.4" customHeight="1" x14ac:dyDescent="0.3">
      <c r="A1445" s="664" t="s">
        <v>555</v>
      </c>
      <c r="B1445" s="665" t="s">
        <v>556</v>
      </c>
      <c r="C1445" s="666" t="s">
        <v>4329</v>
      </c>
      <c r="D1445" s="667" t="s">
        <v>7569</v>
      </c>
      <c r="E1445" s="666" t="s">
        <v>7570</v>
      </c>
      <c r="F1445" s="667" t="s">
        <v>7571</v>
      </c>
      <c r="G1445" s="666" t="s">
        <v>6907</v>
      </c>
      <c r="H1445" s="666" t="s">
        <v>6908</v>
      </c>
      <c r="I1445" s="668">
        <v>8682.4599999999991</v>
      </c>
      <c r="J1445" s="668">
        <v>1</v>
      </c>
      <c r="K1445" s="669">
        <v>8682.4599999999991</v>
      </c>
    </row>
    <row r="1446" spans="1:11" ht="14.4" customHeight="1" x14ac:dyDescent="0.3">
      <c r="A1446" s="664" t="s">
        <v>555</v>
      </c>
      <c r="B1446" s="665" t="s">
        <v>556</v>
      </c>
      <c r="C1446" s="666" t="s">
        <v>4329</v>
      </c>
      <c r="D1446" s="667" t="s">
        <v>7569</v>
      </c>
      <c r="E1446" s="666" t="s">
        <v>7570</v>
      </c>
      <c r="F1446" s="667" t="s">
        <v>7571</v>
      </c>
      <c r="G1446" s="666" t="s">
        <v>6909</v>
      </c>
      <c r="H1446" s="666" t="s">
        <v>6910</v>
      </c>
      <c r="I1446" s="668">
        <v>251.25</v>
      </c>
      <c r="J1446" s="668">
        <v>1</v>
      </c>
      <c r="K1446" s="669">
        <v>251.25</v>
      </c>
    </row>
    <row r="1447" spans="1:11" ht="14.4" customHeight="1" x14ac:dyDescent="0.3">
      <c r="A1447" s="664" t="s">
        <v>555</v>
      </c>
      <c r="B1447" s="665" t="s">
        <v>556</v>
      </c>
      <c r="C1447" s="666" t="s">
        <v>4329</v>
      </c>
      <c r="D1447" s="667" t="s">
        <v>7569</v>
      </c>
      <c r="E1447" s="666" t="s">
        <v>7570</v>
      </c>
      <c r="F1447" s="667" t="s">
        <v>7571</v>
      </c>
      <c r="G1447" s="666" t="s">
        <v>6911</v>
      </c>
      <c r="H1447" s="666" t="s">
        <v>6912</v>
      </c>
      <c r="I1447" s="668">
        <v>977.95</v>
      </c>
      <c r="J1447" s="668">
        <v>1</v>
      </c>
      <c r="K1447" s="669">
        <v>977.95</v>
      </c>
    </row>
    <row r="1448" spans="1:11" ht="14.4" customHeight="1" x14ac:dyDescent="0.3">
      <c r="A1448" s="664" t="s">
        <v>555</v>
      </c>
      <c r="B1448" s="665" t="s">
        <v>556</v>
      </c>
      <c r="C1448" s="666" t="s">
        <v>4329</v>
      </c>
      <c r="D1448" s="667" t="s">
        <v>7569</v>
      </c>
      <c r="E1448" s="666" t="s">
        <v>7570</v>
      </c>
      <c r="F1448" s="667" t="s">
        <v>7571</v>
      </c>
      <c r="G1448" s="666" t="s">
        <v>6913</v>
      </c>
      <c r="H1448" s="666" t="s">
        <v>6914</v>
      </c>
      <c r="I1448" s="668">
        <v>1800.0033333333333</v>
      </c>
      <c r="J1448" s="668">
        <v>3</v>
      </c>
      <c r="K1448" s="669">
        <v>5400.01</v>
      </c>
    </row>
    <row r="1449" spans="1:11" ht="14.4" customHeight="1" x14ac:dyDescent="0.3">
      <c r="A1449" s="664" t="s">
        <v>555</v>
      </c>
      <c r="B1449" s="665" t="s">
        <v>556</v>
      </c>
      <c r="C1449" s="666" t="s">
        <v>4329</v>
      </c>
      <c r="D1449" s="667" t="s">
        <v>7569</v>
      </c>
      <c r="E1449" s="666" t="s">
        <v>7570</v>
      </c>
      <c r="F1449" s="667" t="s">
        <v>7571</v>
      </c>
      <c r="G1449" s="666" t="s">
        <v>6915</v>
      </c>
      <c r="H1449" s="666" t="s">
        <v>6916</v>
      </c>
      <c r="I1449" s="668">
        <v>3998.9949999999999</v>
      </c>
      <c r="J1449" s="668">
        <v>3</v>
      </c>
      <c r="K1449" s="669">
        <v>11996.99</v>
      </c>
    </row>
    <row r="1450" spans="1:11" ht="14.4" customHeight="1" x14ac:dyDescent="0.3">
      <c r="A1450" s="664" t="s">
        <v>555</v>
      </c>
      <c r="B1450" s="665" t="s">
        <v>556</v>
      </c>
      <c r="C1450" s="666" t="s">
        <v>4329</v>
      </c>
      <c r="D1450" s="667" t="s">
        <v>7569</v>
      </c>
      <c r="E1450" s="666" t="s">
        <v>7570</v>
      </c>
      <c r="F1450" s="667" t="s">
        <v>7571</v>
      </c>
      <c r="G1450" s="666" t="s">
        <v>6917</v>
      </c>
      <c r="H1450" s="666" t="s">
        <v>6918</v>
      </c>
      <c r="I1450" s="668">
        <v>527.85</v>
      </c>
      <c r="J1450" s="668">
        <v>6</v>
      </c>
      <c r="K1450" s="669">
        <v>3167.1000000000004</v>
      </c>
    </row>
    <row r="1451" spans="1:11" ht="14.4" customHeight="1" x14ac:dyDescent="0.3">
      <c r="A1451" s="664" t="s">
        <v>555</v>
      </c>
      <c r="B1451" s="665" t="s">
        <v>556</v>
      </c>
      <c r="C1451" s="666" t="s">
        <v>4329</v>
      </c>
      <c r="D1451" s="667" t="s">
        <v>7569</v>
      </c>
      <c r="E1451" s="666" t="s">
        <v>7570</v>
      </c>
      <c r="F1451" s="667" t="s">
        <v>7571</v>
      </c>
      <c r="G1451" s="666" t="s">
        <v>6919</v>
      </c>
      <c r="H1451" s="666" t="s">
        <v>6920</v>
      </c>
      <c r="I1451" s="668">
        <v>9275</v>
      </c>
      <c r="J1451" s="668">
        <v>1</v>
      </c>
      <c r="K1451" s="669">
        <v>9275</v>
      </c>
    </row>
    <row r="1452" spans="1:11" ht="14.4" customHeight="1" x14ac:dyDescent="0.3">
      <c r="A1452" s="664" t="s">
        <v>555</v>
      </c>
      <c r="B1452" s="665" t="s">
        <v>556</v>
      </c>
      <c r="C1452" s="666" t="s">
        <v>4329</v>
      </c>
      <c r="D1452" s="667" t="s">
        <v>7569</v>
      </c>
      <c r="E1452" s="666" t="s">
        <v>7570</v>
      </c>
      <c r="F1452" s="667" t="s">
        <v>7571</v>
      </c>
      <c r="G1452" s="666" t="s">
        <v>6921</v>
      </c>
      <c r="H1452" s="666" t="s">
        <v>6922</v>
      </c>
      <c r="I1452" s="668">
        <v>14092.1</v>
      </c>
      <c r="J1452" s="668">
        <v>1</v>
      </c>
      <c r="K1452" s="669">
        <v>14092.1</v>
      </c>
    </row>
    <row r="1453" spans="1:11" ht="14.4" customHeight="1" x14ac:dyDescent="0.3">
      <c r="A1453" s="664" t="s">
        <v>555</v>
      </c>
      <c r="B1453" s="665" t="s">
        <v>556</v>
      </c>
      <c r="C1453" s="666" t="s">
        <v>4329</v>
      </c>
      <c r="D1453" s="667" t="s">
        <v>7569</v>
      </c>
      <c r="E1453" s="666" t="s">
        <v>7570</v>
      </c>
      <c r="F1453" s="667" t="s">
        <v>7571</v>
      </c>
      <c r="G1453" s="666" t="s">
        <v>6923</v>
      </c>
      <c r="H1453" s="666" t="s">
        <v>6924</v>
      </c>
      <c r="I1453" s="668">
        <v>14092.1</v>
      </c>
      <c r="J1453" s="668">
        <v>1</v>
      </c>
      <c r="K1453" s="669">
        <v>14092.1</v>
      </c>
    </row>
    <row r="1454" spans="1:11" ht="14.4" customHeight="1" x14ac:dyDescent="0.3">
      <c r="A1454" s="664" t="s">
        <v>555</v>
      </c>
      <c r="B1454" s="665" t="s">
        <v>556</v>
      </c>
      <c r="C1454" s="666" t="s">
        <v>4329</v>
      </c>
      <c r="D1454" s="667" t="s">
        <v>7569</v>
      </c>
      <c r="E1454" s="666" t="s">
        <v>7570</v>
      </c>
      <c r="F1454" s="667" t="s">
        <v>7571</v>
      </c>
      <c r="G1454" s="666" t="s">
        <v>6925</v>
      </c>
      <c r="H1454" s="666" t="s">
        <v>6926</v>
      </c>
      <c r="I1454" s="668">
        <v>17139.599999999999</v>
      </c>
      <c r="J1454" s="668">
        <v>1</v>
      </c>
      <c r="K1454" s="669">
        <v>17139.599999999999</v>
      </c>
    </row>
    <row r="1455" spans="1:11" ht="14.4" customHeight="1" x14ac:dyDescent="0.3">
      <c r="A1455" s="664" t="s">
        <v>555</v>
      </c>
      <c r="B1455" s="665" t="s">
        <v>556</v>
      </c>
      <c r="C1455" s="666" t="s">
        <v>4329</v>
      </c>
      <c r="D1455" s="667" t="s">
        <v>7569</v>
      </c>
      <c r="E1455" s="666" t="s">
        <v>7570</v>
      </c>
      <c r="F1455" s="667" t="s">
        <v>7571</v>
      </c>
      <c r="G1455" s="666" t="s">
        <v>6927</v>
      </c>
      <c r="H1455" s="666" t="s">
        <v>6928</v>
      </c>
      <c r="I1455" s="668">
        <v>19678.8</v>
      </c>
      <c r="J1455" s="668">
        <v>1</v>
      </c>
      <c r="K1455" s="669">
        <v>19678.8</v>
      </c>
    </row>
    <row r="1456" spans="1:11" ht="14.4" customHeight="1" x14ac:dyDescent="0.3">
      <c r="A1456" s="664" t="s">
        <v>555</v>
      </c>
      <c r="B1456" s="665" t="s">
        <v>556</v>
      </c>
      <c r="C1456" s="666" t="s">
        <v>4329</v>
      </c>
      <c r="D1456" s="667" t="s">
        <v>7569</v>
      </c>
      <c r="E1456" s="666" t="s">
        <v>7570</v>
      </c>
      <c r="F1456" s="667" t="s">
        <v>7571</v>
      </c>
      <c r="G1456" s="666" t="s">
        <v>6929</v>
      </c>
      <c r="H1456" s="666" t="s">
        <v>6930</v>
      </c>
      <c r="I1456" s="668">
        <v>1352.66</v>
      </c>
      <c r="J1456" s="668">
        <v>2</v>
      </c>
      <c r="K1456" s="669">
        <v>2705.32</v>
      </c>
    </row>
    <row r="1457" spans="1:11" ht="14.4" customHeight="1" x14ac:dyDescent="0.3">
      <c r="A1457" s="664" t="s">
        <v>555</v>
      </c>
      <c r="B1457" s="665" t="s">
        <v>556</v>
      </c>
      <c r="C1457" s="666" t="s">
        <v>4329</v>
      </c>
      <c r="D1457" s="667" t="s">
        <v>7569</v>
      </c>
      <c r="E1457" s="666" t="s">
        <v>7570</v>
      </c>
      <c r="F1457" s="667" t="s">
        <v>7571</v>
      </c>
      <c r="G1457" s="666" t="s">
        <v>6931</v>
      </c>
      <c r="H1457" s="666" t="s">
        <v>6932</v>
      </c>
      <c r="I1457" s="668">
        <v>4497.71</v>
      </c>
      <c r="J1457" s="668">
        <v>1</v>
      </c>
      <c r="K1457" s="669">
        <v>4497.71</v>
      </c>
    </row>
    <row r="1458" spans="1:11" ht="14.4" customHeight="1" x14ac:dyDescent="0.3">
      <c r="A1458" s="664" t="s">
        <v>555</v>
      </c>
      <c r="B1458" s="665" t="s">
        <v>556</v>
      </c>
      <c r="C1458" s="666" t="s">
        <v>4329</v>
      </c>
      <c r="D1458" s="667" t="s">
        <v>7569</v>
      </c>
      <c r="E1458" s="666" t="s">
        <v>7570</v>
      </c>
      <c r="F1458" s="667" t="s">
        <v>7571</v>
      </c>
      <c r="G1458" s="666" t="s">
        <v>6933</v>
      </c>
      <c r="H1458" s="666" t="s">
        <v>6934</v>
      </c>
      <c r="I1458" s="668">
        <v>3163.0749999999998</v>
      </c>
      <c r="J1458" s="668">
        <v>2</v>
      </c>
      <c r="K1458" s="669">
        <v>6326.15</v>
      </c>
    </row>
    <row r="1459" spans="1:11" ht="14.4" customHeight="1" x14ac:dyDescent="0.3">
      <c r="A1459" s="664" t="s">
        <v>555</v>
      </c>
      <c r="B1459" s="665" t="s">
        <v>556</v>
      </c>
      <c r="C1459" s="666" t="s">
        <v>4329</v>
      </c>
      <c r="D1459" s="667" t="s">
        <v>7569</v>
      </c>
      <c r="E1459" s="666" t="s">
        <v>7570</v>
      </c>
      <c r="F1459" s="667" t="s">
        <v>7571</v>
      </c>
      <c r="G1459" s="666" t="s">
        <v>6935</v>
      </c>
      <c r="H1459" s="666" t="s">
        <v>6936</v>
      </c>
      <c r="I1459" s="668">
        <v>251.25</v>
      </c>
      <c r="J1459" s="668">
        <v>2</v>
      </c>
      <c r="K1459" s="669">
        <v>502.5</v>
      </c>
    </row>
    <row r="1460" spans="1:11" ht="14.4" customHeight="1" x14ac:dyDescent="0.3">
      <c r="A1460" s="664" t="s">
        <v>555</v>
      </c>
      <c r="B1460" s="665" t="s">
        <v>556</v>
      </c>
      <c r="C1460" s="666" t="s">
        <v>4329</v>
      </c>
      <c r="D1460" s="667" t="s">
        <v>7569</v>
      </c>
      <c r="E1460" s="666" t="s">
        <v>7570</v>
      </c>
      <c r="F1460" s="667" t="s">
        <v>7571</v>
      </c>
      <c r="G1460" s="666" t="s">
        <v>6937</v>
      </c>
      <c r="H1460" s="666" t="s">
        <v>6938</v>
      </c>
      <c r="I1460" s="668">
        <v>321.49</v>
      </c>
      <c r="J1460" s="668">
        <v>1</v>
      </c>
      <c r="K1460" s="669">
        <v>321.49</v>
      </c>
    </row>
    <row r="1461" spans="1:11" ht="14.4" customHeight="1" x14ac:dyDescent="0.3">
      <c r="A1461" s="664" t="s">
        <v>555</v>
      </c>
      <c r="B1461" s="665" t="s">
        <v>556</v>
      </c>
      <c r="C1461" s="666" t="s">
        <v>4329</v>
      </c>
      <c r="D1461" s="667" t="s">
        <v>7569</v>
      </c>
      <c r="E1461" s="666" t="s">
        <v>7570</v>
      </c>
      <c r="F1461" s="667" t="s">
        <v>7571</v>
      </c>
      <c r="G1461" s="666" t="s">
        <v>6939</v>
      </c>
      <c r="H1461" s="666" t="s">
        <v>6940</v>
      </c>
      <c r="I1461" s="668">
        <v>532.83000000000004</v>
      </c>
      <c r="J1461" s="668">
        <v>1</v>
      </c>
      <c r="K1461" s="669">
        <v>532.83000000000004</v>
      </c>
    </row>
    <row r="1462" spans="1:11" ht="14.4" customHeight="1" x14ac:dyDescent="0.3">
      <c r="A1462" s="664" t="s">
        <v>555</v>
      </c>
      <c r="B1462" s="665" t="s">
        <v>556</v>
      </c>
      <c r="C1462" s="666" t="s">
        <v>4329</v>
      </c>
      <c r="D1462" s="667" t="s">
        <v>7569</v>
      </c>
      <c r="E1462" s="666" t="s">
        <v>7570</v>
      </c>
      <c r="F1462" s="667" t="s">
        <v>7571</v>
      </c>
      <c r="G1462" s="666" t="s">
        <v>6941</v>
      </c>
      <c r="H1462" s="666" t="s">
        <v>6942</v>
      </c>
      <c r="I1462" s="668">
        <v>615.58000000000004</v>
      </c>
      <c r="J1462" s="668">
        <v>1</v>
      </c>
      <c r="K1462" s="669">
        <v>615.58000000000004</v>
      </c>
    </row>
    <row r="1463" spans="1:11" ht="14.4" customHeight="1" x14ac:dyDescent="0.3">
      <c r="A1463" s="664" t="s">
        <v>555</v>
      </c>
      <c r="B1463" s="665" t="s">
        <v>556</v>
      </c>
      <c r="C1463" s="666" t="s">
        <v>4329</v>
      </c>
      <c r="D1463" s="667" t="s">
        <v>7569</v>
      </c>
      <c r="E1463" s="666" t="s">
        <v>7570</v>
      </c>
      <c r="F1463" s="667" t="s">
        <v>7571</v>
      </c>
      <c r="G1463" s="666" t="s">
        <v>6943</v>
      </c>
      <c r="H1463" s="666" t="s">
        <v>6944</v>
      </c>
      <c r="I1463" s="668">
        <v>615.58000000000004</v>
      </c>
      <c r="J1463" s="668">
        <v>1</v>
      </c>
      <c r="K1463" s="669">
        <v>615.58000000000004</v>
      </c>
    </row>
    <row r="1464" spans="1:11" ht="14.4" customHeight="1" x14ac:dyDescent="0.3">
      <c r="A1464" s="664" t="s">
        <v>555</v>
      </c>
      <c r="B1464" s="665" t="s">
        <v>556</v>
      </c>
      <c r="C1464" s="666" t="s">
        <v>4329</v>
      </c>
      <c r="D1464" s="667" t="s">
        <v>7569</v>
      </c>
      <c r="E1464" s="666" t="s">
        <v>7570</v>
      </c>
      <c r="F1464" s="667" t="s">
        <v>7571</v>
      </c>
      <c r="G1464" s="666" t="s">
        <v>6945</v>
      </c>
      <c r="H1464" s="666" t="s">
        <v>6946</v>
      </c>
      <c r="I1464" s="668">
        <v>629.82000000000005</v>
      </c>
      <c r="J1464" s="668">
        <v>1</v>
      </c>
      <c r="K1464" s="669">
        <v>629.82000000000005</v>
      </c>
    </row>
    <row r="1465" spans="1:11" ht="14.4" customHeight="1" x14ac:dyDescent="0.3">
      <c r="A1465" s="664" t="s">
        <v>555</v>
      </c>
      <c r="B1465" s="665" t="s">
        <v>556</v>
      </c>
      <c r="C1465" s="666" t="s">
        <v>4329</v>
      </c>
      <c r="D1465" s="667" t="s">
        <v>7569</v>
      </c>
      <c r="E1465" s="666" t="s">
        <v>7570</v>
      </c>
      <c r="F1465" s="667" t="s">
        <v>7571</v>
      </c>
      <c r="G1465" s="666" t="s">
        <v>6947</v>
      </c>
      <c r="H1465" s="666" t="s">
        <v>6948</v>
      </c>
      <c r="I1465" s="668">
        <v>638.20000000000005</v>
      </c>
      <c r="J1465" s="668">
        <v>1</v>
      </c>
      <c r="K1465" s="669">
        <v>638.20000000000005</v>
      </c>
    </row>
    <row r="1466" spans="1:11" ht="14.4" customHeight="1" x14ac:dyDescent="0.3">
      <c r="A1466" s="664" t="s">
        <v>555</v>
      </c>
      <c r="B1466" s="665" t="s">
        <v>556</v>
      </c>
      <c r="C1466" s="666" t="s">
        <v>4329</v>
      </c>
      <c r="D1466" s="667" t="s">
        <v>7569</v>
      </c>
      <c r="E1466" s="666" t="s">
        <v>7570</v>
      </c>
      <c r="F1466" s="667" t="s">
        <v>7571</v>
      </c>
      <c r="G1466" s="666" t="s">
        <v>6949</v>
      </c>
      <c r="H1466" s="666" t="s">
        <v>6950</v>
      </c>
      <c r="I1466" s="668">
        <v>638.39</v>
      </c>
      <c r="J1466" s="668">
        <v>1</v>
      </c>
      <c r="K1466" s="669">
        <v>638.39</v>
      </c>
    </row>
    <row r="1467" spans="1:11" ht="14.4" customHeight="1" x14ac:dyDescent="0.3">
      <c r="A1467" s="664" t="s">
        <v>555</v>
      </c>
      <c r="B1467" s="665" t="s">
        <v>556</v>
      </c>
      <c r="C1467" s="666" t="s">
        <v>4329</v>
      </c>
      <c r="D1467" s="667" t="s">
        <v>7569</v>
      </c>
      <c r="E1467" s="666" t="s">
        <v>7570</v>
      </c>
      <c r="F1467" s="667" t="s">
        <v>7571</v>
      </c>
      <c r="G1467" s="666" t="s">
        <v>6951</v>
      </c>
      <c r="H1467" s="666" t="s">
        <v>6952</v>
      </c>
      <c r="I1467" s="668">
        <v>804.75</v>
      </c>
      <c r="J1467" s="668">
        <v>1</v>
      </c>
      <c r="K1467" s="669">
        <v>804.75</v>
      </c>
    </row>
    <row r="1468" spans="1:11" ht="14.4" customHeight="1" x14ac:dyDescent="0.3">
      <c r="A1468" s="664" t="s">
        <v>555</v>
      </c>
      <c r="B1468" s="665" t="s">
        <v>556</v>
      </c>
      <c r="C1468" s="666" t="s">
        <v>4329</v>
      </c>
      <c r="D1468" s="667" t="s">
        <v>7569</v>
      </c>
      <c r="E1468" s="666" t="s">
        <v>7570</v>
      </c>
      <c r="F1468" s="667" t="s">
        <v>7571</v>
      </c>
      <c r="G1468" s="666" t="s">
        <v>6953</v>
      </c>
      <c r="H1468" s="666" t="s">
        <v>6954</v>
      </c>
      <c r="I1468" s="668">
        <v>831.74</v>
      </c>
      <c r="J1468" s="668">
        <v>1</v>
      </c>
      <c r="K1468" s="669">
        <v>831.74</v>
      </c>
    </row>
    <row r="1469" spans="1:11" ht="14.4" customHeight="1" x14ac:dyDescent="0.3">
      <c r="A1469" s="664" t="s">
        <v>555</v>
      </c>
      <c r="B1469" s="665" t="s">
        <v>556</v>
      </c>
      <c r="C1469" s="666" t="s">
        <v>4329</v>
      </c>
      <c r="D1469" s="667" t="s">
        <v>7569</v>
      </c>
      <c r="E1469" s="666" t="s">
        <v>7570</v>
      </c>
      <c r="F1469" s="667" t="s">
        <v>7571</v>
      </c>
      <c r="G1469" s="666" t="s">
        <v>6955</v>
      </c>
      <c r="H1469" s="666" t="s">
        <v>6956</v>
      </c>
      <c r="I1469" s="668">
        <v>874.7</v>
      </c>
      <c r="J1469" s="668">
        <v>1</v>
      </c>
      <c r="K1469" s="669">
        <v>874.7</v>
      </c>
    </row>
    <row r="1470" spans="1:11" ht="14.4" customHeight="1" x14ac:dyDescent="0.3">
      <c r="A1470" s="664" t="s">
        <v>555</v>
      </c>
      <c r="B1470" s="665" t="s">
        <v>556</v>
      </c>
      <c r="C1470" s="666" t="s">
        <v>4329</v>
      </c>
      <c r="D1470" s="667" t="s">
        <v>7569</v>
      </c>
      <c r="E1470" s="666" t="s">
        <v>7570</v>
      </c>
      <c r="F1470" s="667" t="s">
        <v>7571</v>
      </c>
      <c r="G1470" s="666" t="s">
        <v>6957</v>
      </c>
      <c r="H1470" s="666" t="s">
        <v>6958</v>
      </c>
      <c r="I1470" s="668">
        <v>874.7</v>
      </c>
      <c r="J1470" s="668">
        <v>1</v>
      </c>
      <c r="K1470" s="669">
        <v>874.7</v>
      </c>
    </row>
    <row r="1471" spans="1:11" ht="14.4" customHeight="1" x14ac:dyDescent="0.3">
      <c r="A1471" s="664" t="s">
        <v>555</v>
      </c>
      <c r="B1471" s="665" t="s">
        <v>556</v>
      </c>
      <c r="C1471" s="666" t="s">
        <v>4329</v>
      </c>
      <c r="D1471" s="667" t="s">
        <v>7569</v>
      </c>
      <c r="E1471" s="666" t="s">
        <v>7570</v>
      </c>
      <c r="F1471" s="667" t="s">
        <v>7571</v>
      </c>
      <c r="G1471" s="666" t="s">
        <v>6959</v>
      </c>
      <c r="H1471" s="666" t="s">
        <v>6960</v>
      </c>
      <c r="I1471" s="668">
        <v>874.7</v>
      </c>
      <c r="J1471" s="668">
        <v>1</v>
      </c>
      <c r="K1471" s="669">
        <v>874.7</v>
      </c>
    </row>
    <row r="1472" spans="1:11" ht="14.4" customHeight="1" x14ac:dyDescent="0.3">
      <c r="A1472" s="664" t="s">
        <v>555</v>
      </c>
      <c r="B1472" s="665" t="s">
        <v>556</v>
      </c>
      <c r="C1472" s="666" t="s">
        <v>4329</v>
      </c>
      <c r="D1472" s="667" t="s">
        <v>7569</v>
      </c>
      <c r="E1472" s="666" t="s">
        <v>7570</v>
      </c>
      <c r="F1472" s="667" t="s">
        <v>7571</v>
      </c>
      <c r="G1472" s="666" t="s">
        <v>6961</v>
      </c>
      <c r="H1472" s="666" t="s">
        <v>6962</v>
      </c>
      <c r="I1472" s="668">
        <v>957.41</v>
      </c>
      <c r="J1472" s="668">
        <v>1</v>
      </c>
      <c r="K1472" s="669">
        <v>957.41</v>
      </c>
    </row>
    <row r="1473" spans="1:11" ht="14.4" customHeight="1" x14ac:dyDescent="0.3">
      <c r="A1473" s="664" t="s">
        <v>555</v>
      </c>
      <c r="B1473" s="665" t="s">
        <v>556</v>
      </c>
      <c r="C1473" s="666" t="s">
        <v>4329</v>
      </c>
      <c r="D1473" s="667" t="s">
        <v>7569</v>
      </c>
      <c r="E1473" s="666" t="s">
        <v>7570</v>
      </c>
      <c r="F1473" s="667" t="s">
        <v>7571</v>
      </c>
      <c r="G1473" s="666" t="s">
        <v>6963</v>
      </c>
      <c r="H1473" s="666" t="s">
        <v>6964</v>
      </c>
      <c r="I1473" s="668">
        <v>977.9</v>
      </c>
      <c r="J1473" s="668">
        <v>1</v>
      </c>
      <c r="K1473" s="669">
        <v>977.9</v>
      </c>
    </row>
    <row r="1474" spans="1:11" ht="14.4" customHeight="1" x14ac:dyDescent="0.3">
      <c r="A1474" s="664" t="s">
        <v>555</v>
      </c>
      <c r="B1474" s="665" t="s">
        <v>556</v>
      </c>
      <c r="C1474" s="666" t="s">
        <v>4329</v>
      </c>
      <c r="D1474" s="667" t="s">
        <v>7569</v>
      </c>
      <c r="E1474" s="666" t="s">
        <v>7570</v>
      </c>
      <c r="F1474" s="667" t="s">
        <v>7571</v>
      </c>
      <c r="G1474" s="666" t="s">
        <v>6965</v>
      </c>
      <c r="H1474" s="666" t="s">
        <v>6966</v>
      </c>
      <c r="I1474" s="668">
        <v>977.9</v>
      </c>
      <c r="J1474" s="668">
        <v>1</v>
      </c>
      <c r="K1474" s="669">
        <v>977.9</v>
      </c>
    </row>
    <row r="1475" spans="1:11" ht="14.4" customHeight="1" x14ac:dyDescent="0.3">
      <c r="A1475" s="664" t="s">
        <v>555</v>
      </c>
      <c r="B1475" s="665" t="s">
        <v>556</v>
      </c>
      <c r="C1475" s="666" t="s">
        <v>4329</v>
      </c>
      <c r="D1475" s="667" t="s">
        <v>7569</v>
      </c>
      <c r="E1475" s="666" t="s">
        <v>7570</v>
      </c>
      <c r="F1475" s="667" t="s">
        <v>7571</v>
      </c>
      <c r="G1475" s="666" t="s">
        <v>6967</v>
      </c>
      <c r="H1475" s="666" t="s">
        <v>6968</v>
      </c>
      <c r="I1475" s="668">
        <v>1009.4</v>
      </c>
      <c r="J1475" s="668">
        <v>1</v>
      </c>
      <c r="K1475" s="669">
        <v>1009.4</v>
      </c>
    </row>
    <row r="1476" spans="1:11" ht="14.4" customHeight="1" x14ac:dyDescent="0.3">
      <c r="A1476" s="664" t="s">
        <v>555</v>
      </c>
      <c r="B1476" s="665" t="s">
        <v>556</v>
      </c>
      <c r="C1476" s="666" t="s">
        <v>4329</v>
      </c>
      <c r="D1476" s="667" t="s">
        <v>7569</v>
      </c>
      <c r="E1476" s="666" t="s">
        <v>7570</v>
      </c>
      <c r="F1476" s="667" t="s">
        <v>7571</v>
      </c>
      <c r="G1476" s="666" t="s">
        <v>6969</v>
      </c>
      <c r="H1476" s="666" t="s">
        <v>6970</v>
      </c>
      <c r="I1476" s="668">
        <v>1067.17</v>
      </c>
      <c r="J1476" s="668">
        <v>1</v>
      </c>
      <c r="K1476" s="669">
        <v>1067.17</v>
      </c>
    </row>
    <row r="1477" spans="1:11" ht="14.4" customHeight="1" x14ac:dyDescent="0.3">
      <c r="A1477" s="664" t="s">
        <v>555</v>
      </c>
      <c r="B1477" s="665" t="s">
        <v>556</v>
      </c>
      <c r="C1477" s="666" t="s">
        <v>4329</v>
      </c>
      <c r="D1477" s="667" t="s">
        <v>7569</v>
      </c>
      <c r="E1477" s="666" t="s">
        <v>7570</v>
      </c>
      <c r="F1477" s="667" t="s">
        <v>7571</v>
      </c>
      <c r="G1477" s="666" t="s">
        <v>6971</v>
      </c>
      <c r="H1477" s="666" t="s">
        <v>6972</v>
      </c>
      <c r="I1477" s="668">
        <v>615.59</v>
      </c>
      <c r="J1477" s="668">
        <v>2</v>
      </c>
      <c r="K1477" s="669">
        <v>1231.17</v>
      </c>
    </row>
    <row r="1478" spans="1:11" ht="14.4" customHeight="1" x14ac:dyDescent="0.3">
      <c r="A1478" s="664" t="s">
        <v>555</v>
      </c>
      <c r="B1478" s="665" t="s">
        <v>556</v>
      </c>
      <c r="C1478" s="666" t="s">
        <v>4329</v>
      </c>
      <c r="D1478" s="667" t="s">
        <v>7569</v>
      </c>
      <c r="E1478" s="666" t="s">
        <v>7570</v>
      </c>
      <c r="F1478" s="667" t="s">
        <v>7571</v>
      </c>
      <c r="G1478" s="666" t="s">
        <v>6973</v>
      </c>
      <c r="H1478" s="666" t="s">
        <v>6974</v>
      </c>
      <c r="I1478" s="668">
        <v>638.39</v>
      </c>
      <c r="J1478" s="668">
        <v>3</v>
      </c>
      <c r="K1478" s="669">
        <v>1915.17</v>
      </c>
    </row>
    <row r="1479" spans="1:11" ht="14.4" customHeight="1" x14ac:dyDescent="0.3">
      <c r="A1479" s="664" t="s">
        <v>555</v>
      </c>
      <c r="B1479" s="665" t="s">
        <v>556</v>
      </c>
      <c r="C1479" s="666" t="s">
        <v>4329</v>
      </c>
      <c r="D1479" s="667" t="s">
        <v>7569</v>
      </c>
      <c r="E1479" s="666" t="s">
        <v>7570</v>
      </c>
      <c r="F1479" s="667" t="s">
        <v>7571</v>
      </c>
      <c r="G1479" s="666" t="s">
        <v>6975</v>
      </c>
      <c r="H1479" s="666" t="s">
        <v>6976</v>
      </c>
      <c r="I1479" s="668">
        <v>686.63</v>
      </c>
      <c r="J1479" s="668">
        <v>2</v>
      </c>
      <c r="K1479" s="669">
        <v>1373.26</v>
      </c>
    </row>
    <row r="1480" spans="1:11" ht="14.4" customHeight="1" x14ac:dyDescent="0.3">
      <c r="A1480" s="664" t="s">
        <v>555</v>
      </c>
      <c r="B1480" s="665" t="s">
        <v>556</v>
      </c>
      <c r="C1480" s="666" t="s">
        <v>4329</v>
      </c>
      <c r="D1480" s="667" t="s">
        <v>7569</v>
      </c>
      <c r="E1480" s="666" t="s">
        <v>7570</v>
      </c>
      <c r="F1480" s="667" t="s">
        <v>7571</v>
      </c>
      <c r="G1480" s="666" t="s">
        <v>6977</v>
      </c>
      <c r="H1480" s="666" t="s">
        <v>6978</v>
      </c>
      <c r="I1480" s="668">
        <v>710</v>
      </c>
      <c r="J1480" s="668">
        <v>2</v>
      </c>
      <c r="K1480" s="669">
        <v>1420</v>
      </c>
    </row>
    <row r="1481" spans="1:11" ht="14.4" customHeight="1" x14ac:dyDescent="0.3">
      <c r="A1481" s="664" t="s">
        <v>555</v>
      </c>
      <c r="B1481" s="665" t="s">
        <v>556</v>
      </c>
      <c r="C1481" s="666" t="s">
        <v>4329</v>
      </c>
      <c r="D1481" s="667" t="s">
        <v>7569</v>
      </c>
      <c r="E1481" s="666" t="s">
        <v>7570</v>
      </c>
      <c r="F1481" s="667" t="s">
        <v>7571</v>
      </c>
      <c r="G1481" s="666" t="s">
        <v>6979</v>
      </c>
      <c r="H1481" s="666" t="s">
        <v>6980</v>
      </c>
      <c r="I1481" s="668">
        <v>710</v>
      </c>
      <c r="J1481" s="668">
        <v>2</v>
      </c>
      <c r="K1481" s="669">
        <v>1420</v>
      </c>
    </row>
    <row r="1482" spans="1:11" ht="14.4" customHeight="1" x14ac:dyDescent="0.3">
      <c r="A1482" s="664" t="s">
        <v>555</v>
      </c>
      <c r="B1482" s="665" t="s">
        <v>556</v>
      </c>
      <c r="C1482" s="666" t="s">
        <v>4329</v>
      </c>
      <c r="D1482" s="667" t="s">
        <v>7569</v>
      </c>
      <c r="E1482" s="666" t="s">
        <v>7570</v>
      </c>
      <c r="F1482" s="667" t="s">
        <v>7571</v>
      </c>
      <c r="G1482" s="666" t="s">
        <v>6981</v>
      </c>
      <c r="H1482" s="666" t="s">
        <v>6982</v>
      </c>
      <c r="I1482" s="668">
        <v>730</v>
      </c>
      <c r="J1482" s="668">
        <v>2</v>
      </c>
      <c r="K1482" s="669">
        <v>1460</v>
      </c>
    </row>
    <row r="1483" spans="1:11" ht="14.4" customHeight="1" x14ac:dyDescent="0.3">
      <c r="A1483" s="664" t="s">
        <v>555</v>
      </c>
      <c r="B1483" s="665" t="s">
        <v>556</v>
      </c>
      <c r="C1483" s="666" t="s">
        <v>4329</v>
      </c>
      <c r="D1483" s="667" t="s">
        <v>7569</v>
      </c>
      <c r="E1483" s="666" t="s">
        <v>7570</v>
      </c>
      <c r="F1483" s="667" t="s">
        <v>7571</v>
      </c>
      <c r="G1483" s="666" t="s">
        <v>6983</v>
      </c>
      <c r="H1483" s="666" t="s">
        <v>6984</v>
      </c>
      <c r="I1483" s="668">
        <v>1800</v>
      </c>
      <c r="J1483" s="668">
        <v>1</v>
      </c>
      <c r="K1483" s="669">
        <v>1800</v>
      </c>
    </row>
    <row r="1484" spans="1:11" ht="14.4" customHeight="1" x14ac:dyDescent="0.3">
      <c r="A1484" s="664" t="s">
        <v>555</v>
      </c>
      <c r="B1484" s="665" t="s">
        <v>556</v>
      </c>
      <c r="C1484" s="666" t="s">
        <v>4329</v>
      </c>
      <c r="D1484" s="667" t="s">
        <v>7569</v>
      </c>
      <c r="E1484" s="666" t="s">
        <v>7570</v>
      </c>
      <c r="F1484" s="667" t="s">
        <v>7571</v>
      </c>
      <c r="G1484" s="666" t="s">
        <v>6985</v>
      </c>
      <c r="H1484" s="666" t="s">
        <v>6986</v>
      </c>
      <c r="I1484" s="668">
        <v>2692.33</v>
      </c>
      <c r="J1484" s="668">
        <v>1</v>
      </c>
      <c r="K1484" s="669">
        <v>2692.33</v>
      </c>
    </row>
    <row r="1485" spans="1:11" ht="14.4" customHeight="1" x14ac:dyDescent="0.3">
      <c r="A1485" s="664" t="s">
        <v>555</v>
      </c>
      <c r="B1485" s="665" t="s">
        <v>556</v>
      </c>
      <c r="C1485" s="666" t="s">
        <v>4329</v>
      </c>
      <c r="D1485" s="667" t="s">
        <v>7569</v>
      </c>
      <c r="E1485" s="666" t="s">
        <v>7570</v>
      </c>
      <c r="F1485" s="667" t="s">
        <v>7571</v>
      </c>
      <c r="G1485" s="666" t="s">
        <v>6987</v>
      </c>
      <c r="H1485" s="666" t="s">
        <v>6988</v>
      </c>
      <c r="I1485" s="668">
        <v>1009.4</v>
      </c>
      <c r="J1485" s="668">
        <v>3</v>
      </c>
      <c r="K1485" s="669">
        <v>3028.2</v>
      </c>
    </row>
    <row r="1486" spans="1:11" ht="14.4" customHeight="1" x14ac:dyDescent="0.3">
      <c r="A1486" s="664" t="s">
        <v>555</v>
      </c>
      <c r="B1486" s="665" t="s">
        <v>556</v>
      </c>
      <c r="C1486" s="666" t="s">
        <v>4329</v>
      </c>
      <c r="D1486" s="667" t="s">
        <v>7569</v>
      </c>
      <c r="E1486" s="666" t="s">
        <v>7570</v>
      </c>
      <c r="F1486" s="667" t="s">
        <v>7571</v>
      </c>
      <c r="G1486" s="666" t="s">
        <v>6989</v>
      </c>
      <c r="H1486" s="666" t="s">
        <v>6990</v>
      </c>
      <c r="I1486" s="668">
        <v>3667.58</v>
      </c>
      <c r="J1486" s="668">
        <v>1</v>
      </c>
      <c r="K1486" s="669">
        <v>3667.58</v>
      </c>
    </row>
    <row r="1487" spans="1:11" ht="14.4" customHeight="1" x14ac:dyDescent="0.3">
      <c r="A1487" s="664" t="s">
        <v>555</v>
      </c>
      <c r="B1487" s="665" t="s">
        <v>556</v>
      </c>
      <c r="C1487" s="666" t="s">
        <v>4329</v>
      </c>
      <c r="D1487" s="667" t="s">
        <v>7569</v>
      </c>
      <c r="E1487" s="666" t="s">
        <v>7570</v>
      </c>
      <c r="F1487" s="667" t="s">
        <v>7571</v>
      </c>
      <c r="G1487" s="666" t="s">
        <v>6991</v>
      </c>
      <c r="H1487" s="666" t="s">
        <v>6992</v>
      </c>
      <c r="I1487" s="668">
        <v>3859.2</v>
      </c>
      <c r="J1487" s="668">
        <v>1</v>
      </c>
      <c r="K1487" s="669">
        <v>3859.2</v>
      </c>
    </row>
    <row r="1488" spans="1:11" ht="14.4" customHeight="1" x14ac:dyDescent="0.3">
      <c r="A1488" s="664" t="s">
        <v>555</v>
      </c>
      <c r="B1488" s="665" t="s">
        <v>556</v>
      </c>
      <c r="C1488" s="666" t="s">
        <v>4329</v>
      </c>
      <c r="D1488" s="667" t="s">
        <v>7569</v>
      </c>
      <c r="E1488" s="666" t="s">
        <v>7570</v>
      </c>
      <c r="F1488" s="667" t="s">
        <v>7571</v>
      </c>
      <c r="G1488" s="666" t="s">
        <v>6993</v>
      </c>
      <c r="H1488" s="666" t="s">
        <v>6994</v>
      </c>
      <c r="I1488" s="668">
        <v>3859.2</v>
      </c>
      <c r="J1488" s="668">
        <v>1</v>
      </c>
      <c r="K1488" s="669">
        <v>3859.2</v>
      </c>
    </row>
    <row r="1489" spans="1:11" ht="14.4" customHeight="1" x14ac:dyDescent="0.3">
      <c r="A1489" s="664" t="s">
        <v>555</v>
      </c>
      <c r="B1489" s="665" t="s">
        <v>556</v>
      </c>
      <c r="C1489" s="666" t="s">
        <v>4329</v>
      </c>
      <c r="D1489" s="667" t="s">
        <v>7569</v>
      </c>
      <c r="E1489" s="666" t="s">
        <v>7570</v>
      </c>
      <c r="F1489" s="667" t="s">
        <v>7571</v>
      </c>
      <c r="G1489" s="666" t="s">
        <v>6995</v>
      </c>
      <c r="H1489" s="666" t="s">
        <v>6996</v>
      </c>
      <c r="I1489" s="668">
        <v>4095.9</v>
      </c>
      <c r="J1489" s="668">
        <v>1</v>
      </c>
      <c r="K1489" s="669">
        <v>4095.9</v>
      </c>
    </row>
    <row r="1490" spans="1:11" ht="14.4" customHeight="1" x14ac:dyDescent="0.3">
      <c r="A1490" s="664" t="s">
        <v>555</v>
      </c>
      <c r="B1490" s="665" t="s">
        <v>556</v>
      </c>
      <c r="C1490" s="666" t="s">
        <v>4329</v>
      </c>
      <c r="D1490" s="667" t="s">
        <v>7569</v>
      </c>
      <c r="E1490" s="666" t="s">
        <v>7570</v>
      </c>
      <c r="F1490" s="667" t="s">
        <v>7571</v>
      </c>
      <c r="G1490" s="666" t="s">
        <v>6997</v>
      </c>
      <c r="H1490" s="666" t="s">
        <v>6998</v>
      </c>
      <c r="I1490" s="668">
        <v>4588.5</v>
      </c>
      <c r="J1490" s="668">
        <v>1</v>
      </c>
      <c r="K1490" s="669">
        <v>4588.5</v>
      </c>
    </row>
    <row r="1491" spans="1:11" ht="14.4" customHeight="1" x14ac:dyDescent="0.3">
      <c r="A1491" s="664" t="s">
        <v>555</v>
      </c>
      <c r="B1491" s="665" t="s">
        <v>556</v>
      </c>
      <c r="C1491" s="666" t="s">
        <v>4329</v>
      </c>
      <c r="D1491" s="667" t="s">
        <v>7569</v>
      </c>
      <c r="E1491" s="666" t="s">
        <v>7570</v>
      </c>
      <c r="F1491" s="667" t="s">
        <v>7571</v>
      </c>
      <c r="G1491" s="666" t="s">
        <v>6999</v>
      </c>
      <c r="H1491" s="666" t="s">
        <v>7000</v>
      </c>
      <c r="I1491" s="668">
        <v>5485.4</v>
      </c>
      <c r="J1491" s="668">
        <v>1</v>
      </c>
      <c r="K1491" s="669">
        <v>5485.4</v>
      </c>
    </row>
    <row r="1492" spans="1:11" ht="14.4" customHeight="1" x14ac:dyDescent="0.3">
      <c r="A1492" s="664" t="s">
        <v>555</v>
      </c>
      <c r="B1492" s="665" t="s">
        <v>556</v>
      </c>
      <c r="C1492" s="666" t="s">
        <v>4329</v>
      </c>
      <c r="D1492" s="667" t="s">
        <v>7569</v>
      </c>
      <c r="E1492" s="666" t="s">
        <v>7570</v>
      </c>
      <c r="F1492" s="667" t="s">
        <v>7571</v>
      </c>
      <c r="G1492" s="666" t="s">
        <v>7001</v>
      </c>
      <c r="H1492" s="666" t="s">
        <v>7002</v>
      </c>
      <c r="I1492" s="668">
        <v>6334.88</v>
      </c>
      <c r="J1492" s="668">
        <v>1</v>
      </c>
      <c r="K1492" s="669">
        <v>6334.88</v>
      </c>
    </row>
    <row r="1493" spans="1:11" ht="14.4" customHeight="1" x14ac:dyDescent="0.3">
      <c r="A1493" s="664" t="s">
        <v>555</v>
      </c>
      <c r="B1493" s="665" t="s">
        <v>556</v>
      </c>
      <c r="C1493" s="666" t="s">
        <v>4329</v>
      </c>
      <c r="D1493" s="667" t="s">
        <v>7569</v>
      </c>
      <c r="E1493" s="666" t="s">
        <v>7570</v>
      </c>
      <c r="F1493" s="667" t="s">
        <v>7571</v>
      </c>
      <c r="G1493" s="666" t="s">
        <v>7003</v>
      </c>
      <c r="H1493" s="666" t="s">
        <v>7004</v>
      </c>
      <c r="I1493" s="668">
        <v>6616.05</v>
      </c>
      <c r="J1493" s="668">
        <v>1</v>
      </c>
      <c r="K1493" s="669">
        <v>6616.05</v>
      </c>
    </row>
    <row r="1494" spans="1:11" ht="14.4" customHeight="1" x14ac:dyDescent="0.3">
      <c r="A1494" s="664" t="s">
        <v>555</v>
      </c>
      <c r="B1494" s="665" t="s">
        <v>556</v>
      </c>
      <c r="C1494" s="666" t="s">
        <v>4329</v>
      </c>
      <c r="D1494" s="667" t="s">
        <v>7569</v>
      </c>
      <c r="E1494" s="666" t="s">
        <v>7570</v>
      </c>
      <c r="F1494" s="667" t="s">
        <v>7571</v>
      </c>
      <c r="G1494" s="666" t="s">
        <v>7005</v>
      </c>
      <c r="H1494" s="666" t="s">
        <v>7006</v>
      </c>
      <c r="I1494" s="668">
        <v>8249.2099999999991</v>
      </c>
      <c r="J1494" s="668">
        <v>1</v>
      </c>
      <c r="K1494" s="669">
        <v>8249.2099999999991</v>
      </c>
    </row>
    <row r="1495" spans="1:11" ht="14.4" customHeight="1" x14ac:dyDescent="0.3">
      <c r="A1495" s="664" t="s">
        <v>555</v>
      </c>
      <c r="B1495" s="665" t="s">
        <v>556</v>
      </c>
      <c r="C1495" s="666" t="s">
        <v>4329</v>
      </c>
      <c r="D1495" s="667" t="s">
        <v>7569</v>
      </c>
      <c r="E1495" s="666" t="s">
        <v>7570</v>
      </c>
      <c r="F1495" s="667" t="s">
        <v>7571</v>
      </c>
      <c r="G1495" s="666" t="s">
        <v>7007</v>
      </c>
      <c r="H1495" s="666" t="s">
        <v>7008</v>
      </c>
      <c r="I1495" s="668">
        <v>8682.42</v>
      </c>
      <c r="J1495" s="668">
        <v>1</v>
      </c>
      <c r="K1495" s="669">
        <v>8682.42</v>
      </c>
    </row>
    <row r="1496" spans="1:11" ht="14.4" customHeight="1" x14ac:dyDescent="0.3">
      <c r="A1496" s="664" t="s">
        <v>555</v>
      </c>
      <c r="B1496" s="665" t="s">
        <v>556</v>
      </c>
      <c r="C1496" s="666" t="s">
        <v>4329</v>
      </c>
      <c r="D1496" s="667" t="s">
        <v>7569</v>
      </c>
      <c r="E1496" s="666" t="s">
        <v>7570</v>
      </c>
      <c r="F1496" s="667" t="s">
        <v>7571</v>
      </c>
      <c r="G1496" s="666" t="s">
        <v>7009</v>
      </c>
      <c r="H1496" s="666" t="s">
        <v>7010</v>
      </c>
      <c r="I1496" s="668">
        <v>8762.5499999999993</v>
      </c>
      <c r="J1496" s="668">
        <v>1</v>
      </c>
      <c r="K1496" s="669">
        <v>8762.5499999999993</v>
      </c>
    </row>
    <row r="1497" spans="1:11" ht="14.4" customHeight="1" x14ac:dyDescent="0.3">
      <c r="A1497" s="664" t="s">
        <v>555</v>
      </c>
      <c r="B1497" s="665" t="s">
        <v>556</v>
      </c>
      <c r="C1497" s="666" t="s">
        <v>4329</v>
      </c>
      <c r="D1497" s="667" t="s">
        <v>7569</v>
      </c>
      <c r="E1497" s="666" t="s">
        <v>7570</v>
      </c>
      <c r="F1497" s="667" t="s">
        <v>7571</v>
      </c>
      <c r="G1497" s="666" t="s">
        <v>7011</v>
      </c>
      <c r="H1497" s="666" t="s">
        <v>7012</v>
      </c>
      <c r="I1497" s="668">
        <v>9174.1</v>
      </c>
      <c r="J1497" s="668">
        <v>1</v>
      </c>
      <c r="K1497" s="669">
        <v>9174.1</v>
      </c>
    </row>
    <row r="1498" spans="1:11" ht="14.4" customHeight="1" x14ac:dyDescent="0.3">
      <c r="A1498" s="664" t="s">
        <v>555</v>
      </c>
      <c r="B1498" s="665" t="s">
        <v>556</v>
      </c>
      <c r="C1498" s="666" t="s">
        <v>4329</v>
      </c>
      <c r="D1498" s="667" t="s">
        <v>7569</v>
      </c>
      <c r="E1498" s="666" t="s">
        <v>7570</v>
      </c>
      <c r="F1498" s="667" t="s">
        <v>7571</v>
      </c>
      <c r="G1498" s="666" t="s">
        <v>7013</v>
      </c>
      <c r="H1498" s="666" t="s">
        <v>7014</v>
      </c>
      <c r="I1498" s="668">
        <v>9174.1</v>
      </c>
      <c r="J1498" s="668">
        <v>1</v>
      </c>
      <c r="K1498" s="669">
        <v>9174.1</v>
      </c>
    </row>
    <row r="1499" spans="1:11" ht="14.4" customHeight="1" x14ac:dyDescent="0.3">
      <c r="A1499" s="664" t="s">
        <v>555</v>
      </c>
      <c r="B1499" s="665" t="s">
        <v>556</v>
      </c>
      <c r="C1499" s="666" t="s">
        <v>4329</v>
      </c>
      <c r="D1499" s="667" t="s">
        <v>7569</v>
      </c>
      <c r="E1499" s="666" t="s">
        <v>7570</v>
      </c>
      <c r="F1499" s="667" t="s">
        <v>7571</v>
      </c>
      <c r="G1499" s="666" t="s">
        <v>7015</v>
      </c>
      <c r="H1499" s="666" t="s">
        <v>7016</v>
      </c>
      <c r="I1499" s="668">
        <v>10022.08</v>
      </c>
      <c r="J1499" s="668">
        <v>1</v>
      </c>
      <c r="K1499" s="669">
        <v>10022.08</v>
      </c>
    </row>
    <row r="1500" spans="1:11" ht="14.4" customHeight="1" x14ac:dyDescent="0.3">
      <c r="A1500" s="664" t="s">
        <v>555</v>
      </c>
      <c r="B1500" s="665" t="s">
        <v>556</v>
      </c>
      <c r="C1500" s="666" t="s">
        <v>4329</v>
      </c>
      <c r="D1500" s="667" t="s">
        <v>7569</v>
      </c>
      <c r="E1500" s="666" t="s">
        <v>7570</v>
      </c>
      <c r="F1500" s="667" t="s">
        <v>7571</v>
      </c>
      <c r="G1500" s="666" t="s">
        <v>7017</v>
      </c>
      <c r="H1500" s="666" t="s">
        <v>7018</v>
      </c>
      <c r="I1500" s="668">
        <v>10096.799999999999</v>
      </c>
      <c r="J1500" s="668">
        <v>2</v>
      </c>
      <c r="K1500" s="669">
        <v>20193.599999999999</v>
      </c>
    </row>
    <row r="1501" spans="1:11" ht="14.4" customHeight="1" x14ac:dyDescent="0.3">
      <c r="A1501" s="664" t="s">
        <v>555</v>
      </c>
      <c r="B1501" s="665" t="s">
        <v>556</v>
      </c>
      <c r="C1501" s="666" t="s">
        <v>4329</v>
      </c>
      <c r="D1501" s="667" t="s">
        <v>7569</v>
      </c>
      <c r="E1501" s="666" t="s">
        <v>7570</v>
      </c>
      <c r="F1501" s="667" t="s">
        <v>7571</v>
      </c>
      <c r="G1501" s="666" t="s">
        <v>7019</v>
      </c>
      <c r="H1501" s="666" t="s">
        <v>7020</v>
      </c>
      <c r="I1501" s="668">
        <v>10575.5</v>
      </c>
      <c r="J1501" s="668">
        <v>1</v>
      </c>
      <c r="K1501" s="669">
        <v>10575.5</v>
      </c>
    </row>
    <row r="1502" spans="1:11" ht="14.4" customHeight="1" x14ac:dyDescent="0.3">
      <c r="A1502" s="664" t="s">
        <v>555</v>
      </c>
      <c r="B1502" s="665" t="s">
        <v>556</v>
      </c>
      <c r="C1502" s="666" t="s">
        <v>4329</v>
      </c>
      <c r="D1502" s="667" t="s">
        <v>7569</v>
      </c>
      <c r="E1502" s="666" t="s">
        <v>7570</v>
      </c>
      <c r="F1502" s="667" t="s">
        <v>7571</v>
      </c>
      <c r="G1502" s="666" t="s">
        <v>7021</v>
      </c>
      <c r="H1502" s="666" t="s">
        <v>7022</v>
      </c>
      <c r="I1502" s="668">
        <v>10814.84</v>
      </c>
      <c r="J1502" s="668">
        <v>1</v>
      </c>
      <c r="K1502" s="669">
        <v>10814.84</v>
      </c>
    </row>
    <row r="1503" spans="1:11" ht="14.4" customHeight="1" x14ac:dyDescent="0.3">
      <c r="A1503" s="664" t="s">
        <v>555</v>
      </c>
      <c r="B1503" s="665" t="s">
        <v>556</v>
      </c>
      <c r="C1503" s="666" t="s">
        <v>4329</v>
      </c>
      <c r="D1503" s="667" t="s">
        <v>7569</v>
      </c>
      <c r="E1503" s="666" t="s">
        <v>7570</v>
      </c>
      <c r="F1503" s="667" t="s">
        <v>7571</v>
      </c>
      <c r="G1503" s="666" t="s">
        <v>7023</v>
      </c>
      <c r="H1503" s="666" t="s">
        <v>7024</v>
      </c>
      <c r="I1503" s="668">
        <v>1.1499999999999999</v>
      </c>
      <c r="J1503" s="668">
        <v>1</v>
      </c>
      <c r="K1503" s="669">
        <v>1.1499999999999999</v>
      </c>
    </row>
    <row r="1504" spans="1:11" ht="14.4" customHeight="1" x14ac:dyDescent="0.3">
      <c r="A1504" s="664" t="s">
        <v>555</v>
      </c>
      <c r="B1504" s="665" t="s">
        <v>556</v>
      </c>
      <c r="C1504" s="666" t="s">
        <v>4329</v>
      </c>
      <c r="D1504" s="667" t="s">
        <v>7569</v>
      </c>
      <c r="E1504" s="666" t="s">
        <v>7570</v>
      </c>
      <c r="F1504" s="667" t="s">
        <v>7571</v>
      </c>
      <c r="G1504" s="666" t="s">
        <v>7025</v>
      </c>
      <c r="H1504" s="666" t="s">
        <v>7026</v>
      </c>
      <c r="I1504" s="668">
        <v>1.21</v>
      </c>
      <c r="J1504" s="668">
        <v>10</v>
      </c>
      <c r="K1504" s="669">
        <v>12.1</v>
      </c>
    </row>
    <row r="1505" spans="1:11" ht="14.4" customHeight="1" x14ac:dyDescent="0.3">
      <c r="A1505" s="664" t="s">
        <v>555</v>
      </c>
      <c r="B1505" s="665" t="s">
        <v>556</v>
      </c>
      <c r="C1505" s="666" t="s">
        <v>4329</v>
      </c>
      <c r="D1505" s="667" t="s">
        <v>7569</v>
      </c>
      <c r="E1505" s="666" t="s">
        <v>7570</v>
      </c>
      <c r="F1505" s="667" t="s">
        <v>7571</v>
      </c>
      <c r="G1505" s="666" t="s">
        <v>7027</v>
      </c>
      <c r="H1505" s="666" t="s">
        <v>7028</v>
      </c>
      <c r="I1505" s="668">
        <v>412</v>
      </c>
      <c r="J1505" s="668">
        <v>1</v>
      </c>
      <c r="K1505" s="669">
        <v>412</v>
      </c>
    </row>
    <row r="1506" spans="1:11" ht="14.4" customHeight="1" x14ac:dyDescent="0.3">
      <c r="A1506" s="664" t="s">
        <v>555</v>
      </c>
      <c r="B1506" s="665" t="s">
        <v>556</v>
      </c>
      <c r="C1506" s="666" t="s">
        <v>4329</v>
      </c>
      <c r="D1506" s="667" t="s">
        <v>7569</v>
      </c>
      <c r="E1506" s="666" t="s">
        <v>7570</v>
      </c>
      <c r="F1506" s="667" t="s">
        <v>7571</v>
      </c>
      <c r="G1506" s="666" t="s">
        <v>7029</v>
      </c>
      <c r="H1506" s="666" t="s">
        <v>7030</v>
      </c>
      <c r="I1506" s="668">
        <v>491.68</v>
      </c>
      <c r="J1506" s="668">
        <v>1</v>
      </c>
      <c r="K1506" s="669">
        <v>491.68</v>
      </c>
    </row>
    <row r="1507" spans="1:11" ht="14.4" customHeight="1" x14ac:dyDescent="0.3">
      <c r="A1507" s="664" t="s">
        <v>555</v>
      </c>
      <c r="B1507" s="665" t="s">
        <v>556</v>
      </c>
      <c r="C1507" s="666" t="s">
        <v>4329</v>
      </c>
      <c r="D1507" s="667" t="s">
        <v>7569</v>
      </c>
      <c r="E1507" s="666" t="s">
        <v>7570</v>
      </c>
      <c r="F1507" s="667" t="s">
        <v>7571</v>
      </c>
      <c r="G1507" s="666" t="s">
        <v>7031</v>
      </c>
      <c r="H1507" s="666" t="s">
        <v>7032</v>
      </c>
      <c r="I1507" s="668">
        <v>532.79999999999995</v>
      </c>
      <c r="J1507" s="668">
        <v>1</v>
      </c>
      <c r="K1507" s="669">
        <v>532.79999999999995</v>
      </c>
    </row>
    <row r="1508" spans="1:11" ht="14.4" customHeight="1" x14ac:dyDescent="0.3">
      <c r="A1508" s="664" t="s">
        <v>555</v>
      </c>
      <c r="B1508" s="665" t="s">
        <v>556</v>
      </c>
      <c r="C1508" s="666" t="s">
        <v>4329</v>
      </c>
      <c r="D1508" s="667" t="s">
        <v>7569</v>
      </c>
      <c r="E1508" s="666" t="s">
        <v>7570</v>
      </c>
      <c r="F1508" s="667" t="s">
        <v>7571</v>
      </c>
      <c r="G1508" s="666" t="s">
        <v>7033</v>
      </c>
      <c r="H1508" s="666" t="s">
        <v>7034</v>
      </c>
      <c r="I1508" s="668">
        <v>576.15</v>
      </c>
      <c r="J1508" s="668">
        <v>1</v>
      </c>
      <c r="K1508" s="669">
        <v>576.15</v>
      </c>
    </row>
    <row r="1509" spans="1:11" ht="14.4" customHeight="1" x14ac:dyDescent="0.3">
      <c r="A1509" s="664" t="s">
        <v>555</v>
      </c>
      <c r="B1509" s="665" t="s">
        <v>556</v>
      </c>
      <c r="C1509" s="666" t="s">
        <v>4329</v>
      </c>
      <c r="D1509" s="667" t="s">
        <v>7569</v>
      </c>
      <c r="E1509" s="666" t="s">
        <v>7570</v>
      </c>
      <c r="F1509" s="667" t="s">
        <v>7571</v>
      </c>
      <c r="G1509" s="666" t="s">
        <v>7035</v>
      </c>
      <c r="H1509" s="666" t="s">
        <v>7036</v>
      </c>
      <c r="I1509" s="668">
        <v>674.97</v>
      </c>
      <c r="J1509" s="668">
        <v>1</v>
      </c>
      <c r="K1509" s="669">
        <v>674.97</v>
      </c>
    </row>
    <row r="1510" spans="1:11" ht="14.4" customHeight="1" x14ac:dyDescent="0.3">
      <c r="A1510" s="664" t="s">
        <v>555</v>
      </c>
      <c r="B1510" s="665" t="s">
        <v>556</v>
      </c>
      <c r="C1510" s="666" t="s">
        <v>4329</v>
      </c>
      <c r="D1510" s="667" t="s">
        <v>7569</v>
      </c>
      <c r="E1510" s="666" t="s">
        <v>7570</v>
      </c>
      <c r="F1510" s="667" t="s">
        <v>7571</v>
      </c>
      <c r="G1510" s="666" t="s">
        <v>7037</v>
      </c>
      <c r="H1510" s="666" t="s">
        <v>7038</v>
      </c>
      <c r="I1510" s="668">
        <v>674.97</v>
      </c>
      <c r="J1510" s="668">
        <v>1</v>
      </c>
      <c r="K1510" s="669">
        <v>674.97</v>
      </c>
    </row>
    <row r="1511" spans="1:11" ht="14.4" customHeight="1" x14ac:dyDescent="0.3">
      <c r="A1511" s="664" t="s">
        <v>555</v>
      </c>
      <c r="B1511" s="665" t="s">
        <v>556</v>
      </c>
      <c r="C1511" s="666" t="s">
        <v>4329</v>
      </c>
      <c r="D1511" s="667" t="s">
        <v>7569</v>
      </c>
      <c r="E1511" s="666" t="s">
        <v>7570</v>
      </c>
      <c r="F1511" s="667" t="s">
        <v>7571</v>
      </c>
      <c r="G1511" s="666" t="s">
        <v>7039</v>
      </c>
      <c r="H1511" s="666" t="s">
        <v>7040</v>
      </c>
      <c r="I1511" s="668">
        <v>674.97</v>
      </c>
      <c r="J1511" s="668">
        <v>1</v>
      </c>
      <c r="K1511" s="669">
        <v>674.97</v>
      </c>
    </row>
    <row r="1512" spans="1:11" ht="14.4" customHeight="1" x14ac:dyDescent="0.3">
      <c r="A1512" s="664" t="s">
        <v>555</v>
      </c>
      <c r="B1512" s="665" t="s">
        <v>556</v>
      </c>
      <c r="C1512" s="666" t="s">
        <v>4329</v>
      </c>
      <c r="D1512" s="667" t="s">
        <v>7569</v>
      </c>
      <c r="E1512" s="666" t="s">
        <v>7570</v>
      </c>
      <c r="F1512" s="667" t="s">
        <v>7571</v>
      </c>
      <c r="G1512" s="666" t="s">
        <v>7041</v>
      </c>
      <c r="H1512" s="666" t="s">
        <v>7042</v>
      </c>
      <c r="I1512" s="668">
        <v>674.97</v>
      </c>
      <c r="J1512" s="668">
        <v>1</v>
      </c>
      <c r="K1512" s="669">
        <v>674.97</v>
      </c>
    </row>
    <row r="1513" spans="1:11" ht="14.4" customHeight="1" x14ac:dyDescent="0.3">
      <c r="A1513" s="664" t="s">
        <v>555</v>
      </c>
      <c r="B1513" s="665" t="s">
        <v>556</v>
      </c>
      <c r="C1513" s="666" t="s">
        <v>4329</v>
      </c>
      <c r="D1513" s="667" t="s">
        <v>7569</v>
      </c>
      <c r="E1513" s="666" t="s">
        <v>7570</v>
      </c>
      <c r="F1513" s="667" t="s">
        <v>7571</v>
      </c>
      <c r="G1513" s="666" t="s">
        <v>7043</v>
      </c>
      <c r="H1513" s="666" t="s">
        <v>7044</v>
      </c>
      <c r="I1513" s="668">
        <v>674.97</v>
      </c>
      <c r="J1513" s="668">
        <v>1</v>
      </c>
      <c r="K1513" s="669">
        <v>674.97</v>
      </c>
    </row>
    <row r="1514" spans="1:11" ht="14.4" customHeight="1" x14ac:dyDescent="0.3">
      <c r="A1514" s="664" t="s">
        <v>555</v>
      </c>
      <c r="B1514" s="665" t="s">
        <v>556</v>
      </c>
      <c r="C1514" s="666" t="s">
        <v>4329</v>
      </c>
      <c r="D1514" s="667" t="s">
        <v>7569</v>
      </c>
      <c r="E1514" s="666" t="s">
        <v>7570</v>
      </c>
      <c r="F1514" s="667" t="s">
        <v>7571</v>
      </c>
      <c r="G1514" s="666" t="s">
        <v>7045</v>
      </c>
      <c r="H1514" s="666" t="s">
        <v>7046</v>
      </c>
      <c r="I1514" s="668">
        <v>674.97</v>
      </c>
      <c r="J1514" s="668">
        <v>1</v>
      </c>
      <c r="K1514" s="669">
        <v>674.97</v>
      </c>
    </row>
    <row r="1515" spans="1:11" ht="14.4" customHeight="1" x14ac:dyDescent="0.3">
      <c r="A1515" s="664" t="s">
        <v>555</v>
      </c>
      <c r="B1515" s="665" t="s">
        <v>556</v>
      </c>
      <c r="C1515" s="666" t="s">
        <v>4329</v>
      </c>
      <c r="D1515" s="667" t="s">
        <v>7569</v>
      </c>
      <c r="E1515" s="666" t="s">
        <v>7570</v>
      </c>
      <c r="F1515" s="667" t="s">
        <v>7571</v>
      </c>
      <c r="G1515" s="666" t="s">
        <v>7047</v>
      </c>
      <c r="H1515" s="666" t="s">
        <v>7048</v>
      </c>
      <c r="I1515" s="668">
        <v>674.97</v>
      </c>
      <c r="J1515" s="668">
        <v>1</v>
      </c>
      <c r="K1515" s="669">
        <v>674.97</v>
      </c>
    </row>
    <row r="1516" spans="1:11" ht="14.4" customHeight="1" x14ac:dyDescent="0.3">
      <c r="A1516" s="664" t="s">
        <v>555</v>
      </c>
      <c r="B1516" s="665" t="s">
        <v>556</v>
      </c>
      <c r="C1516" s="666" t="s">
        <v>4329</v>
      </c>
      <c r="D1516" s="667" t="s">
        <v>7569</v>
      </c>
      <c r="E1516" s="666" t="s">
        <v>7570</v>
      </c>
      <c r="F1516" s="667" t="s">
        <v>7571</v>
      </c>
      <c r="G1516" s="666" t="s">
        <v>7049</v>
      </c>
      <c r="H1516" s="666" t="s">
        <v>7050</v>
      </c>
      <c r="I1516" s="668">
        <v>674.97</v>
      </c>
      <c r="J1516" s="668">
        <v>1</v>
      </c>
      <c r="K1516" s="669">
        <v>674.97</v>
      </c>
    </row>
    <row r="1517" spans="1:11" ht="14.4" customHeight="1" x14ac:dyDescent="0.3">
      <c r="A1517" s="664" t="s">
        <v>555</v>
      </c>
      <c r="B1517" s="665" t="s">
        <v>556</v>
      </c>
      <c r="C1517" s="666" t="s">
        <v>4329</v>
      </c>
      <c r="D1517" s="667" t="s">
        <v>7569</v>
      </c>
      <c r="E1517" s="666" t="s">
        <v>7570</v>
      </c>
      <c r="F1517" s="667" t="s">
        <v>7571</v>
      </c>
      <c r="G1517" s="666" t="s">
        <v>7051</v>
      </c>
      <c r="H1517" s="666" t="s">
        <v>7052</v>
      </c>
      <c r="I1517" s="668">
        <v>674.97</v>
      </c>
      <c r="J1517" s="668">
        <v>1</v>
      </c>
      <c r="K1517" s="669">
        <v>674.97</v>
      </c>
    </row>
    <row r="1518" spans="1:11" ht="14.4" customHeight="1" x14ac:dyDescent="0.3">
      <c r="A1518" s="664" t="s">
        <v>555</v>
      </c>
      <c r="B1518" s="665" t="s">
        <v>556</v>
      </c>
      <c r="C1518" s="666" t="s">
        <v>4329</v>
      </c>
      <c r="D1518" s="667" t="s">
        <v>7569</v>
      </c>
      <c r="E1518" s="666" t="s">
        <v>7570</v>
      </c>
      <c r="F1518" s="667" t="s">
        <v>7571</v>
      </c>
      <c r="G1518" s="666" t="s">
        <v>7053</v>
      </c>
      <c r="H1518" s="666" t="s">
        <v>7054</v>
      </c>
      <c r="I1518" s="668">
        <v>674.97</v>
      </c>
      <c r="J1518" s="668">
        <v>1</v>
      </c>
      <c r="K1518" s="669">
        <v>674.97</v>
      </c>
    </row>
    <row r="1519" spans="1:11" ht="14.4" customHeight="1" x14ac:dyDescent="0.3">
      <c r="A1519" s="664" t="s">
        <v>555</v>
      </c>
      <c r="B1519" s="665" t="s">
        <v>556</v>
      </c>
      <c r="C1519" s="666" t="s">
        <v>4329</v>
      </c>
      <c r="D1519" s="667" t="s">
        <v>7569</v>
      </c>
      <c r="E1519" s="666" t="s">
        <v>7570</v>
      </c>
      <c r="F1519" s="667" t="s">
        <v>7571</v>
      </c>
      <c r="G1519" s="666" t="s">
        <v>7055</v>
      </c>
      <c r="H1519" s="666" t="s">
        <v>7056</v>
      </c>
      <c r="I1519" s="668">
        <v>686.63</v>
      </c>
      <c r="J1519" s="668">
        <v>1</v>
      </c>
      <c r="K1519" s="669">
        <v>686.63</v>
      </c>
    </row>
    <row r="1520" spans="1:11" ht="14.4" customHeight="1" x14ac:dyDescent="0.3">
      <c r="A1520" s="664" t="s">
        <v>555</v>
      </c>
      <c r="B1520" s="665" t="s">
        <v>556</v>
      </c>
      <c r="C1520" s="666" t="s">
        <v>4329</v>
      </c>
      <c r="D1520" s="667" t="s">
        <v>7569</v>
      </c>
      <c r="E1520" s="666" t="s">
        <v>7570</v>
      </c>
      <c r="F1520" s="667" t="s">
        <v>7571</v>
      </c>
      <c r="G1520" s="666" t="s">
        <v>7057</v>
      </c>
      <c r="H1520" s="666" t="s">
        <v>7058</v>
      </c>
      <c r="I1520" s="668">
        <v>982.27</v>
      </c>
      <c r="J1520" s="668">
        <v>1</v>
      </c>
      <c r="K1520" s="669">
        <v>982.27</v>
      </c>
    </row>
    <row r="1521" spans="1:11" ht="14.4" customHeight="1" x14ac:dyDescent="0.3">
      <c r="A1521" s="664" t="s">
        <v>555</v>
      </c>
      <c r="B1521" s="665" t="s">
        <v>556</v>
      </c>
      <c r="C1521" s="666" t="s">
        <v>4329</v>
      </c>
      <c r="D1521" s="667" t="s">
        <v>7569</v>
      </c>
      <c r="E1521" s="666" t="s">
        <v>7570</v>
      </c>
      <c r="F1521" s="667" t="s">
        <v>7571</v>
      </c>
      <c r="G1521" s="666" t="s">
        <v>7059</v>
      </c>
      <c r="H1521" s="666" t="s">
        <v>7060</v>
      </c>
      <c r="I1521" s="668">
        <v>1111.1400000000001</v>
      </c>
      <c r="J1521" s="668">
        <v>1</v>
      </c>
      <c r="K1521" s="669">
        <v>1111.1400000000001</v>
      </c>
    </row>
    <row r="1522" spans="1:11" ht="14.4" customHeight="1" x14ac:dyDescent="0.3">
      <c r="A1522" s="664" t="s">
        <v>555</v>
      </c>
      <c r="B1522" s="665" t="s">
        <v>556</v>
      </c>
      <c r="C1522" s="666" t="s">
        <v>4329</v>
      </c>
      <c r="D1522" s="667" t="s">
        <v>7569</v>
      </c>
      <c r="E1522" s="666" t="s">
        <v>7570</v>
      </c>
      <c r="F1522" s="667" t="s">
        <v>7571</v>
      </c>
      <c r="G1522" s="666" t="s">
        <v>7061</v>
      </c>
      <c r="H1522" s="666" t="s">
        <v>7062</v>
      </c>
      <c r="I1522" s="668">
        <v>615.59</v>
      </c>
      <c r="J1522" s="668">
        <v>2</v>
      </c>
      <c r="K1522" s="669">
        <v>1231.17</v>
      </c>
    </row>
    <row r="1523" spans="1:11" ht="14.4" customHeight="1" x14ac:dyDescent="0.3">
      <c r="A1523" s="664" t="s">
        <v>555</v>
      </c>
      <c r="B1523" s="665" t="s">
        <v>556</v>
      </c>
      <c r="C1523" s="666" t="s">
        <v>4329</v>
      </c>
      <c r="D1523" s="667" t="s">
        <v>7569</v>
      </c>
      <c r="E1523" s="666" t="s">
        <v>7570</v>
      </c>
      <c r="F1523" s="667" t="s">
        <v>7571</v>
      </c>
      <c r="G1523" s="666" t="s">
        <v>7063</v>
      </c>
      <c r="H1523" s="666" t="s">
        <v>7064</v>
      </c>
      <c r="I1523" s="668">
        <v>1316.93</v>
      </c>
      <c r="J1523" s="668">
        <v>1</v>
      </c>
      <c r="K1523" s="669">
        <v>1316.93</v>
      </c>
    </row>
    <row r="1524" spans="1:11" ht="14.4" customHeight="1" x14ac:dyDescent="0.3">
      <c r="A1524" s="664" t="s">
        <v>555</v>
      </c>
      <c r="B1524" s="665" t="s">
        <v>556</v>
      </c>
      <c r="C1524" s="666" t="s">
        <v>4329</v>
      </c>
      <c r="D1524" s="667" t="s">
        <v>7569</v>
      </c>
      <c r="E1524" s="666" t="s">
        <v>7570</v>
      </c>
      <c r="F1524" s="667" t="s">
        <v>7571</v>
      </c>
      <c r="G1524" s="666" t="s">
        <v>7065</v>
      </c>
      <c r="H1524" s="666" t="s">
        <v>7066</v>
      </c>
      <c r="I1524" s="668">
        <v>686.63</v>
      </c>
      <c r="J1524" s="668">
        <v>2</v>
      </c>
      <c r="K1524" s="669">
        <v>1373.26</v>
      </c>
    </row>
    <row r="1525" spans="1:11" ht="14.4" customHeight="1" x14ac:dyDescent="0.3">
      <c r="A1525" s="664" t="s">
        <v>555</v>
      </c>
      <c r="B1525" s="665" t="s">
        <v>556</v>
      </c>
      <c r="C1525" s="666" t="s">
        <v>4329</v>
      </c>
      <c r="D1525" s="667" t="s">
        <v>7569</v>
      </c>
      <c r="E1525" s="666" t="s">
        <v>7570</v>
      </c>
      <c r="F1525" s="667" t="s">
        <v>7571</v>
      </c>
      <c r="G1525" s="666" t="s">
        <v>7067</v>
      </c>
      <c r="H1525" s="666" t="s">
        <v>7068</v>
      </c>
      <c r="I1525" s="668">
        <v>349.32</v>
      </c>
      <c r="J1525" s="668">
        <v>4</v>
      </c>
      <c r="K1525" s="669">
        <v>1397.27</v>
      </c>
    </row>
    <row r="1526" spans="1:11" ht="14.4" customHeight="1" x14ac:dyDescent="0.3">
      <c r="A1526" s="664" t="s">
        <v>555</v>
      </c>
      <c r="B1526" s="665" t="s">
        <v>556</v>
      </c>
      <c r="C1526" s="666" t="s">
        <v>4329</v>
      </c>
      <c r="D1526" s="667" t="s">
        <v>7569</v>
      </c>
      <c r="E1526" s="666" t="s">
        <v>7570</v>
      </c>
      <c r="F1526" s="667" t="s">
        <v>7571</v>
      </c>
      <c r="G1526" s="666" t="s">
        <v>7069</v>
      </c>
      <c r="H1526" s="666" t="s">
        <v>7070</v>
      </c>
      <c r="I1526" s="668">
        <v>349.32</v>
      </c>
      <c r="J1526" s="668">
        <v>4</v>
      </c>
      <c r="K1526" s="669">
        <v>1397.27</v>
      </c>
    </row>
    <row r="1527" spans="1:11" ht="14.4" customHeight="1" x14ac:dyDescent="0.3">
      <c r="A1527" s="664" t="s">
        <v>555</v>
      </c>
      <c r="B1527" s="665" t="s">
        <v>556</v>
      </c>
      <c r="C1527" s="666" t="s">
        <v>4329</v>
      </c>
      <c r="D1527" s="667" t="s">
        <v>7569</v>
      </c>
      <c r="E1527" s="666" t="s">
        <v>7570</v>
      </c>
      <c r="F1527" s="667" t="s">
        <v>7571</v>
      </c>
      <c r="G1527" s="666" t="s">
        <v>7071</v>
      </c>
      <c r="H1527" s="666" t="s">
        <v>7072</v>
      </c>
      <c r="I1527" s="668">
        <v>349.32</v>
      </c>
      <c r="J1527" s="668">
        <v>4</v>
      </c>
      <c r="K1527" s="669">
        <v>1397.27</v>
      </c>
    </row>
    <row r="1528" spans="1:11" ht="14.4" customHeight="1" x14ac:dyDescent="0.3">
      <c r="A1528" s="664" t="s">
        <v>555</v>
      </c>
      <c r="B1528" s="665" t="s">
        <v>556</v>
      </c>
      <c r="C1528" s="666" t="s">
        <v>4329</v>
      </c>
      <c r="D1528" s="667" t="s">
        <v>7569</v>
      </c>
      <c r="E1528" s="666" t="s">
        <v>7570</v>
      </c>
      <c r="F1528" s="667" t="s">
        <v>7571</v>
      </c>
      <c r="G1528" s="666" t="s">
        <v>7073</v>
      </c>
      <c r="H1528" s="666" t="s">
        <v>7074</v>
      </c>
      <c r="I1528" s="668">
        <v>349.32</v>
      </c>
      <c r="J1528" s="668">
        <v>4</v>
      </c>
      <c r="K1528" s="669">
        <v>1397.27</v>
      </c>
    </row>
    <row r="1529" spans="1:11" ht="14.4" customHeight="1" x14ac:dyDescent="0.3">
      <c r="A1529" s="664" t="s">
        <v>555</v>
      </c>
      <c r="B1529" s="665" t="s">
        <v>556</v>
      </c>
      <c r="C1529" s="666" t="s">
        <v>4329</v>
      </c>
      <c r="D1529" s="667" t="s">
        <v>7569</v>
      </c>
      <c r="E1529" s="666" t="s">
        <v>7570</v>
      </c>
      <c r="F1529" s="667" t="s">
        <v>7571</v>
      </c>
      <c r="G1529" s="666" t="s">
        <v>7075</v>
      </c>
      <c r="H1529" s="666" t="s">
        <v>7076</v>
      </c>
      <c r="I1529" s="668">
        <v>349.32</v>
      </c>
      <c r="J1529" s="668">
        <v>4</v>
      </c>
      <c r="K1529" s="669">
        <v>1397.27</v>
      </c>
    </row>
    <row r="1530" spans="1:11" ht="14.4" customHeight="1" x14ac:dyDescent="0.3">
      <c r="A1530" s="664" t="s">
        <v>555</v>
      </c>
      <c r="B1530" s="665" t="s">
        <v>556</v>
      </c>
      <c r="C1530" s="666" t="s">
        <v>4329</v>
      </c>
      <c r="D1530" s="667" t="s">
        <v>7569</v>
      </c>
      <c r="E1530" s="666" t="s">
        <v>7570</v>
      </c>
      <c r="F1530" s="667" t="s">
        <v>7571</v>
      </c>
      <c r="G1530" s="666" t="s">
        <v>7077</v>
      </c>
      <c r="H1530" s="666" t="s">
        <v>7078</v>
      </c>
      <c r="I1530" s="668">
        <v>349.32</v>
      </c>
      <c r="J1530" s="668">
        <v>4</v>
      </c>
      <c r="K1530" s="669">
        <v>1397.27</v>
      </c>
    </row>
    <row r="1531" spans="1:11" ht="14.4" customHeight="1" x14ac:dyDescent="0.3">
      <c r="A1531" s="664" t="s">
        <v>555</v>
      </c>
      <c r="B1531" s="665" t="s">
        <v>556</v>
      </c>
      <c r="C1531" s="666" t="s">
        <v>4329</v>
      </c>
      <c r="D1531" s="667" t="s">
        <v>7569</v>
      </c>
      <c r="E1531" s="666" t="s">
        <v>7570</v>
      </c>
      <c r="F1531" s="667" t="s">
        <v>7571</v>
      </c>
      <c r="G1531" s="666" t="s">
        <v>7079</v>
      </c>
      <c r="H1531" s="666" t="s">
        <v>7080</v>
      </c>
      <c r="I1531" s="668">
        <v>349.32</v>
      </c>
      <c r="J1531" s="668">
        <v>4</v>
      </c>
      <c r="K1531" s="669">
        <v>1397.27</v>
      </c>
    </row>
    <row r="1532" spans="1:11" ht="14.4" customHeight="1" x14ac:dyDescent="0.3">
      <c r="A1532" s="664" t="s">
        <v>555</v>
      </c>
      <c r="B1532" s="665" t="s">
        <v>556</v>
      </c>
      <c r="C1532" s="666" t="s">
        <v>4329</v>
      </c>
      <c r="D1532" s="667" t="s">
        <v>7569</v>
      </c>
      <c r="E1532" s="666" t="s">
        <v>7570</v>
      </c>
      <c r="F1532" s="667" t="s">
        <v>7571</v>
      </c>
      <c r="G1532" s="666" t="s">
        <v>7081</v>
      </c>
      <c r="H1532" s="666" t="s">
        <v>7082</v>
      </c>
      <c r="I1532" s="668">
        <v>349.32</v>
      </c>
      <c r="J1532" s="668">
        <v>4</v>
      </c>
      <c r="K1532" s="669">
        <v>1397.27</v>
      </c>
    </row>
    <row r="1533" spans="1:11" ht="14.4" customHeight="1" x14ac:dyDescent="0.3">
      <c r="A1533" s="664" t="s">
        <v>555</v>
      </c>
      <c r="B1533" s="665" t="s">
        <v>556</v>
      </c>
      <c r="C1533" s="666" t="s">
        <v>4329</v>
      </c>
      <c r="D1533" s="667" t="s">
        <v>7569</v>
      </c>
      <c r="E1533" s="666" t="s">
        <v>7570</v>
      </c>
      <c r="F1533" s="667" t="s">
        <v>7571</v>
      </c>
      <c r="G1533" s="666" t="s">
        <v>7083</v>
      </c>
      <c r="H1533" s="666" t="s">
        <v>7084</v>
      </c>
      <c r="I1533" s="668">
        <v>349.32</v>
      </c>
      <c r="J1533" s="668">
        <v>4</v>
      </c>
      <c r="K1533" s="669">
        <v>1397.27</v>
      </c>
    </row>
    <row r="1534" spans="1:11" ht="14.4" customHeight="1" x14ac:dyDescent="0.3">
      <c r="A1534" s="664" t="s">
        <v>555</v>
      </c>
      <c r="B1534" s="665" t="s">
        <v>556</v>
      </c>
      <c r="C1534" s="666" t="s">
        <v>4329</v>
      </c>
      <c r="D1534" s="667" t="s">
        <v>7569</v>
      </c>
      <c r="E1534" s="666" t="s">
        <v>7570</v>
      </c>
      <c r="F1534" s="667" t="s">
        <v>7571</v>
      </c>
      <c r="G1534" s="666" t="s">
        <v>7085</v>
      </c>
      <c r="H1534" s="666" t="s">
        <v>7086</v>
      </c>
      <c r="I1534" s="668">
        <v>349.32</v>
      </c>
      <c r="J1534" s="668">
        <v>4</v>
      </c>
      <c r="K1534" s="669">
        <v>1397.27</v>
      </c>
    </row>
    <row r="1535" spans="1:11" ht="14.4" customHeight="1" x14ac:dyDescent="0.3">
      <c r="A1535" s="664" t="s">
        <v>555</v>
      </c>
      <c r="B1535" s="665" t="s">
        <v>556</v>
      </c>
      <c r="C1535" s="666" t="s">
        <v>4329</v>
      </c>
      <c r="D1535" s="667" t="s">
        <v>7569</v>
      </c>
      <c r="E1535" s="666" t="s">
        <v>7570</v>
      </c>
      <c r="F1535" s="667" t="s">
        <v>7571</v>
      </c>
      <c r="G1535" s="666" t="s">
        <v>7087</v>
      </c>
      <c r="H1535" s="666" t="s">
        <v>7088</v>
      </c>
      <c r="I1535" s="668">
        <v>349.32</v>
      </c>
      <c r="J1535" s="668">
        <v>4</v>
      </c>
      <c r="K1535" s="669">
        <v>1397.27</v>
      </c>
    </row>
    <row r="1536" spans="1:11" ht="14.4" customHeight="1" x14ac:dyDescent="0.3">
      <c r="A1536" s="664" t="s">
        <v>555</v>
      </c>
      <c r="B1536" s="665" t="s">
        <v>556</v>
      </c>
      <c r="C1536" s="666" t="s">
        <v>4329</v>
      </c>
      <c r="D1536" s="667" t="s">
        <v>7569</v>
      </c>
      <c r="E1536" s="666" t="s">
        <v>7570</v>
      </c>
      <c r="F1536" s="667" t="s">
        <v>7571</v>
      </c>
      <c r="G1536" s="666" t="s">
        <v>7089</v>
      </c>
      <c r="H1536" s="666" t="s">
        <v>7090</v>
      </c>
      <c r="I1536" s="668">
        <v>349.32</v>
      </c>
      <c r="J1536" s="668">
        <v>4</v>
      </c>
      <c r="K1536" s="669">
        <v>1397.27</v>
      </c>
    </row>
    <row r="1537" spans="1:11" ht="14.4" customHeight="1" x14ac:dyDescent="0.3">
      <c r="A1537" s="664" t="s">
        <v>555</v>
      </c>
      <c r="B1537" s="665" t="s">
        <v>556</v>
      </c>
      <c r="C1537" s="666" t="s">
        <v>4329</v>
      </c>
      <c r="D1537" s="667" t="s">
        <v>7569</v>
      </c>
      <c r="E1537" s="666" t="s">
        <v>7570</v>
      </c>
      <c r="F1537" s="667" t="s">
        <v>7571</v>
      </c>
      <c r="G1537" s="666" t="s">
        <v>7091</v>
      </c>
      <c r="H1537" s="666" t="s">
        <v>7092</v>
      </c>
      <c r="I1537" s="668">
        <v>349.32</v>
      </c>
      <c r="J1537" s="668">
        <v>4</v>
      </c>
      <c r="K1537" s="669">
        <v>1397.27</v>
      </c>
    </row>
    <row r="1538" spans="1:11" ht="14.4" customHeight="1" x14ac:dyDescent="0.3">
      <c r="A1538" s="664" t="s">
        <v>555</v>
      </c>
      <c r="B1538" s="665" t="s">
        <v>556</v>
      </c>
      <c r="C1538" s="666" t="s">
        <v>4329</v>
      </c>
      <c r="D1538" s="667" t="s">
        <v>7569</v>
      </c>
      <c r="E1538" s="666" t="s">
        <v>7570</v>
      </c>
      <c r="F1538" s="667" t="s">
        <v>7571</v>
      </c>
      <c r="G1538" s="666" t="s">
        <v>7093</v>
      </c>
      <c r="H1538" s="666" t="s">
        <v>7094</v>
      </c>
      <c r="I1538" s="668">
        <v>349.32</v>
      </c>
      <c r="J1538" s="668">
        <v>4</v>
      </c>
      <c r="K1538" s="669">
        <v>1397.27</v>
      </c>
    </row>
    <row r="1539" spans="1:11" ht="14.4" customHeight="1" x14ac:dyDescent="0.3">
      <c r="A1539" s="664" t="s">
        <v>555</v>
      </c>
      <c r="B1539" s="665" t="s">
        <v>556</v>
      </c>
      <c r="C1539" s="666" t="s">
        <v>4329</v>
      </c>
      <c r="D1539" s="667" t="s">
        <v>7569</v>
      </c>
      <c r="E1539" s="666" t="s">
        <v>7570</v>
      </c>
      <c r="F1539" s="667" t="s">
        <v>7571</v>
      </c>
      <c r="G1539" s="666" t="s">
        <v>7095</v>
      </c>
      <c r="H1539" s="666" t="s">
        <v>7096</v>
      </c>
      <c r="I1539" s="668">
        <v>349.32</v>
      </c>
      <c r="J1539" s="668">
        <v>4</v>
      </c>
      <c r="K1539" s="669">
        <v>1397.27</v>
      </c>
    </row>
    <row r="1540" spans="1:11" ht="14.4" customHeight="1" x14ac:dyDescent="0.3">
      <c r="A1540" s="664" t="s">
        <v>555</v>
      </c>
      <c r="B1540" s="665" t="s">
        <v>556</v>
      </c>
      <c r="C1540" s="666" t="s">
        <v>4329</v>
      </c>
      <c r="D1540" s="667" t="s">
        <v>7569</v>
      </c>
      <c r="E1540" s="666" t="s">
        <v>7570</v>
      </c>
      <c r="F1540" s="667" t="s">
        <v>7571</v>
      </c>
      <c r="G1540" s="666" t="s">
        <v>7097</v>
      </c>
      <c r="H1540" s="666" t="s">
        <v>7098</v>
      </c>
      <c r="I1540" s="668">
        <v>349.32</v>
      </c>
      <c r="J1540" s="668">
        <v>4</v>
      </c>
      <c r="K1540" s="669">
        <v>1397.27</v>
      </c>
    </row>
    <row r="1541" spans="1:11" ht="14.4" customHeight="1" x14ac:dyDescent="0.3">
      <c r="A1541" s="664" t="s">
        <v>555</v>
      </c>
      <c r="B1541" s="665" t="s">
        <v>556</v>
      </c>
      <c r="C1541" s="666" t="s">
        <v>4329</v>
      </c>
      <c r="D1541" s="667" t="s">
        <v>7569</v>
      </c>
      <c r="E1541" s="666" t="s">
        <v>7570</v>
      </c>
      <c r="F1541" s="667" t="s">
        <v>7571</v>
      </c>
      <c r="G1541" s="666" t="s">
        <v>7099</v>
      </c>
      <c r="H1541" s="666" t="s">
        <v>7100</v>
      </c>
      <c r="I1541" s="668">
        <v>349.32</v>
      </c>
      <c r="J1541" s="668">
        <v>4</v>
      </c>
      <c r="K1541" s="669">
        <v>1397.27</v>
      </c>
    </row>
    <row r="1542" spans="1:11" ht="14.4" customHeight="1" x14ac:dyDescent="0.3">
      <c r="A1542" s="664" t="s">
        <v>555</v>
      </c>
      <c r="B1542" s="665" t="s">
        <v>556</v>
      </c>
      <c r="C1542" s="666" t="s">
        <v>4329</v>
      </c>
      <c r="D1542" s="667" t="s">
        <v>7569</v>
      </c>
      <c r="E1542" s="666" t="s">
        <v>7570</v>
      </c>
      <c r="F1542" s="667" t="s">
        <v>7571</v>
      </c>
      <c r="G1542" s="666" t="s">
        <v>7101</v>
      </c>
      <c r="H1542" s="666" t="s">
        <v>7102</v>
      </c>
      <c r="I1542" s="668">
        <v>349.32</v>
      </c>
      <c r="J1542" s="668">
        <v>4</v>
      </c>
      <c r="K1542" s="669">
        <v>1397.27</v>
      </c>
    </row>
    <row r="1543" spans="1:11" ht="14.4" customHeight="1" x14ac:dyDescent="0.3">
      <c r="A1543" s="664" t="s">
        <v>555</v>
      </c>
      <c r="B1543" s="665" t="s">
        <v>556</v>
      </c>
      <c r="C1543" s="666" t="s">
        <v>4329</v>
      </c>
      <c r="D1543" s="667" t="s">
        <v>7569</v>
      </c>
      <c r="E1543" s="666" t="s">
        <v>7570</v>
      </c>
      <c r="F1543" s="667" t="s">
        <v>7571</v>
      </c>
      <c r="G1543" s="666" t="s">
        <v>7103</v>
      </c>
      <c r="H1543" s="666" t="s">
        <v>7104</v>
      </c>
      <c r="I1543" s="668">
        <v>349.32</v>
      </c>
      <c r="J1543" s="668">
        <v>4</v>
      </c>
      <c r="K1543" s="669">
        <v>1397.27</v>
      </c>
    </row>
    <row r="1544" spans="1:11" ht="14.4" customHeight="1" x14ac:dyDescent="0.3">
      <c r="A1544" s="664" t="s">
        <v>555</v>
      </c>
      <c r="B1544" s="665" t="s">
        <v>556</v>
      </c>
      <c r="C1544" s="666" t="s">
        <v>4329</v>
      </c>
      <c r="D1544" s="667" t="s">
        <v>7569</v>
      </c>
      <c r="E1544" s="666" t="s">
        <v>7570</v>
      </c>
      <c r="F1544" s="667" t="s">
        <v>7571</v>
      </c>
      <c r="G1544" s="666" t="s">
        <v>7105</v>
      </c>
      <c r="H1544" s="666" t="s">
        <v>7106</v>
      </c>
      <c r="I1544" s="668">
        <v>349.32</v>
      </c>
      <c r="J1544" s="668">
        <v>4</v>
      </c>
      <c r="K1544" s="669">
        <v>1397.27</v>
      </c>
    </row>
    <row r="1545" spans="1:11" ht="14.4" customHeight="1" x14ac:dyDescent="0.3">
      <c r="A1545" s="664" t="s">
        <v>555</v>
      </c>
      <c r="B1545" s="665" t="s">
        <v>556</v>
      </c>
      <c r="C1545" s="666" t="s">
        <v>4329</v>
      </c>
      <c r="D1545" s="667" t="s">
        <v>7569</v>
      </c>
      <c r="E1545" s="666" t="s">
        <v>7570</v>
      </c>
      <c r="F1545" s="667" t="s">
        <v>7571</v>
      </c>
      <c r="G1545" s="666" t="s">
        <v>7107</v>
      </c>
      <c r="H1545" s="666" t="s">
        <v>7108</v>
      </c>
      <c r="I1545" s="668">
        <v>349.32</v>
      </c>
      <c r="J1545" s="668">
        <v>4</v>
      </c>
      <c r="K1545" s="669">
        <v>1397.27</v>
      </c>
    </row>
    <row r="1546" spans="1:11" ht="14.4" customHeight="1" x14ac:dyDescent="0.3">
      <c r="A1546" s="664" t="s">
        <v>555</v>
      </c>
      <c r="B1546" s="665" t="s">
        <v>556</v>
      </c>
      <c r="C1546" s="666" t="s">
        <v>4329</v>
      </c>
      <c r="D1546" s="667" t="s">
        <v>7569</v>
      </c>
      <c r="E1546" s="666" t="s">
        <v>7570</v>
      </c>
      <c r="F1546" s="667" t="s">
        <v>7571</v>
      </c>
      <c r="G1546" s="666" t="s">
        <v>7109</v>
      </c>
      <c r="H1546" s="666" t="s">
        <v>7110</v>
      </c>
      <c r="I1546" s="668">
        <v>349.32</v>
      </c>
      <c r="J1546" s="668">
        <v>4</v>
      </c>
      <c r="K1546" s="669">
        <v>1397.27</v>
      </c>
    </row>
    <row r="1547" spans="1:11" ht="14.4" customHeight="1" x14ac:dyDescent="0.3">
      <c r="A1547" s="664" t="s">
        <v>555</v>
      </c>
      <c r="B1547" s="665" t="s">
        <v>556</v>
      </c>
      <c r="C1547" s="666" t="s">
        <v>4329</v>
      </c>
      <c r="D1547" s="667" t="s">
        <v>7569</v>
      </c>
      <c r="E1547" s="666" t="s">
        <v>7570</v>
      </c>
      <c r="F1547" s="667" t="s">
        <v>7571</v>
      </c>
      <c r="G1547" s="666" t="s">
        <v>7111</v>
      </c>
      <c r="H1547" s="666" t="s">
        <v>7112</v>
      </c>
      <c r="I1547" s="668">
        <v>349.32</v>
      </c>
      <c r="J1547" s="668">
        <v>4</v>
      </c>
      <c r="K1547" s="669">
        <v>1397.27</v>
      </c>
    </row>
    <row r="1548" spans="1:11" ht="14.4" customHeight="1" x14ac:dyDescent="0.3">
      <c r="A1548" s="664" t="s">
        <v>555</v>
      </c>
      <c r="B1548" s="665" t="s">
        <v>556</v>
      </c>
      <c r="C1548" s="666" t="s">
        <v>4329</v>
      </c>
      <c r="D1548" s="667" t="s">
        <v>7569</v>
      </c>
      <c r="E1548" s="666" t="s">
        <v>7570</v>
      </c>
      <c r="F1548" s="667" t="s">
        <v>7571</v>
      </c>
      <c r="G1548" s="666" t="s">
        <v>7113</v>
      </c>
      <c r="H1548" s="666" t="s">
        <v>7114</v>
      </c>
      <c r="I1548" s="668">
        <v>349.32</v>
      </c>
      <c r="J1548" s="668">
        <v>4</v>
      </c>
      <c r="K1548" s="669">
        <v>1397.27</v>
      </c>
    </row>
    <row r="1549" spans="1:11" ht="14.4" customHeight="1" x14ac:dyDescent="0.3">
      <c r="A1549" s="664" t="s">
        <v>555</v>
      </c>
      <c r="B1549" s="665" t="s">
        <v>556</v>
      </c>
      <c r="C1549" s="666" t="s">
        <v>4329</v>
      </c>
      <c r="D1549" s="667" t="s">
        <v>7569</v>
      </c>
      <c r="E1549" s="666" t="s">
        <v>7570</v>
      </c>
      <c r="F1549" s="667" t="s">
        <v>7571</v>
      </c>
      <c r="G1549" s="666" t="s">
        <v>7115</v>
      </c>
      <c r="H1549" s="666" t="s">
        <v>7116</v>
      </c>
      <c r="I1549" s="668">
        <v>349.32</v>
      </c>
      <c r="J1549" s="668">
        <v>4</v>
      </c>
      <c r="K1549" s="669">
        <v>1397.27</v>
      </c>
    </row>
    <row r="1550" spans="1:11" ht="14.4" customHeight="1" x14ac:dyDescent="0.3">
      <c r="A1550" s="664" t="s">
        <v>555</v>
      </c>
      <c r="B1550" s="665" t="s">
        <v>556</v>
      </c>
      <c r="C1550" s="666" t="s">
        <v>4329</v>
      </c>
      <c r="D1550" s="667" t="s">
        <v>7569</v>
      </c>
      <c r="E1550" s="666" t="s">
        <v>7570</v>
      </c>
      <c r="F1550" s="667" t="s">
        <v>7571</v>
      </c>
      <c r="G1550" s="666" t="s">
        <v>7117</v>
      </c>
      <c r="H1550" s="666" t="s">
        <v>7118</v>
      </c>
      <c r="I1550" s="668">
        <v>349.32</v>
      </c>
      <c r="J1550" s="668">
        <v>4</v>
      </c>
      <c r="K1550" s="669">
        <v>1397.27</v>
      </c>
    </row>
    <row r="1551" spans="1:11" ht="14.4" customHeight="1" x14ac:dyDescent="0.3">
      <c r="A1551" s="664" t="s">
        <v>555</v>
      </c>
      <c r="B1551" s="665" t="s">
        <v>556</v>
      </c>
      <c r="C1551" s="666" t="s">
        <v>4329</v>
      </c>
      <c r="D1551" s="667" t="s">
        <v>7569</v>
      </c>
      <c r="E1551" s="666" t="s">
        <v>7570</v>
      </c>
      <c r="F1551" s="667" t="s">
        <v>7571</v>
      </c>
      <c r="G1551" s="666" t="s">
        <v>7119</v>
      </c>
      <c r="H1551" s="666" t="s">
        <v>7120</v>
      </c>
      <c r="I1551" s="668">
        <v>349.32</v>
      </c>
      <c r="J1551" s="668">
        <v>4</v>
      </c>
      <c r="K1551" s="669">
        <v>1397.27</v>
      </c>
    </row>
    <row r="1552" spans="1:11" ht="14.4" customHeight="1" x14ac:dyDescent="0.3">
      <c r="A1552" s="664" t="s">
        <v>555</v>
      </c>
      <c r="B1552" s="665" t="s">
        <v>556</v>
      </c>
      <c r="C1552" s="666" t="s">
        <v>4329</v>
      </c>
      <c r="D1552" s="667" t="s">
        <v>7569</v>
      </c>
      <c r="E1552" s="666" t="s">
        <v>7570</v>
      </c>
      <c r="F1552" s="667" t="s">
        <v>7571</v>
      </c>
      <c r="G1552" s="666" t="s">
        <v>7121</v>
      </c>
      <c r="H1552" s="666" t="s">
        <v>7122</v>
      </c>
      <c r="I1552" s="668">
        <v>349.32</v>
      </c>
      <c r="J1552" s="668">
        <v>4</v>
      </c>
      <c r="K1552" s="669">
        <v>1397.27</v>
      </c>
    </row>
    <row r="1553" spans="1:11" ht="14.4" customHeight="1" x14ac:dyDescent="0.3">
      <c r="A1553" s="664" t="s">
        <v>555</v>
      </c>
      <c r="B1553" s="665" t="s">
        <v>556</v>
      </c>
      <c r="C1553" s="666" t="s">
        <v>4329</v>
      </c>
      <c r="D1553" s="667" t="s">
        <v>7569</v>
      </c>
      <c r="E1553" s="666" t="s">
        <v>7570</v>
      </c>
      <c r="F1553" s="667" t="s">
        <v>7571</v>
      </c>
      <c r="G1553" s="666" t="s">
        <v>7123</v>
      </c>
      <c r="H1553" s="666" t="s">
        <v>7124</v>
      </c>
      <c r="I1553" s="668">
        <v>349.32</v>
      </c>
      <c r="J1553" s="668">
        <v>4</v>
      </c>
      <c r="K1553" s="669">
        <v>1397.27</v>
      </c>
    </row>
    <row r="1554" spans="1:11" ht="14.4" customHeight="1" x14ac:dyDescent="0.3">
      <c r="A1554" s="664" t="s">
        <v>555</v>
      </c>
      <c r="B1554" s="665" t="s">
        <v>556</v>
      </c>
      <c r="C1554" s="666" t="s">
        <v>4329</v>
      </c>
      <c r="D1554" s="667" t="s">
        <v>7569</v>
      </c>
      <c r="E1554" s="666" t="s">
        <v>7570</v>
      </c>
      <c r="F1554" s="667" t="s">
        <v>7571</v>
      </c>
      <c r="G1554" s="666" t="s">
        <v>7125</v>
      </c>
      <c r="H1554" s="666" t="s">
        <v>7126</v>
      </c>
      <c r="I1554" s="668">
        <v>349.32</v>
      </c>
      <c r="J1554" s="668">
        <v>4</v>
      </c>
      <c r="K1554" s="669">
        <v>1397.27</v>
      </c>
    </row>
    <row r="1555" spans="1:11" ht="14.4" customHeight="1" x14ac:dyDescent="0.3">
      <c r="A1555" s="664" t="s">
        <v>555</v>
      </c>
      <c r="B1555" s="665" t="s">
        <v>556</v>
      </c>
      <c r="C1555" s="666" t="s">
        <v>4329</v>
      </c>
      <c r="D1555" s="667" t="s">
        <v>7569</v>
      </c>
      <c r="E1555" s="666" t="s">
        <v>7570</v>
      </c>
      <c r="F1555" s="667" t="s">
        <v>7571</v>
      </c>
      <c r="G1555" s="666" t="s">
        <v>7127</v>
      </c>
      <c r="H1555" s="666" t="s">
        <v>7128</v>
      </c>
      <c r="I1555" s="668">
        <v>349.32</v>
      </c>
      <c r="J1555" s="668">
        <v>4</v>
      </c>
      <c r="K1555" s="669">
        <v>1397.28</v>
      </c>
    </row>
    <row r="1556" spans="1:11" ht="14.4" customHeight="1" x14ac:dyDescent="0.3">
      <c r="A1556" s="664" t="s">
        <v>555</v>
      </c>
      <c r="B1556" s="665" t="s">
        <v>556</v>
      </c>
      <c r="C1556" s="666" t="s">
        <v>4329</v>
      </c>
      <c r="D1556" s="667" t="s">
        <v>7569</v>
      </c>
      <c r="E1556" s="666" t="s">
        <v>7570</v>
      </c>
      <c r="F1556" s="667" t="s">
        <v>7571</v>
      </c>
      <c r="G1556" s="666" t="s">
        <v>7129</v>
      </c>
      <c r="H1556" s="666" t="s">
        <v>7130</v>
      </c>
      <c r="I1556" s="668">
        <v>349.32</v>
      </c>
      <c r="J1556" s="668">
        <v>4</v>
      </c>
      <c r="K1556" s="669">
        <v>1397.28</v>
      </c>
    </row>
    <row r="1557" spans="1:11" ht="14.4" customHeight="1" x14ac:dyDescent="0.3">
      <c r="A1557" s="664" t="s">
        <v>555</v>
      </c>
      <c r="B1557" s="665" t="s">
        <v>556</v>
      </c>
      <c r="C1557" s="666" t="s">
        <v>4329</v>
      </c>
      <c r="D1557" s="667" t="s">
        <v>7569</v>
      </c>
      <c r="E1557" s="666" t="s">
        <v>7570</v>
      </c>
      <c r="F1557" s="667" t="s">
        <v>7571</v>
      </c>
      <c r="G1557" s="666" t="s">
        <v>7131</v>
      </c>
      <c r="H1557" s="666" t="s">
        <v>7132</v>
      </c>
      <c r="I1557" s="668">
        <v>349.32</v>
      </c>
      <c r="J1557" s="668">
        <v>4</v>
      </c>
      <c r="K1557" s="669">
        <v>1397.28</v>
      </c>
    </row>
    <row r="1558" spans="1:11" ht="14.4" customHeight="1" x14ac:dyDescent="0.3">
      <c r="A1558" s="664" t="s">
        <v>555</v>
      </c>
      <c r="B1558" s="665" t="s">
        <v>556</v>
      </c>
      <c r="C1558" s="666" t="s">
        <v>4329</v>
      </c>
      <c r="D1558" s="667" t="s">
        <v>7569</v>
      </c>
      <c r="E1558" s="666" t="s">
        <v>7570</v>
      </c>
      <c r="F1558" s="667" t="s">
        <v>7571</v>
      </c>
      <c r="G1558" s="666" t="s">
        <v>7133</v>
      </c>
      <c r="H1558" s="666" t="s">
        <v>7134</v>
      </c>
      <c r="I1558" s="668">
        <v>470.61500000000001</v>
      </c>
      <c r="J1558" s="668">
        <v>5</v>
      </c>
      <c r="K1558" s="669">
        <v>1989.19</v>
      </c>
    </row>
    <row r="1559" spans="1:11" ht="14.4" customHeight="1" x14ac:dyDescent="0.3">
      <c r="A1559" s="664" t="s">
        <v>555</v>
      </c>
      <c r="B1559" s="665" t="s">
        <v>556</v>
      </c>
      <c r="C1559" s="666" t="s">
        <v>4329</v>
      </c>
      <c r="D1559" s="667" t="s">
        <v>7569</v>
      </c>
      <c r="E1559" s="666" t="s">
        <v>7570</v>
      </c>
      <c r="F1559" s="667" t="s">
        <v>7571</v>
      </c>
      <c r="G1559" s="666" t="s">
        <v>7135</v>
      </c>
      <c r="H1559" s="666" t="s">
        <v>7136</v>
      </c>
      <c r="I1559" s="668">
        <v>349.32</v>
      </c>
      <c r="J1559" s="668">
        <v>4</v>
      </c>
      <c r="K1559" s="669">
        <v>1397.28</v>
      </c>
    </row>
    <row r="1560" spans="1:11" ht="14.4" customHeight="1" x14ac:dyDescent="0.3">
      <c r="A1560" s="664" t="s">
        <v>555</v>
      </c>
      <c r="B1560" s="665" t="s">
        <v>556</v>
      </c>
      <c r="C1560" s="666" t="s">
        <v>4329</v>
      </c>
      <c r="D1560" s="667" t="s">
        <v>7569</v>
      </c>
      <c r="E1560" s="666" t="s">
        <v>7570</v>
      </c>
      <c r="F1560" s="667" t="s">
        <v>7571</v>
      </c>
      <c r="G1560" s="666" t="s">
        <v>7137</v>
      </c>
      <c r="H1560" s="666" t="s">
        <v>7138</v>
      </c>
      <c r="I1560" s="668">
        <v>349.32</v>
      </c>
      <c r="J1560" s="668">
        <v>4</v>
      </c>
      <c r="K1560" s="669">
        <v>1397.28</v>
      </c>
    </row>
    <row r="1561" spans="1:11" ht="14.4" customHeight="1" x14ac:dyDescent="0.3">
      <c r="A1561" s="664" t="s">
        <v>555</v>
      </c>
      <c r="B1561" s="665" t="s">
        <v>556</v>
      </c>
      <c r="C1561" s="666" t="s">
        <v>4329</v>
      </c>
      <c r="D1561" s="667" t="s">
        <v>7569</v>
      </c>
      <c r="E1561" s="666" t="s">
        <v>7570</v>
      </c>
      <c r="F1561" s="667" t="s">
        <v>7571</v>
      </c>
      <c r="G1561" s="666" t="s">
        <v>7139</v>
      </c>
      <c r="H1561" s="666" t="s">
        <v>7140</v>
      </c>
      <c r="I1561" s="668">
        <v>349.32</v>
      </c>
      <c r="J1561" s="668">
        <v>4</v>
      </c>
      <c r="K1561" s="669">
        <v>1397.28</v>
      </c>
    </row>
    <row r="1562" spans="1:11" ht="14.4" customHeight="1" x14ac:dyDescent="0.3">
      <c r="A1562" s="664" t="s">
        <v>555</v>
      </c>
      <c r="B1562" s="665" t="s">
        <v>556</v>
      </c>
      <c r="C1562" s="666" t="s">
        <v>4329</v>
      </c>
      <c r="D1562" s="667" t="s">
        <v>7569</v>
      </c>
      <c r="E1562" s="666" t="s">
        <v>7570</v>
      </c>
      <c r="F1562" s="667" t="s">
        <v>7571</v>
      </c>
      <c r="G1562" s="666" t="s">
        <v>7141</v>
      </c>
      <c r="H1562" s="666" t="s">
        <v>7142</v>
      </c>
      <c r="I1562" s="668">
        <v>349.32</v>
      </c>
      <c r="J1562" s="668">
        <v>4</v>
      </c>
      <c r="K1562" s="669">
        <v>1397.28</v>
      </c>
    </row>
    <row r="1563" spans="1:11" ht="14.4" customHeight="1" x14ac:dyDescent="0.3">
      <c r="A1563" s="664" t="s">
        <v>555</v>
      </c>
      <c r="B1563" s="665" t="s">
        <v>556</v>
      </c>
      <c r="C1563" s="666" t="s">
        <v>4329</v>
      </c>
      <c r="D1563" s="667" t="s">
        <v>7569</v>
      </c>
      <c r="E1563" s="666" t="s">
        <v>7570</v>
      </c>
      <c r="F1563" s="667" t="s">
        <v>7571</v>
      </c>
      <c r="G1563" s="666" t="s">
        <v>7143</v>
      </c>
      <c r="H1563" s="666" t="s">
        <v>7144</v>
      </c>
      <c r="I1563" s="668">
        <v>349.32</v>
      </c>
      <c r="J1563" s="668">
        <v>4</v>
      </c>
      <c r="K1563" s="669">
        <v>1397.28</v>
      </c>
    </row>
    <row r="1564" spans="1:11" ht="14.4" customHeight="1" x14ac:dyDescent="0.3">
      <c r="A1564" s="664" t="s">
        <v>555</v>
      </c>
      <c r="B1564" s="665" t="s">
        <v>556</v>
      </c>
      <c r="C1564" s="666" t="s">
        <v>4329</v>
      </c>
      <c r="D1564" s="667" t="s">
        <v>7569</v>
      </c>
      <c r="E1564" s="666" t="s">
        <v>7570</v>
      </c>
      <c r="F1564" s="667" t="s">
        <v>7571</v>
      </c>
      <c r="G1564" s="666" t="s">
        <v>7145</v>
      </c>
      <c r="H1564" s="666" t="s">
        <v>7146</v>
      </c>
      <c r="I1564" s="668">
        <v>349.32</v>
      </c>
      <c r="J1564" s="668">
        <v>4</v>
      </c>
      <c r="K1564" s="669">
        <v>1397.28</v>
      </c>
    </row>
    <row r="1565" spans="1:11" ht="14.4" customHeight="1" x14ac:dyDescent="0.3">
      <c r="A1565" s="664" t="s">
        <v>555</v>
      </c>
      <c r="B1565" s="665" t="s">
        <v>556</v>
      </c>
      <c r="C1565" s="666" t="s">
        <v>4329</v>
      </c>
      <c r="D1565" s="667" t="s">
        <v>7569</v>
      </c>
      <c r="E1565" s="666" t="s">
        <v>7570</v>
      </c>
      <c r="F1565" s="667" t="s">
        <v>7571</v>
      </c>
      <c r="G1565" s="666" t="s">
        <v>7147</v>
      </c>
      <c r="H1565" s="666" t="s">
        <v>7148</v>
      </c>
      <c r="I1565" s="668">
        <v>349.32</v>
      </c>
      <c r="J1565" s="668">
        <v>4</v>
      </c>
      <c r="K1565" s="669">
        <v>1397.28</v>
      </c>
    </row>
    <row r="1566" spans="1:11" ht="14.4" customHeight="1" x14ac:dyDescent="0.3">
      <c r="A1566" s="664" t="s">
        <v>555</v>
      </c>
      <c r="B1566" s="665" t="s">
        <v>556</v>
      </c>
      <c r="C1566" s="666" t="s">
        <v>4329</v>
      </c>
      <c r="D1566" s="667" t="s">
        <v>7569</v>
      </c>
      <c r="E1566" s="666" t="s">
        <v>7570</v>
      </c>
      <c r="F1566" s="667" t="s">
        <v>7571</v>
      </c>
      <c r="G1566" s="666" t="s">
        <v>7149</v>
      </c>
      <c r="H1566" s="666" t="s">
        <v>7150</v>
      </c>
      <c r="I1566" s="668">
        <v>349.32</v>
      </c>
      <c r="J1566" s="668">
        <v>4</v>
      </c>
      <c r="K1566" s="669">
        <v>1397.28</v>
      </c>
    </row>
    <row r="1567" spans="1:11" ht="14.4" customHeight="1" x14ac:dyDescent="0.3">
      <c r="A1567" s="664" t="s">
        <v>555</v>
      </c>
      <c r="B1567" s="665" t="s">
        <v>556</v>
      </c>
      <c r="C1567" s="666" t="s">
        <v>4329</v>
      </c>
      <c r="D1567" s="667" t="s">
        <v>7569</v>
      </c>
      <c r="E1567" s="666" t="s">
        <v>7570</v>
      </c>
      <c r="F1567" s="667" t="s">
        <v>7571</v>
      </c>
      <c r="G1567" s="666" t="s">
        <v>7151</v>
      </c>
      <c r="H1567" s="666" t="s">
        <v>7152</v>
      </c>
      <c r="I1567" s="668">
        <v>349.32</v>
      </c>
      <c r="J1567" s="668">
        <v>4</v>
      </c>
      <c r="K1567" s="669">
        <v>1397.28</v>
      </c>
    </row>
    <row r="1568" spans="1:11" ht="14.4" customHeight="1" x14ac:dyDescent="0.3">
      <c r="A1568" s="664" t="s">
        <v>555</v>
      </c>
      <c r="B1568" s="665" t="s">
        <v>556</v>
      </c>
      <c r="C1568" s="666" t="s">
        <v>4329</v>
      </c>
      <c r="D1568" s="667" t="s">
        <v>7569</v>
      </c>
      <c r="E1568" s="666" t="s">
        <v>7570</v>
      </c>
      <c r="F1568" s="667" t="s">
        <v>7571</v>
      </c>
      <c r="G1568" s="666" t="s">
        <v>7153</v>
      </c>
      <c r="H1568" s="666" t="s">
        <v>7154</v>
      </c>
      <c r="I1568" s="668">
        <v>470.61500000000001</v>
      </c>
      <c r="J1568" s="668">
        <v>5</v>
      </c>
      <c r="K1568" s="669">
        <v>1989.19</v>
      </c>
    </row>
    <row r="1569" spans="1:11" ht="14.4" customHeight="1" x14ac:dyDescent="0.3">
      <c r="A1569" s="664" t="s">
        <v>555</v>
      </c>
      <c r="B1569" s="665" t="s">
        <v>556</v>
      </c>
      <c r="C1569" s="666" t="s">
        <v>4329</v>
      </c>
      <c r="D1569" s="667" t="s">
        <v>7569</v>
      </c>
      <c r="E1569" s="666" t="s">
        <v>7570</v>
      </c>
      <c r="F1569" s="667" t="s">
        <v>7571</v>
      </c>
      <c r="G1569" s="666" t="s">
        <v>7155</v>
      </c>
      <c r="H1569" s="666" t="s">
        <v>7156</v>
      </c>
      <c r="I1569" s="668">
        <v>349.32</v>
      </c>
      <c r="J1569" s="668">
        <v>4</v>
      </c>
      <c r="K1569" s="669">
        <v>1397.28</v>
      </c>
    </row>
    <row r="1570" spans="1:11" ht="14.4" customHeight="1" x14ac:dyDescent="0.3">
      <c r="A1570" s="664" t="s">
        <v>555</v>
      </c>
      <c r="B1570" s="665" t="s">
        <v>556</v>
      </c>
      <c r="C1570" s="666" t="s">
        <v>4329</v>
      </c>
      <c r="D1570" s="667" t="s">
        <v>7569</v>
      </c>
      <c r="E1570" s="666" t="s">
        <v>7570</v>
      </c>
      <c r="F1570" s="667" t="s">
        <v>7571</v>
      </c>
      <c r="G1570" s="666" t="s">
        <v>7157</v>
      </c>
      <c r="H1570" s="666" t="s">
        <v>7158</v>
      </c>
      <c r="I1570" s="668">
        <v>725.55</v>
      </c>
      <c r="J1570" s="668">
        <v>2</v>
      </c>
      <c r="K1570" s="669">
        <v>1451.11</v>
      </c>
    </row>
    <row r="1571" spans="1:11" ht="14.4" customHeight="1" x14ac:dyDescent="0.3">
      <c r="A1571" s="664" t="s">
        <v>555</v>
      </c>
      <c r="B1571" s="665" t="s">
        <v>556</v>
      </c>
      <c r="C1571" s="666" t="s">
        <v>4329</v>
      </c>
      <c r="D1571" s="667" t="s">
        <v>7569</v>
      </c>
      <c r="E1571" s="666" t="s">
        <v>7570</v>
      </c>
      <c r="F1571" s="667" t="s">
        <v>7571</v>
      </c>
      <c r="G1571" s="666" t="s">
        <v>7159</v>
      </c>
      <c r="H1571" s="666" t="s">
        <v>7160</v>
      </c>
      <c r="I1571" s="668">
        <v>779.53</v>
      </c>
      <c r="J1571" s="668">
        <v>2</v>
      </c>
      <c r="K1571" s="669">
        <v>1559.06</v>
      </c>
    </row>
    <row r="1572" spans="1:11" ht="14.4" customHeight="1" x14ac:dyDescent="0.3">
      <c r="A1572" s="664" t="s">
        <v>555</v>
      </c>
      <c r="B1572" s="665" t="s">
        <v>556</v>
      </c>
      <c r="C1572" s="666" t="s">
        <v>4329</v>
      </c>
      <c r="D1572" s="667" t="s">
        <v>7569</v>
      </c>
      <c r="E1572" s="666" t="s">
        <v>7570</v>
      </c>
      <c r="F1572" s="667" t="s">
        <v>7571</v>
      </c>
      <c r="G1572" s="666" t="s">
        <v>7161</v>
      </c>
      <c r="H1572" s="666" t="s">
        <v>7162</v>
      </c>
      <c r="I1572" s="668">
        <v>779.53</v>
      </c>
      <c r="J1572" s="668">
        <v>2</v>
      </c>
      <c r="K1572" s="669">
        <v>1559.06</v>
      </c>
    </row>
    <row r="1573" spans="1:11" ht="14.4" customHeight="1" x14ac:dyDescent="0.3">
      <c r="A1573" s="664" t="s">
        <v>555</v>
      </c>
      <c r="B1573" s="665" t="s">
        <v>556</v>
      </c>
      <c r="C1573" s="666" t="s">
        <v>4329</v>
      </c>
      <c r="D1573" s="667" t="s">
        <v>7569</v>
      </c>
      <c r="E1573" s="666" t="s">
        <v>7570</v>
      </c>
      <c r="F1573" s="667" t="s">
        <v>7571</v>
      </c>
      <c r="G1573" s="666" t="s">
        <v>7163</v>
      </c>
      <c r="H1573" s="666" t="s">
        <v>7164</v>
      </c>
      <c r="I1573" s="668">
        <v>1839.1</v>
      </c>
      <c r="J1573" s="668">
        <v>1</v>
      </c>
      <c r="K1573" s="669">
        <v>1839.1</v>
      </c>
    </row>
    <row r="1574" spans="1:11" ht="14.4" customHeight="1" x14ac:dyDescent="0.3">
      <c r="A1574" s="664" t="s">
        <v>555</v>
      </c>
      <c r="B1574" s="665" t="s">
        <v>556</v>
      </c>
      <c r="C1574" s="666" t="s">
        <v>4329</v>
      </c>
      <c r="D1574" s="667" t="s">
        <v>7569</v>
      </c>
      <c r="E1574" s="666" t="s">
        <v>7570</v>
      </c>
      <c r="F1574" s="667" t="s">
        <v>7571</v>
      </c>
      <c r="G1574" s="666" t="s">
        <v>7165</v>
      </c>
      <c r="H1574" s="666" t="s">
        <v>7166</v>
      </c>
      <c r="I1574" s="668">
        <v>1877.09</v>
      </c>
      <c r="J1574" s="668">
        <v>1</v>
      </c>
      <c r="K1574" s="669">
        <v>1877.09</v>
      </c>
    </row>
    <row r="1575" spans="1:11" ht="14.4" customHeight="1" x14ac:dyDescent="0.3">
      <c r="A1575" s="664" t="s">
        <v>555</v>
      </c>
      <c r="B1575" s="665" t="s">
        <v>556</v>
      </c>
      <c r="C1575" s="666" t="s">
        <v>4329</v>
      </c>
      <c r="D1575" s="667" t="s">
        <v>7569</v>
      </c>
      <c r="E1575" s="666" t="s">
        <v>7570</v>
      </c>
      <c r="F1575" s="667" t="s">
        <v>7571</v>
      </c>
      <c r="G1575" s="666" t="s">
        <v>7167</v>
      </c>
      <c r="H1575" s="666" t="s">
        <v>7168</v>
      </c>
      <c r="I1575" s="668">
        <v>1877.09</v>
      </c>
      <c r="J1575" s="668">
        <v>1</v>
      </c>
      <c r="K1575" s="669">
        <v>1877.09</v>
      </c>
    </row>
    <row r="1576" spans="1:11" ht="14.4" customHeight="1" x14ac:dyDescent="0.3">
      <c r="A1576" s="664" t="s">
        <v>555</v>
      </c>
      <c r="B1576" s="665" t="s">
        <v>556</v>
      </c>
      <c r="C1576" s="666" t="s">
        <v>4329</v>
      </c>
      <c r="D1576" s="667" t="s">
        <v>7569</v>
      </c>
      <c r="E1576" s="666" t="s">
        <v>7570</v>
      </c>
      <c r="F1576" s="667" t="s">
        <v>7571</v>
      </c>
      <c r="G1576" s="666" t="s">
        <v>7169</v>
      </c>
      <c r="H1576" s="666" t="s">
        <v>7170</v>
      </c>
      <c r="I1576" s="668">
        <v>1877.09</v>
      </c>
      <c r="J1576" s="668">
        <v>1</v>
      </c>
      <c r="K1576" s="669">
        <v>1877.09</v>
      </c>
    </row>
    <row r="1577" spans="1:11" ht="14.4" customHeight="1" x14ac:dyDescent="0.3">
      <c r="A1577" s="664" t="s">
        <v>555</v>
      </c>
      <c r="B1577" s="665" t="s">
        <v>556</v>
      </c>
      <c r="C1577" s="666" t="s">
        <v>4329</v>
      </c>
      <c r="D1577" s="667" t="s">
        <v>7569</v>
      </c>
      <c r="E1577" s="666" t="s">
        <v>7570</v>
      </c>
      <c r="F1577" s="667" t="s">
        <v>7571</v>
      </c>
      <c r="G1577" s="666" t="s">
        <v>7171</v>
      </c>
      <c r="H1577" s="666" t="s">
        <v>7172</v>
      </c>
      <c r="I1577" s="668">
        <v>1877.1</v>
      </c>
      <c r="J1577" s="668">
        <v>1</v>
      </c>
      <c r="K1577" s="669">
        <v>1877.1</v>
      </c>
    </row>
    <row r="1578" spans="1:11" ht="14.4" customHeight="1" x14ac:dyDescent="0.3">
      <c r="A1578" s="664" t="s">
        <v>555</v>
      </c>
      <c r="B1578" s="665" t="s">
        <v>556</v>
      </c>
      <c r="C1578" s="666" t="s">
        <v>4329</v>
      </c>
      <c r="D1578" s="667" t="s">
        <v>7569</v>
      </c>
      <c r="E1578" s="666" t="s">
        <v>7570</v>
      </c>
      <c r="F1578" s="667" t="s">
        <v>7571</v>
      </c>
      <c r="G1578" s="666" t="s">
        <v>7173</v>
      </c>
      <c r="H1578" s="666" t="s">
        <v>7174</v>
      </c>
      <c r="I1578" s="668">
        <v>1877.1</v>
      </c>
      <c r="J1578" s="668">
        <v>1</v>
      </c>
      <c r="K1578" s="669">
        <v>1877.1</v>
      </c>
    </row>
    <row r="1579" spans="1:11" ht="14.4" customHeight="1" x14ac:dyDescent="0.3">
      <c r="A1579" s="664" t="s">
        <v>555</v>
      </c>
      <c r="B1579" s="665" t="s">
        <v>556</v>
      </c>
      <c r="C1579" s="666" t="s">
        <v>4329</v>
      </c>
      <c r="D1579" s="667" t="s">
        <v>7569</v>
      </c>
      <c r="E1579" s="666" t="s">
        <v>7570</v>
      </c>
      <c r="F1579" s="667" t="s">
        <v>7571</v>
      </c>
      <c r="G1579" s="666" t="s">
        <v>7175</v>
      </c>
      <c r="H1579" s="666" t="s">
        <v>7176</v>
      </c>
      <c r="I1579" s="668">
        <v>1877.1</v>
      </c>
      <c r="J1579" s="668">
        <v>1</v>
      </c>
      <c r="K1579" s="669">
        <v>1877.1</v>
      </c>
    </row>
    <row r="1580" spans="1:11" ht="14.4" customHeight="1" x14ac:dyDescent="0.3">
      <c r="A1580" s="664" t="s">
        <v>555</v>
      </c>
      <c r="B1580" s="665" t="s">
        <v>556</v>
      </c>
      <c r="C1580" s="666" t="s">
        <v>4329</v>
      </c>
      <c r="D1580" s="667" t="s">
        <v>7569</v>
      </c>
      <c r="E1580" s="666" t="s">
        <v>7570</v>
      </c>
      <c r="F1580" s="667" t="s">
        <v>7571</v>
      </c>
      <c r="G1580" s="666" t="s">
        <v>7177</v>
      </c>
      <c r="H1580" s="666" t="s">
        <v>7178</v>
      </c>
      <c r="I1580" s="668">
        <v>1877.1</v>
      </c>
      <c r="J1580" s="668">
        <v>1</v>
      </c>
      <c r="K1580" s="669">
        <v>1877.1</v>
      </c>
    </row>
    <row r="1581" spans="1:11" ht="14.4" customHeight="1" x14ac:dyDescent="0.3">
      <c r="A1581" s="664" t="s">
        <v>555</v>
      </c>
      <c r="B1581" s="665" t="s">
        <v>556</v>
      </c>
      <c r="C1581" s="666" t="s">
        <v>4329</v>
      </c>
      <c r="D1581" s="667" t="s">
        <v>7569</v>
      </c>
      <c r="E1581" s="666" t="s">
        <v>7570</v>
      </c>
      <c r="F1581" s="667" t="s">
        <v>7571</v>
      </c>
      <c r="G1581" s="666" t="s">
        <v>7179</v>
      </c>
      <c r="H1581" s="666" t="s">
        <v>7180</v>
      </c>
      <c r="I1581" s="668">
        <v>943</v>
      </c>
      <c r="J1581" s="668">
        <v>2</v>
      </c>
      <c r="K1581" s="669">
        <v>1886</v>
      </c>
    </row>
    <row r="1582" spans="1:11" ht="14.4" customHeight="1" x14ac:dyDescent="0.3">
      <c r="A1582" s="664" t="s">
        <v>555</v>
      </c>
      <c r="B1582" s="665" t="s">
        <v>556</v>
      </c>
      <c r="C1582" s="666" t="s">
        <v>4329</v>
      </c>
      <c r="D1582" s="667" t="s">
        <v>7569</v>
      </c>
      <c r="E1582" s="666" t="s">
        <v>7570</v>
      </c>
      <c r="F1582" s="667" t="s">
        <v>7571</v>
      </c>
      <c r="G1582" s="666" t="s">
        <v>7181</v>
      </c>
      <c r="H1582" s="666" t="s">
        <v>7182</v>
      </c>
      <c r="I1582" s="668">
        <v>2023.05</v>
      </c>
      <c r="J1582" s="668">
        <v>1</v>
      </c>
      <c r="K1582" s="669">
        <v>2023.05</v>
      </c>
    </row>
    <row r="1583" spans="1:11" ht="14.4" customHeight="1" x14ac:dyDescent="0.3">
      <c r="A1583" s="664" t="s">
        <v>555</v>
      </c>
      <c r="B1583" s="665" t="s">
        <v>556</v>
      </c>
      <c r="C1583" s="666" t="s">
        <v>4329</v>
      </c>
      <c r="D1583" s="667" t="s">
        <v>7569</v>
      </c>
      <c r="E1583" s="666" t="s">
        <v>7570</v>
      </c>
      <c r="F1583" s="667" t="s">
        <v>7571</v>
      </c>
      <c r="G1583" s="666" t="s">
        <v>7183</v>
      </c>
      <c r="H1583" s="666" t="s">
        <v>7184</v>
      </c>
      <c r="I1583" s="668">
        <v>2023.05</v>
      </c>
      <c r="J1583" s="668">
        <v>1</v>
      </c>
      <c r="K1583" s="669">
        <v>2023.05</v>
      </c>
    </row>
    <row r="1584" spans="1:11" ht="14.4" customHeight="1" x14ac:dyDescent="0.3">
      <c r="A1584" s="664" t="s">
        <v>555</v>
      </c>
      <c r="B1584" s="665" t="s">
        <v>556</v>
      </c>
      <c r="C1584" s="666" t="s">
        <v>4329</v>
      </c>
      <c r="D1584" s="667" t="s">
        <v>7569</v>
      </c>
      <c r="E1584" s="666" t="s">
        <v>7570</v>
      </c>
      <c r="F1584" s="667" t="s">
        <v>7571</v>
      </c>
      <c r="G1584" s="666" t="s">
        <v>7185</v>
      </c>
      <c r="H1584" s="666" t="s">
        <v>7186</v>
      </c>
      <c r="I1584" s="668">
        <v>2023.05</v>
      </c>
      <c r="J1584" s="668">
        <v>1</v>
      </c>
      <c r="K1584" s="669">
        <v>2023.05</v>
      </c>
    </row>
    <row r="1585" spans="1:11" ht="14.4" customHeight="1" x14ac:dyDescent="0.3">
      <c r="A1585" s="664" t="s">
        <v>555</v>
      </c>
      <c r="B1585" s="665" t="s">
        <v>556</v>
      </c>
      <c r="C1585" s="666" t="s">
        <v>4329</v>
      </c>
      <c r="D1585" s="667" t="s">
        <v>7569</v>
      </c>
      <c r="E1585" s="666" t="s">
        <v>7570</v>
      </c>
      <c r="F1585" s="667" t="s">
        <v>7571</v>
      </c>
      <c r="G1585" s="666" t="s">
        <v>7187</v>
      </c>
      <c r="H1585" s="666" t="s">
        <v>7188</v>
      </c>
      <c r="I1585" s="668">
        <v>2023.05</v>
      </c>
      <c r="J1585" s="668">
        <v>1</v>
      </c>
      <c r="K1585" s="669">
        <v>2023.05</v>
      </c>
    </row>
    <row r="1586" spans="1:11" ht="14.4" customHeight="1" x14ac:dyDescent="0.3">
      <c r="A1586" s="664" t="s">
        <v>555</v>
      </c>
      <c r="B1586" s="665" t="s">
        <v>556</v>
      </c>
      <c r="C1586" s="666" t="s">
        <v>4329</v>
      </c>
      <c r="D1586" s="667" t="s">
        <v>7569</v>
      </c>
      <c r="E1586" s="666" t="s">
        <v>7570</v>
      </c>
      <c r="F1586" s="667" t="s">
        <v>7571</v>
      </c>
      <c r="G1586" s="666" t="s">
        <v>7189</v>
      </c>
      <c r="H1586" s="666" t="s">
        <v>7190</v>
      </c>
      <c r="I1586" s="668">
        <v>2023.05</v>
      </c>
      <c r="J1586" s="668">
        <v>1</v>
      </c>
      <c r="K1586" s="669">
        <v>2023.05</v>
      </c>
    </row>
    <row r="1587" spans="1:11" ht="14.4" customHeight="1" x14ac:dyDescent="0.3">
      <c r="A1587" s="664" t="s">
        <v>555</v>
      </c>
      <c r="B1587" s="665" t="s">
        <v>556</v>
      </c>
      <c r="C1587" s="666" t="s">
        <v>4329</v>
      </c>
      <c r="D1587" s="667" t="s">
        <v>7569</v>
      </c>
      <c r="E1587" s="666" t="s">
        <v>7570</v>
      </c>
      <c r="F1587" s="667" t="s">
        <v>7571</v>
      </c>
      <c r="G1587" s="666" t="s">
        <v>7191</v>
      </c>
      <c r="H1587" s="666" t="s">
        <v>7192</v>
      </c>
      <c r="I1587" s="668">
        <v>2023.05</v>
      </c>
      <c r="J1587" s="668">
        <v>1</v>
      </c>
      <c r="K1587" s="669">
        <v>2023.05</v>
      </c>
    </row>
    <row r="1588" spans="1:11" ht="14.4" customHeight="1" x14ac:dyDescent="0.3">
      <c r="A1588" s="664" t="s">
        <v>555</v>
      </c>
      <c r="B1588" s="665" t="s">
        <v>556</v>
      </c>
      <c r="C1588" s="666" t="s">
        <v>4329</v>
      </c>
      <c r="D1588" s="667" t="s">
        <v>7569</v>
      </c>
      <c r="E1588" s="666" t="s">
        <v>7570</v>
      </c>
      <c r="F1588" s="667" t="s">
        <v>7571</v>
      </c>
      <c r="G1588" s="666" t="s">
        <v>7193</v>
      </c>
      <c r="H1588" s="666" t="s">
        <v>7194</v>
      </c>
      <c r="I1588" s="668">
        <v>2023.05</v>
      </c>
      <c r="J1588" s="668">
        <v>1</v>
      </c>
      <c r="K1588" s="669">
        <v>2023.05</v>
      </c>
    </row>
    <row r="1589" spans="1:11" ht="14.4" customHeight="1" x14ac:dyDescent="0.3">
      <c r="A1589" s="664" t="s">
        <v>555</v>
      </c>
      <c r="B1589" s="665" t="s">
        <v>556</v>
      </c>
      <c r="C1589" s="666" t="s">
        <v>4329</v>
      </c>
      <c r="D1589" s="667" t="s">
        <v>7569</v>
      </c>
      <c r="E1589" s="666" t="s">
        <v>7570</v>
      </c>
      <c r="F1589" s="667" t="s">
        <v>7571</v>
      </c>
      <c r="G1589" s="666" t="s">
        <v>7195</v>
      </c>
      <c r="H1589" s="666" t="s">
        <v>7196</v>
      </c>
      <c r="I1589" s="668">
        <v>2518.5</v>
      </c>
      <c r="J1589" s="668">
        <v>1</v>
      </c>
      <c r="K1589" s="669">
        <v>2518.5</v>
      </c>
    </row>
    <row r="1590" spans="1:11" ht="14.4" customHeight="1" x14ac:dyDescent="0.3">
      <c r="A1590" s="664" t="s">
        <v>555</v>
      </c>
      <c r="B1590" s="665" t="s">
        <v>556</v>
      </c>
      <c r="C1590" s="666" t="s">
        <v>4329</v>
      </c>
      <c r="D1590" s="667" t="s">
        <v>7569</v>
      </c>
      <c r="E1590" s="666" t="s">
        <v>7570</v>
      </c>
      <c r="F1590" s="667" t="s">
        <v>7571</v>
      </c>
      <c r="G1590" s="666" t="s">
        <v>7197</v>
      </c>
      <c r="H1590" s="666" t="s">
        <v>7198</v>
      </c>
      <c r="I1590" s="668">
        <v>675.26</v>
      </c>
      <c r="J1590" s="668">
        <v>4</v>
      </c>
      <c r="K1590" s="669">
        <v>2701.04</v>
      </c>
    </row>
    <row r="1591" spans="1:11" ht="14.4" customHeight="1" x14ac:dyDescent="0.3">
      <c r="A1591" s="664" t="s">
        <v>555</v>
      </c>
      <c r="B1591" s="665" t="s">
        <v>556</v>
      </c>
      <c r="C1591" s="666" t="s">
        <v>4329</v>
      </c>
      <c r="D1591" s="667" t="s">
        <v>7569</v>
      </c>
      <c r="E1591" s="666" t="s">
        <v>7570</v>
      </c>
      <c r="F1591" s="667" t="s">
        <v>7571</v>
      </c>
      <c r="G1591" s="666" t="s">
        <v>7199</v>
      </c>
      <c r="H1591" s="666" t="s">
        <v>7200</v>
      </c>
      <c r="I1591" s="668">
        <v>675.26</v>
      </c>
      <c r="J1591" s="668">
        <v>4</v>
      </c>
      <c r="K1591" s="669">
        <v>2701.04</v>
      </c>
    </row>
    <row r="1592" spans="1:11" ht="14.4" customHeight="1" x14ac:dyDescent="0.3">
      <c r="A1592" s="664" t="s">
        <v>555</v>
      </c>
      <c r="B1592" s="665" t="s">
        <v>556</v>
      </c>
      <c r="C1592" s="666" t="s">
        <v>4329</v>
      </c>
      <c r="D1592" s="667" t="s">
        <v>7569</v>
      </c>
      <c r="E1592" s="666" t="s">
        <v>7570</v>
      </c>
      <c r="F1592" s="667" t="s">
        <v>7571</v>
      </c>
      <c r="G1592" s="666" t="s">
        <v>7201</v>
      </c>
      <c r="H1592" s="666" t="s">
        <v>7202</v>
      </c>
      <c r="I1592" s="668">
        <v>675.26</v>
      </c>
      <c r="J1592" s="668">
        <v>4</v>
      </c>
      <c r="K1592" s="669">
        <v>2701.04</v>
      </c>
    </row>
    <row r="1593" spans="1:11" ht="14.4" customHeight="1" x14ac:dyDescent="0.3">
      <c r="A1593" s="664" t="s">
        <v>555</v>
      </c>
      <c r="B1593" s="665" t="s">
        <v>556</v>
      </c>
      <c r="C1593" s="666" t="s">
        <v>4329</v>
      </c>
      <c r="D1593" s="667" t="s">
        <v>7569</v>
      </c>
      <c r="E1593" s="666" t="s">
        <v>7570</v>
      </c>
      <c r="F1593" s="667" t="s">
        <v>7571</v>
      </c>
      <c r="G1593" s="666" t="s">
        <v>7203</v>
      </c>
      <c r="H1593" s="666" t="s">
        <v>7204</v>
      </c>
      <c r="I1593" s="668">
        <v>675.26</v>
      </c>
      <c r="J1593" s="668">
        <v>4</v>
      </c>
      <c r="K1593" s="669">
        <v>2701.04</v>
      </c>
    </row>
    <row r="1594" spans="1:11" ht="14.4" customHeight="1" x14ac:dyDescent="0.3">
      <c r="A1594" s="664" t="s">
        <v>555</v>
      </c>
      <c r="B1594" s="665" t="s">
        <v>556</v>
      </c>
      <c r="C1594" s="666" t="s">
        <v>4329</v>
      </c>
      <c r="D1594" s="667" t="s">
        <v>7569</v>
      </c>
      <c r="E1594" s="666" t="s">
        <v>7570</v>
      </c>
      <c r="F1594" s="667" t="s">
        <v>7571</v>
      </c>
      <c r="G1594" s="666" t="s">
        <v>7205</v>
      </c>
      <c r="H1594" s="666" t="s">
        <v>7206</v>
      </c>
      <c r="I1594" s="668">
        <v>675.26</v>
      </c>
      <c r="J1594" s="668">
        <v>4</v>
      </c>
      <c r="K1594" s="669">
        <v>2701.04</v>
      </c>
    </row>
    <row r="1595" spans="1:11" ht="14.4" customHeight="1" x14ac:dyDescent="0.3">
      <c r="A1595" s="664" t="s">
        <v>555</v>
      </c>
      <c r="B1595" s="665" t="s">
        <v>556</v>
      </c>
      <c r="C1595" s="666" t="s">
        <v>4329</v>
      </c>
      <c r="D1595" s="667" t="s">
        <v>7569</v>
      </c>
      <c r="E1595" s="666" t="s">
        <v>7570</v>
      </c>
      <c r="F1595" s="667" t="s">
        <v>7571</v>
      </c>
      <c r="G1595" s="666" t="s">
        <v>7207</v>
      </c>
      <c r="H1595" s="666" t="s">
        <v>7208</v>
      </c>
      <c r="I1595" s="668">
        <v>675.26</v>
      </c>
      <c r="J1595" s="668">
        <v>4</v>
      </c>
      <c r="K1595" s="669">
        <v>2701.04</v>
      </c>
    </row>
    <row r="1596" spans="1:11" ht="14.4" customHeight="1" x14ac:dyDescent="0.3">
      <c r="A1596" s="664" t="s">
        <v>555</v>
      </c>
      <c r="B1596" s="665" t="s">
        <v>556</v>
      </c>
      <c r="C1596" s="666" t="s">
        <v>4329</v>
      </c>
      <c r="D1596" s="667" t="s">
        <v>7569</v>
      </c>
      <c r="E1596" s="666" t="s">
        <v>7570</v>
      </c>
      <c r="F1596" s="667" t="s">
        <v>7571</v>
      </c>
      <c r="G1596" s="666" t="s">
        <v>7209</v>
      </c>
      <c r="H1596" s="666" t="s">
        <v>7210</v>
      </c>
      <c r="I1596" s="668">
        <v>675.26</v>
      </c>
      <c r="J1596" s="668">
        <v>4</v>
      </c>
      <c r="K1596" s="669">
        <v>2701.04</v>
      </c>
    </row>
    <row r="1597" spans="1:11" ht="14.4" customHeight="1" x14ac:dyDescent="0.3">
      <c r="A1597" s="664" t="s">
        <v>555</v>
      </c>
      <c r="B1597" s="665" t="s">
        <v>556</v>
      </c>
      <c r="C1597" s="666" t="s">
        <v>4329</v>
      </c>
      <c r="D1597" s="667" t="s">
        <v>7569</v>
      </c>
      <c r="E1597" s="666" t="s">
        <v>7570</v>
      </c>
      <c r="F1597" s="667" t="s">
        <v>7571</v>
      </c>
      <c r="G1597" s="666" t="s">
        <v>7211</v>
      </c>
      <c r="H1597" s="666" t="s">
        <v>7212</v>
      </c>
      <c r="I1597" s="668">
        <v>675.26</v>
      </c>
      <c r="J1597" s="668">
        <v>4</v>
      </c>
      <c r="K1597" s="669">
        <v>2701.04</v>
      </c>
    </row>
    <row r="1598" spans="1:11" ht="14.4" customHeight="1" x14ac:dyDescent="0.3">
      <c r="A1598" s="664" t="s">
        <v>555</v>
      </c>
      <c r="B1598" s="665" t="s">
        <v>556</v>
      </c>
      <c r="C1598" s="666" t="s">
        <v>4329</v>
      </c>
      <c r="D1598" s="667" t="s">
        <v>7569</v>
      </c>
      <c r="E1598" s="666" t="s">
        <v>7570</v>
      </c>
      <c r="F1598" s="667" t="s">
        <v>7571</v>
      </c>
      <c r="G1598" s="666" t="s">
        <v>7213</v>
      </c>
      <c r="H1598" s="666" t="s">
        <v>7214</v>
      </c>
      <c r="I1598" s="668">
        <v>675.26</v>
      </c>
      <c r="J1598" s="668">
        <v>4</v>
      </c>
      <c r="K1598" s="669">
        <v>2701.04</v>
      </c>
    </row>
    <row r="1599" spans="1:11" ht="14.4" customHeight="1" x14ac:dyDescent="0.3">
      <c r="A1599" s="664" t="s">
        <v>555</v>
      </c>
      <c r="B1599" s="665" t="s">
        <v>556</v>
      </c>
      <c r="C1599" s="666" t="s">
        <v>4329</v>
      </c>
      <c r="D1599" s="667" t="s">
        <v>7569</v>
      </c>
      <c r="E1599" s="666" t="s">
        <v>7570</v>
      </c>
      <c r="F1599" s="667" t="s">
        <v>7571</v>
      </c>
      <c r="G1599" s="666" t="s">
        <v>7215</v>
      </c>
      <c r="H1599" s="666" t="s">
        <v>7216</v>
      </c>
      <c r="I1599" s="668">
        <v>675.26</v>
      </c>
      <c r="J1599" s="668">
        <v>4</v>
      </c>
      <c r="K1599" s="669">
        <v>2701.04</v>
      </c>
    </row>
    <row r="1600" spans="1:11" ht="14.4" customHeight="1" x14ac:dyDescent="0.3">
      <c r="A1600" s="664" t="s">
        <v>555</v>
      </c>
      <c r="B1600" s="665" t="s">
        <v>556</v>
      </c>
      <c r="C1600" s="666" t="s">
        <v>4329</v>
      </c>
      <c r="D1600" s="667" t="s">
        <v>7569</v>
      </c>
      <c r="E1600" s="666" t="s">
        <v>7570</v>
      </c>
      <c r="F1600" s="667" t="s">
        <v>7571</v>
      </c>
      <c r="G1600" s="666" t="s">
        <v>7217</v>
      </c>
      <c r="H1600" s="666" t="s">
        <v>7218</v>
      </c>
      <c r="I1600" s="668">
        <v>675.26</v>
      </c>
      <c r="J1600" s="668">
        <v>4</v>
      </c>
      <c r="K1600" s="669">
        <v>2701.04</v>
      </c>
    </row>
    <row r="1601" spans="1:11" ht="14.4" customHeight="1" x14ac:dyDescent="0.3">
      <c r="A1601" s="664" t="s">
        <v>555</v>
      </c>
      <c r="B1601" s="665" t="s">
        <v>556</v>
      </c>
      <c r="C1601" s="666" t="s">
        <v>4329</v>
      </c>
      <c r="D1601" s="667" t="s">
        <v>7569</v>
      </c>
      <c r="E1601" s="666" t="s">
        <v>7570</v>
      </c>
      <c r="F1601" s="667" t="s">
        <v>7571</v>
      </c>
      <c r="G1601" s="666" t="s">
        <v>7219</v>
      </c>
      <c r="H1601" s="666" t="s">
        <v>7220</v>
      </c>
      <c r="I1601" s="668">
        <v>675.26</v>
      </c>
      <c r="J1601" s="668">
        <v>4</v>
      </c>
      <c r="K1601" s="669">
        <v>2701.04</v>
      </c>
    </row>
    <row r="1602" spans="1:11" ht="14.4" customHeight="1" x14ac:dyDescent="0.3">
      <c r="A1602" s="664" t="s">
        <v>555</v>
      </c>
      <c r="B1602" s="665" t="s">
        <v>556</v>
      </c>
      <c r="C1602" s="666" t="s">
        <v>4329</v>
      </c>
      <c r="D1602" s="667" t="s">
        <v>7569</v>
      </c>
      <c r="E1602" s="666" t="s">
        <v>7570</v>
      </c>
      <c r="F1602" s="667" t="s">
        <v>7571</v>
      </c>
      <c r="G1602" s="666" t="s">
        <v>7221</v>
      </c>
      <c r="H1602" s="666" t="s">
        <v>7222</v>
      </c>
      <c r="I1602" s="668">
        <v>675.26</v>
      </c>
      <c r="J1602" s="668">
        <v>4</v>
      </c>
      <c r="K1602" s="669">
        <v>2701.04</v>
      </c>
    </row>
    <row r="1603" spans="1:11" ht="14.4" customHeight="1" x14ac:dyDescent="0.3">
      <c r="A1603" s="664" t="s">
        <v>555</v>
      </c>
      <c r="B1603" s="665" t="s">
        <v>556</v>
      </c>
      <c r="C1603" s="666" t="s">
        <v>4329</v>
      </c>
      <c r="D1603" s="667" t="s">
        <v>7569</v>
      </c>
      <c r="E1603" s="666" t="s">
        <v>7570</v>
      </c>
      <c r="F1603" s="667" t="s">
        <v>7571</v>
      </c>
      <c r="G1603" s="666" t="s">
        <v>7223</v>
      </c>
      <c r="H1603" s="666" t="s">
        <v>7224</v>
      </c>
      <c r="I1603" s="668">
        <v>675.26</v>
      </c>
      <c r="J1603" s="668">
        <v>4</v>
      </c>
      <c r="K1603" s="669">
        <v>2701.04</v>
      </c>
    </row>
    <row r="1604" spans="1:11" ht="14.4" customHeight="1" x14ac:dyDescent="0.3">
      <c r="A1604" s="664" t="s">
        <v>555</v>
      </c>
      <c r="B1604" s="665" t="s">
        <v>556</v>
      </c>
      <c r="C1604" s="666" t="s">
        <v>4329</v>
      </c>
      <c r="D1604" s="667" t="s">
        <v>7569</v>
      </c>
      <c r="E1604" s="666" t="s">
        <v>7570</v>
      </c>
      <c r="F1604" s="667" t="s">
        <v>7571</v>
      </c>
      <c r="G1604" s="666" t="s">
        <v>7225</v>
      </c>
      <c r="H1604" s="666" t="s">
        <v>7226</v>
      </c>
      <c r="I1604" s="668">
        <v>675.26</v>
      </c>
      <c r="J1604" s="668">
        <v>4</v>
      </c>
      <c r="K1604" s="669">
        <v>2701.04</v>
      </c>
    </row>
    <row r="1605" spans="1:11" ht="14.4" customHeight="1" x14ac:dyDescent="0.3">
      <c r="A1605" s="664" t="s">
        <v>555</v>
      </c>
      <c r="B1605" s="665" t="s">
        <v>556</v>
      </c>
      <c r="C1605" s="666" t="s">
        <v>4329</v>
      </c>
      <c r="D1605" s="667" t="s">
        <v>7569</v>
      </c>
      <c r="E1605" s="666" t="s">
        <v>7570</v>
      </c>
      <c r="F1605" s="667" t="s">
        <v>7571</v>
      </c>
      <c r="G1605" s="666" t="s">
        <v>7227</v>
      </c>
      <c r="H1605" s="666" t="s">
        <v>7228</v>
      </c>
      <c r="I1605" s="668">
        <v>675.28</v>
      </c>
      <c r="J1605" s="668">
        <v>4</v>
      </c>
      <c r="K1605" s="669">
        <v>2701.14</v>
      </c>
    </row>
    <row r="1606" spans="1:11" ht="14.4" customHeight="1" x14ac:dyDescent="0.3">
      <c r="A1606" s="664" t="s">
        <v>555</v>
      </c>
      <c r="B1606" s="665" t="s">
        <v>556</v>
      </c>
      <c r="C1606" s="666" t="s">
        <v>4329</v>
      </c>
      <c r="D1606" s="667" t="s">
        <v>7569</v>
      </c>
      <c r="E1606" s="666" t="s">
        <v>7570</v>
      </c>
      <c r="F1606" s="667" t="s">
        <v>7571</v>
      </c>
      <c r="G1606" s="666" t="s">
        <v>7229</v>
      </c>
      <c r="H1606" s="666" t="s">
        <v>7230</v>
      </c>
      <c r="I1606" s="668">
        <v>675.28</v>
      </c>
      <c r="J1606" s="668">
        <v>4</v>
      </c>
      <c r="K1606" s="669">
        <v>2701.14</v>
      </c>
    </row>
    <row r="1607" spans="1:11" ht="14.4" customHeight="1" x14ac:dyDescent="0.3">
      <c r="A1607" s="664" t="s">
        <v>555</v>
      </c>
      <c r="B1607" s="665" t="s">
        <v>556</v>
      </c>
      <c r="C1607" s="666" t="s">
        <v>4329</v>
      </c>
      <c r="D1607" s="667" t="s">
        <v>7569</v>
      </c>
      <c r="E1607" s="666" t="s">
        <v>7570</v>
      </c>
      <c r="F1607" s="667" t="s">
        <v>7571</v>
      </c>
      <c r="G1607" s="666" t="s">
        <v>7231</v>
      </c>
      <c r="H1607" s="666" t="s">
        <v>7232</v>
      </c>
      <c r="I1607" s="668">
        <v>905.22</v>
      </c>
      <c r="J1607" s="668">
        <v>6</v>
      </c>
      <c r="K1607" s="669">
        <v>4971.46</v>
      </c>
    </row>
    <row r="1608" spans="1:11" ht="14.4" customHeight="1" x14ac:dyDescent="0.3">
      <c r="A1608" s="664" t="s">
        <v>555</v>
      </c>
      <c r="B1608" s="665" t="s">
        <v>556</v>
      </c>
      <c r="C1608" s="666" t="s">
        <v>4329</v>
      </c>
      <c r="D1608" s="667" t="s">
        <v>7569</v>
      </c>
      <c r="E1608" s="666" t="s">
        <v>7570</v>
      </c>
      <c r="F1608" s="667" t="s">
        <v>7571</v>
      </c>
      <c r="G1608" s="666" t="s">
        <v>7233</v>
      </c>
      <c r="H1608" s="666" t="s">
        <v>7234</v>
      </c>
      <c r="I1608" s="668">
        <v>675.28</v>
      </c>
      <c r="J1608" s="668">
        <v>4</v>
      </c>
      <c r="K1608" s="669">
        <v>2701.14</v>
      </c>
    </row>
    <row r="1609" spans="1:11" ht="14.4" customHeight="1" x14ac:dyDescent="0.3">
      <c r="A1609" s="664" t="s">
        <v>555</v>
      </c>
      <c r="B1609" s="665" t="s">
        <v>556</v>
      </c>
      <c r="C1609" s="666" t="s">
        <v>4329</v>
      </c>
      <c r="D1609" s="667" t="s">
        <v>7569</v>
      </c>
      <c r="E1609" s="666" t="s">
        <v>7570</v>
      </c>
      <c r="F1609" s="667" t="s">
        <v>7571</v>
      </c>
      <c r="G1609" s="666" t="s">
        <v>7235</v>
      </c>
      <c r="H1609" s="666" t="s">
        <v>7236</v>
      </c>
      <c r="I1609" s="668">
        <v>675.28</v>
      </c>
      <c r="J1609" s="668">
        <v>4</v>
      </c>
      <c r="K1609" s="669">
        <v>2701.14</v>
      </c>
    </row>
    <row r="1610" spans="1:11" ht="14.4" customHeight="1" x14ac:dyDescent="0.3">
      <c r="A1610" s="664" t="s">
        <v>555</v>
      </c>
      <c r="B1610" s="665" t="s">
        <v>556</v>
      </c>
      <c r="C1610" s="666" t="s">
        <v>4329</v>
      </c>
      <c r="D1610" s="667" t="s">
        <v>7569</v>
      </c>
      <c r="E1610" s="666" t="s">
        <v>7570</v>
      </c>
      <c r="F1610" s="667" t="s">
        <v>7571</v>
      </c>
      <c r="G1610" s="666" t="s">
        <v>7237</v>
      </c>
      <c r="H1610" s="666" t="s">
        <v>7238</v>
      </c>
      <c r="I1610" s="668">
        <v>675.28</v>
      </c>
      <c r="J1610" s="668">
        <v>4</v>
      </c>
      <c r="K1610" s="669">
        <v>2701.14</v>
      </c>
    </row>
    <row r="1611" spans="1:11" ht="14.4" customHeight="1" x14ac:dyDescent="0.3">
      <c r="A1611" s="664" t="s">
        <v>555</v>
      </c>
      <c r="B1611" s="665" t="s">
        <v>556</v>
      </c>
      <c r="C1611" s="666" t="s">
        <v>4329</v>
      </c>
      <c r="D1611" s="667" t="s">
        <v>7569</v>
      </c>
      <c r="E1611" s="666" t="s">
        <v>7570</v>
      </c>
      <c r="F1611" s="667" t="s">
        <v>7571</v>
      </c>
      <c r="G1611" s="666" t="s">
        <v>7239</v>
      </c>
      <c r="H1611" s="666" t="s">
        <v>7240</v>
      </c>
      <c r="I1611" s="668">
        <v>675.28</v>
      </c>
      <c r="J1611" s="668">
        <v>4</v>
      </c>
      <c r="K1611" s="669">
        <v>2701.14</v>
      </c>
    </row>
    <row r="1612" spans="1:11" ht="14.4" customHeight="1" x14ac:dyDescent="0.3">
      <c r="A1612" s="664" t="s">
        <v>555</v>
      </c>
      <c r="B1612" s="665" t="s">
        <v>556</v>
      </c>
      <c r="C1612" s="666" t="s">
        <v>4329</v>
      </c>
      <c r="D1612" s="667" t="s">
        <v>7569</v>
      </c>
      <c r="E1612" s="666" t="s">
        <v>7570</v>
      </c>
      <c r="F1612" s="667" t="s">
        <v>7571</v>
      </c>
      <c r="G1612" s="666" t="s">
        <v>7241</v>
      </c>
      <c r="H1612" s="666" t="s">
        <v>7242</v>
      </c>
      <c r="I1612" s="668">
        <v>675.28</v>
      </c>
      <c r="J1612" s="668">
        <v>4</v>
      </c>
      <c r="K1612" s="669">
        <v>2701.14</v>
      </c>
    </row>
    <row r="1613" spans="1:11" ht="14.4" customHeight="1" x14ac:dyDescent="0.3">
      <c r="A1613" s="664" t="s">
        <v>555</v>
      </c>
      <c r="B1613" s="665" t="s">
        <v>556</v>
      </c>
      <c r="C1613" s="666" t="s">
        <v>4329</v>
      </c>
      <c r="D1613" s="667" t="s">
        <v>7569</v>
      </c>
      <c r="E1613" s="666" t="s">
        <v>7570</v>
      </c>
      <c r="F1613" s="667" t="s">
        <v>7571</v>
      </c>
      <c r="G1613" s="666" t="s">
        <v>7243</v>
      </c>
      <c r="H1613" s="666" t="s">
        <v>7244</v>
      </c>
      <c r="I1613" s="668">
        <v>905.22</v>
      </c>
      <c r="J1613" s="668">
        <v>6</v>
      </c>
      <c r="K1613" s="669">
        <v>4971.4699999999993</v>
      </c>
    </row>
    <row r="1614" spans="1:11" ht="14.4" customHeight="1" x14ac:dyDescent="0.3">
      <c r="A1614" s="664" t="s">
        <v>555</v>
      </c>
      <c r="B1614" s="665" t="s">
        <v>556</v>
      </c>
      <c r="C1614" s="666" t="s">
        <v>4329</v>
      </c>
      <c r="D1614" s="667" t="s">
        <v>7569</v>
      </c>
      <c r="E1614" s="666" t="s">
        <v>7570</v>
      </c>
      <c r="F1614" s="667" t="s">
        <v>7571</v>
      </c>
      <c r="G1614" s="666" t="s">
        <v>7245</v>
      </c>
      <c r="H1614" s="666" t="s">
        <v>7246</v>
      </c>
      <c r="I1614" s="668">
        <v>675.28</v>
      </c>
      <c r="J1614" s="668">
        <v>4</v>
      </c>
      <c r="K1614" s="669">
        <v>2701.14</v>
      </c>
    </row>
    <row r="1615" spans="1:11" ht="14.4" customHeight="1" x14ac:dyDescent="0.3">
      <c r="A1615" s="664" t="s">
        <v>555</v>
      </c>
      <c r="B1615" s="665" t="s">
        <v>556</v>
      </c>
      <c r="C1615" s="666" t="s">
        <v>4329</v>
      </c>
      <c r="D1615" s="667" t="s">
        <v>7569</v>
      </c>
      <c r="E1615" s="666" t="s">
        <v>7570</v>
      </c>
      <c r="F1615" s="667" t="s">
        <v>7571</v>
      </c>
      <c r="G1615" s="666" t="s">
        <v>7247</v>
      </c>
      <c r="H1615" s="666" t="s">
        <v>7248</v>
      </c>
      <c r="I1615" s="668">
        <v>905.22500000000002</v>
      </c>
      <c r="J1615" s="668">
        <v>5</v>
      </c>
      <c r="K1615" s="669">
        <v>3836.31</v>
      </c>
    </row>
    <row r="1616" spans="1:11" ht="14.4" customHeight="1" x14ac:dyDescent="0.3">
      <c r="A1616" s="664" t="s">
        <v>555</v>
      </c>
      <c r="B1616" s="665" t="s">
        <v>556</v>
      </c>
      <c r="C1616" s="666" t="s">
        <v>4329</v>
      </c>
      <c r="D1616" s="667" t="s">
        <v>7569</v>
      </c>
      <c r="E1616" s="666" t="s">
        <v>7570</v>
      </c>
      <c r="F1616" s="667" t="s">
        <v>7571</v>
      </c>
      <c r="G1616" s="666" t="s">
        <v>7249</v>
      </c>
      <c r="H1616" s="666" t="s">
        <v>7250</v>
      </c>
      <c r="I1616" s="668">
        <v>675.28</v>
      </c>
      <c r="J1616" s="668">
        <v>4</v>
      </c>
      <c r="K1616" s="669">
        <v>2701.14</v>
      </c>
    </row>
    <row r="1617" spans="1:11" ht="14.4" customHeight="1" x14ac:dyDescent="0.3">
      <c r="A1617" s="664" t="s">
        <v>555</v>
      </c>
      <c r="B1617" s="665" t="s">
        <v>556</v>
      </c>
      <c r="C1617" s="666" t="s">
        <v>4329</v>
      </c>
      <c r="D1617" s="667" t="s">
        <v>7569</v>
      </c>
      <c r="E1617" s="666" t="s">
        <v>7570</v>
      </c>
      <c r="F1617" s="667" t="s">
        <v>7571</v>
      </c>
      <c r="G1617" s="666" t="s">
        <v>7251</v>
      </c>
      <c r="H1617" s="666" t="s">
        <v>7252</v>
      </c>
      <c r="I1617" s="668">
        <v>675.28</v>
      </c>
      <c r="J1617" s="668">
        <v>4</v>
      </c>
      <c r="K1617" s="669">
        <v>2701.14</v>
      </c>
    </row>
    <row r="1618" spans="1:11" ht="14.4" customHeight="1" x14ac:dyDescent="0.3">
      <c r="A1618" s="664" t="s">
        <v>555</v>
      </c>
      <c r="B1618" s="665" t="s">
        <v>556</v>
      </c>
      <c r="C1618" s="666" t="s">
        <v>4329</v>
      </c>
      <c r="D1618" s="667" t="s">
        <v>7569</v>
      </c>
      <c r="E1618" s="666" t="s">
        <v>7570</v>
      </c>
      <c r="F1618" s="667" t="s">
        <v>7571</v>
      </c>
      <c r="G1618" s="666" t="s">
        <v>7253</v>
      </c>
      <c r="H1618" s="666" t="s">
        <v>7254</v>
      </c>
      <c r="I1618" s="668">
        <v>675.28</v>
      </c>
      <c r="J1618" s="668">
        <v>4</v>
      </c>
      <c r="K1618" s="669">
        <v>2701.14</v>
      </c>
    </row>
    <row r="1619" spans="1:11" ht="14.4" customHeight="1" x14ac:dyDescent="0.3">
      <c r="A1619" s="664" t="s">
        <v>555</v>
      </c>
      <c r="B1619" s="665" t="s">
        <v>556</v>
      </c>
      <c r="C1619" s="666" t="s">
        <v>4329</v>
      </c>
      <c r="D1619" s="667" t="s">
        <v>7569</v>
      </c>
      <c r="E1619" s="666" t="s">
        <v>7570</v>
      </c>
      <c r="F1619" s="667" t="s">
        <v>7571</v>
      </c>
      <c r="G1619" s="666" t="s">
        <v>7255</v>
      </c>
      <c r="H1619" s="666" t="s">
        <v>7256</v>
      </c>
      <c r="I1619" s="668">
        <v>675.28</v>
      </c>
      <c r="J1619" s="668">
        <v>4</v>
      </c>
      <c r="K1619" s="669">
        <v>2701.14</v>
      </c>
    </row>
    <row r="1620" spans="1:11" ht="14.4" customHeight="1" x14ac:dyDescent="0.3">
      <c r="A1620" s="664" t="s">
        <v>555</v>
      </c>
      <c r="B1620" s="665" t="s">
        <v>556</v>
      </c>
      <c r="C1620" s="666" t="s">
        <v>4329</v>
      </c>
      <c r="D1620" s="667" t="s">
        <v>7569</v>
      </c>
      <c r="E1620" s="666" t="s">
        <v>7570</v>
      </c>
      <c r="F1620" s="667" t="s">
        <v>7571</v>
      </c>
      <c r="G1620" s="666" t="s">
        <v>7257</v>
      </c>
      <c r="H1620" s="666" t="s">
        <v>7258</v>
      </c>
      <c r="I1620" s="668">
        <v>675.41</v>
      </c>
      <c r="J1620" s="668">
        <v>4</v>
      </c>
      <c r="K1620" s="669">
        <v>2701.63</v>
      </c>
    </row>
    <row r="1621" spans="1:11" ht="14.4" customHeight="1" x14ac:dyDescent="0.3">
      <c r="A1621" s="664" t="s">
        <v>555</v>
      </c>
      <c r="B1621" s="665" t="s">
        <v>556</v>
      </c>
      <c r="C1621" s="666" t="s">
        <v>4329</v>
      </c>
      <c r="D1621" s="667" t="s">
        <v>7569</v>
      </c>
      <c r="E1621" s="666" t="s">
        <v>7570</v>
      </c>
      <c r="F1621" s="667" t="s">
        <v>7571</v>
      </c>
      <c r="G1621" s="666" t="s">
        <v>7259</v>
      </c>
      <c r="H1621" s="666" t="s">
        <v>7260</v>
      </c>
      <c r="I1621" s="668">
        <v>675.41</v>
      </c>
      <c r="J1621" s="668">
        <v>4</v>
      </c>
      <c r="K1621" s="669">
        <v>2701.64</v>
      </c>
    </row>
    <row r="1622" spans="1:11" ht="14.4" customHeight="1" x14ac:dyDescent="0.3">
      <c r="A1622" s="664" t="s">
        <v>555</v>
      </c>
      <c r="B1622" s="665" t="s">
        <v>556</v>
      </c>
      <c r="C1622" s="666" t="s">
        <v>4329</v>
      </c>
      <c r="D1622" s="667" t="s">
        <v>7569</v>
      </c>
      <c r="E1622" s="666" t="s">
        <v>7570</v>
      </c>
      <c r="F1622" s="667" t="s">
        <v>7571</v>
      </c>
      <c r="G1622" s="666" t="s">
        <v>7261</v>
      </c>
      <c r="H1622" s="666" t="s">
        <v>7262</v>
      </c>
      <c r="I1622" s="668">
        <v>675.41</v>
      </c>
      <c r="J1622" s="668">
        <v>4</v>
      </c>
      <c r="K1622" s="669">
        <v>2701.64</v>
      </c>
    </row>
    <row r="1623" spans="1:11" ht="14.4" customHeight="1" x14ac:dyDescent="0.3">
      <c r="A1623" s="664" t="s">
        <v>555</v>
      </c>
      <c r="B1623" s="665" t="s">
        <v>556</v>
      </c>
      <c r="C1623" s="666" t="s">
        <v>4329</v>
      </c>
      <c r="D1623" s="667" t="s">
        <v>7569</v>
      </c>
      <c r="E1623" s="666" t="s">
        <v>7570</v>
      </c>
      <c r="F1623" s="667" t="s">
        <v>7571</v>
      </c>
      <c r="G1623" s="666" t="s">
        <v>7263</v>
      </c>
      <c r="H1623" s="666" t="s">
        <v>7264</v>
      </c>
      <c r="I1623" s="668">
        <v>675.41</v>
      </c>
      <c r="J1623" s="668">
        <v>4</v>
      </c>
      <c r="K1623" s="669">
        <v>2701.64</v>
      </c>
    </row>
    <row r="1624" spans="1:11" ht="14.4" customHeight="1" x14ac:dyDescent="0.3">
      <c r="A1624" s="664" t="s">
        <v>555</v>
      </c>
      <c r="B1624" s="665" t="s">
        <v>556</v>
      </c>
      <c r="C1624" s="666" t="s">
        <v>4329</v>
      </c>
      <c r="D1624" s="667" t="s">
        <v>7569</v>
      </c>
      <c r="E1624" s="666" t="s">
        <v>7570</v>
      </c>
      <c r="F1624" s="667" t="s">
        <v>7571</v>
      </c>
      <c r="G1624" s="666" t="s">
        <v>7265</v>
      </c>
      <c r="H1624" s="666" t="s">
        <v>7266</v>
      </c>
      <c r="I1624" s="668">
        <v>675.41</v>
      </c>
      <c r="J1624" s="668">
        <v>4</v>
      </c>
      <c r="K1624" s="669">
        <v>2701.64</v>
      </c>
    </row>
    <row r="1625" spans="1:11" ht="14.4" customHeight="1" x14ac:dyDescent="0.3">
      <c r="A1625" s="664" t="s">
        <v>555</v>
      </c>
      <c r="B1625" s="665" t="s">
        <v>556</v>
      </c>
      <c r="C1625" s="666" t="s">
        <v>4329</v>
      </c>
      <c r="D1625" s="667" t="s">
        <v>7569</v>
      </c>
      <c r="E1625" s="666" t="s">
        <v>7570</v>
      </c>
      <c r="F1625" s="667" t="s">
        <v>7571</v>
      </c>
      <c r="G1625" s="666" t="s">
        <v>7267</v>
      </c>
      <c r="H1625" s="666" t="s">
        <v>7268</v>
      </c>
      <c r="I1625" s="668">
        <v>675.41</v>
      </c>
      <c r="J1625" s="668">
        <v>4</v>
      </c>
      <c r="K1625" s="669">
        <v>2701.64</v>
      </c>
    </row>
    <row r="1626" spans="1:11" ht="14.4" customHeight="1" x14ac:dyDescent="0.3">
      <c r="A1626" s="664" t="s">
        <v>555</v>
      </c>
      <c r="B1626" s="665" t="s">
        <v>556</v>
      </c>
      <c r="C1626" s="666" t="s">
        <v>4329</v>
      </c>
      <c r="D1626" s="667" t="s">
        <v>7569</v>
      </c>
      <c r="E1626" s="666" t="s">
        <v>7570</v>
      </c>
      <c r="F1626" s="667" t="s">
        <v>7571</v>
      </c>
      <c r="G1626" s="666" t="s">
        <v>7269</v>
      </c>
      <c r="H1626" s="666" t="s">
        <v>7270</v>
      </c>
      <c r="I1626" s="668">
        <v>675.41</v>
      </c>
      <c r="J1626" s="668">
        <v>4</v>
      </c>
      <c r="K1626" s="669">
        <v>2701.64</v>
      </c>
    </row>
    <row r="1627" spans="1:11" ht="14.4" customHeight="1" x14ac:dyDescent="0.3">
      <c r="A1627" s="664" t="s">
        <v>555</v>
      </c>
      <c r="B1627" s="665" t="s">
        <v>556</v>
      </c>
      <c r="C1627" s="666" t="s">
        <v>4329</v>
      </c>
      <c r="D1627" s="667" t="s">
        <v>7569</v>
      </c>
      <c r="E1627" s="666" t="s">
        <v>7570</v>
      </c>
      <c r="F1627" s="667" t="s">
        <v>7571</v>
      </c>
      <c r="G1627" s="666" t="s">
        <v>7271</v>
      </c>
      <c r="H1627" s="666" t="s">
        <v>7272</v>
      </c>
      <c r="I1627" s="668">
        <v>675.41</v>
      </c>
      <c r="J1627" s="668">
        <v>4</v>
      </c>
      <c r="K1627" s="669">
        <v>2701.64</v>
      </c>
    </row>
    <row r="1628" spans="1:11" ht="14.4" customHeight="1" x14ac:dyDescent="0.3">
      <c r="A1628" s="664" t="s">
        <v>555</v>
      </c>
      <c r="B1628" s="665" t="s">
        <v>556</v>
      </c>
      <c r="C1628" s="666" t="s">
        <v>4329</v>
      </c>
      <c r="D1628" s="667" t="s">
        <v>7569</v>
      </c>
      <c r="E1628" s="666" t="s">
        <v>7570</v>
      </c>
      <c r="F1628" s="667" t="s">
        <v>7571</v>
      </c>
      <c r="G1628" s="666" t="s">
        <v>7273</v>
      </c>
      <c r="H1628" s="666" t="s">
        <v>7274</v>
      </c>
      <c r="I1628" s="668">
        <v>675.41</v>
      </c>
      <c r="J1628" s="668">
        <v>4</v>
      </c>
      <c r="K1628" s="669">
        <v>2701.64</v>
      </c>
    </row>
    <row r="1629" spans="1:11" ht="14.4" customHeight="1" x14ac:dyDescent="0.3">
      <c r="A1629" s="664" t="s">
        <v>555</v>
      </c>
      <c r="B1629" s="665" t="s">
        <v>556</v>
      </c>
      <c r="C1629" s="666" t="s">
        <v>4329</v>
      </c>
      <c r="D1629" s="667" t="s">
        <v>7569</v>
      </c>
      <c r="E1629" s="666" t="s">
        <v>7570</v>
      </c>
      <c r="F1629" s="667" t="s">
        <v>7571</v>
      </c>
      <c r="G1629" s="666" t="s">
        <v>7275</v>
      </c>
      <c r="H1629" s="666" t="s">
        <v>7276</v>
      </c>
      <c r="I1629" s="668">
        <v>675.41</v>
      </c>
      <c r="J1629" s="668">
        <v>4</v>
      </c>
      <c r="K1629" s="669">
        <v>2701.64</v>
      </c>
    </row>
    <row r="1630" spans="1:11" ht="14.4" customHeight="1" x14ac:dyDescent="0.3">
      <c r="A1630" s="664" t="s">
        <v>555</v>
      </c>
      <c r="B1630" s="665" t="s">
        <v>556</v>
      </c>
      <c r="C1630" s="666" t="s">
        <v>4329</v>
      </c>
      <c r="D1630" s="667" t="s">
        <v>7569</v>
      </c>
      <c r="E1630" s="666" t="s">
        <v>7570</v>
      </c>
      <c r="F1630" s="667" t="s">
        <v>7571</v>
      </c>
      <c r="G1630" s="666" t="s">
        <v>7277</v>
      </c>
      <c r="H1630" s="666" t="s">
        <v>7278</v>
      </c>
      <c r="I1630" s="668">
        <v>675.41</v>
      </c>
      <c r="J1630" s="668">
        <v>4</v>
      </c>
      <c r="K1630" s="669">
        <v>2701.64</v>
      </c>
    </row>
    <row r="1631" spans="1:11" ht="14.4" customHeight="1" x14ac:dyDescent="0.3">
      <c r="A1631" s="664" t="s">
        <v>555</v>
      </c>
      <c r="B1631" s="665" t="s">
        <v>556</v>
      </c>
      <c r="C1631" s="666" t="s">
        <v>4329</v>
      </c>
      <c r="D1631" s="667" t="s">
        <v>7569</v>
      </c>
      <c r="E1631" s="666" t="s">
        <v>7570</v>
      </c>
      <c r="F1631" s="667" t="s">
        <v>7571</v>
      </c>
      <c r="G1631" s="666" t="s">
        <v>7279</v>
      </c>
      <c r="H1631" s="666" t="s">
        <v>7280</v>
      </c>
      <c r="I1631" s="668">
        <v>675.41</v>
      </c>
      <c r="J1631" s="668">
        <v>4</v>
      </c>
      <c r="K1631" s="669">
        <v>2701.64</v>
      </c>
    </row>
    <row r="1632" spans="1:11" ht="14.4" customHeight="1" x14ac:dyDescent="0.3">
      <c r="A1632" s="664" t="s">
        <v>555</v>
      </c>
      <c r="B1632" s="665" t="s">
        <v>556</v>
      </c>
      <c r="C1632" s="666" t="s">
        <v>4329</v>
      </c>
      <c r="D1632" s="667" t="s">
        <v>7569</v>
      </c>
      <c r="E1632" s="666" t="s">
        <v>7570</v>
      </c>
      <c r="F1632" s="667" t="s">
        <v>7571</v>
      </c>
      <c r="G1632" s="666" t="s">
        <v>7281</v>
      </c>
      <c r="H1632" s="666" t="s">
        <v>7282</v>
      </c>
      <c r="I1632" s="668">
        <v>675.41</v>
      </c>
      <c r="J1632" s="668">
        <v>4</v>
      </c>
      <c r="K1632" s="669">
        <v>2701.64</v>
      </c>
    </row>
    <row r="1633" spans="1:11" ht="14.4" customHeight="1" x14ac:dyDescent="0.3">
      <c r="A1633" s="664" t="s">
        <v>555</v>
      </c>
      <c r="B1633" s="665" t="s">
        <v>556</v>
      </c>
      <c r="C1633" s="666" t="s">
        <v>4329</v>
      </c>
      <c r="D1633" s="667" t="s">
        <v>7569</v>
      </c>
      <c r="E1633" s="666" t="s">
        <v>7570</v>
      </c>
      <c r="F1633" s="667" t="s">
        <v>7571</v>
      </c>
      <c r="G1633" s="666" t="s">
        <v>7283</v>
      </c>
      <c r="H1633" s="666" t="s">
        <v>7284</v>
      </c>
      <c r="I1633" s="668">
        <v>675.41</v>
      </c>
      <c r="J1633" s="668">
        <v>4</v>
      </c>
      <c r="K1633" s="669">
        <v>2701.64</v>
      </c>
    </row>
    <row r="1634" spans="1:11" ht="14.4" customHeight="1" x14ac:dyDescent="0.3">
      <c r="A1634" s="664" t="s">
        <v>555</v>
      </c>
      <c r="B1634" s="665" t="s">
        <v>556</v>
      </c>
      <c r="C1634" s="666" t="s">
        <v>4329</v>
      </c>
      <c r="D1634" s="667" t="s">
        <v>7569</v>
      </c>
      <c r="E1634" s="666" t="s">
        <v>7570</v>
      </c>
      <c r="F1634" s="667" t="s">
        <v>7571</v>
      </c>
      <c r="G1634" s="666" t="s">
        <v>7285</v>
      </c>
      <c r="H1634" s="666" t="s">
        <v>7286</v>
      </c>
      <c r="I1634" s="668">
        <v>675.41</v>
      </c>
      <c r="J1634" s="668">
        <v>4</v>
      </c>
      <c r="K1634" s="669">
        <v>2701.64</v>
      </c>
    </row>
    <row r="1635" spans="1:11" ht="14.4" customHeight="1" x14ac:dyDescent="0.3">
      <c r="A1635" s="664" t="s">
        <v>555</v>
      </c>
      <c r="B1635" s="665" t="s">
        <v>556</v>
      </c>
      <c r="C1635" s="666" t="s">
        <v>4329</v>
      </c>
      <c r="D1635" s="667" t="s">
        <v>7569</v>
      </c>
      <c r="E1635" s="666" t="s">
        <v>7570</v>
      </c>
      <c r="F1635" s="667" t="s">
        <v>7571</v>
      </c>
      <c r="G1635" s="666" t="s">
        <v>7287</v>
      </c>
      <c r="H1635" s="666" t="s">
        <v>7288</v>
      </c>
      <c r="I1635" s="668">
        <v>3087.9</v>
      </c>
      <c r="J1635" s="668">
        <v>1</v>
      </c>
      <c r="K1635" s="669">
        <v>3087.9</v>
      </c>
    </row>
    <row r="1636" spans="1:11" ht="14.4" customHeight="1" x14ac:dyDescent="0.3">
      <c r="A1636" s="664" t="s">
        <v>555</v>
      </c>
      <c r="B1636" s="665" t="s">
        <v>556</v>
      </c>
      <c r="C1636" s="666" t="s">
        <v>4329</v>
      </c>
      <c r="D1636" s="667" t="s">
        <v>7569</v>
      </c>
      <c r="E1636" s="666" t="s">
        <v>7570</v>
      </c>
      <c r="F1636" s="667" t="s">
        <v>7571</v>
      </c>
      <c r="G1636" s="666" t="s">
        <v>7289</v>
      </c>
      <c r="H1636" s="666" t="s">
        <v>7290</v>
      </c>
      <c r="I1636" s="668">
        <v>3087.9</v>
      </c>
      <c r="J1636" s="668">
        <v>1</v>
      </c>
      <c r="K1636" s="669">
        <v>3087.9</v>
      </c>
    </row>
    <row r="1637" spans="1:11" ht="14.4" customHeight="1" x14ac:dyDescent="0.3">
      <c r="A1637" s="664" t="s">
        <v>555</v>
      </c>
      <c r="B1637" s="665" t="s">
        <v>556</v>
      </c>
      <c r="C1637" s="666" t="s">
        <v>4329</v>
      </c>
      <c r="D1637" s="667" t="s">
        <v>7569</v>
      </c>
      <c r="E1637" s="666" t="s">
        <v>7570</v>
      </c>
      <c r="F1637" s="667" t="s">
        <v>7571</v>
      </c>
      <c r="G1637" s="666" t="s">
        <v>7291</v>
      </c>
      <c r="H1637" s="666" t="s">
        <v>7292</v>
      </c>
      <c r="I1637" s="668">
        <v>3088.05</v>
      </c>
      <c r="J1637" s="668">
        <v>1</v>
      </c>
      <c r="K1637" s="669">
        <v>3088.05</v>
      </c>
    </row>
    <row r="1638" spans="1:11" ht="14.4" customHeight="1" x14ac:dyDescent="0.3">
      <c r="A1638" s="664" t="s">
        <v>555</v>
      </c>
      <c r="B1638" s="665" t="s">
        <v>556</v>
      </c>
      <c r="C1638" s="666" t="s">
        <v>4329</v>
      </c>
      <c r="D1638" s="667" t="s">
        <v>7569</v>
      </c>
      <c r="E1638" s="666" t="s">
        <v>7570</v>
      </c>
      <c r="F1638" s="667" t="s">
        <v>7571</v>
      </c>
      <c r="G1638" s="666" t="s">
        <v>7293</v>
      </c>
      <c r="H1638" s="666" t="s">
        <v>7294</v>
      </c>
      <c r="I1638" s="668">
        <v>3088.05</v>
      </c>
      <c r="J1638" s="668">
        <v>1</v>
      </c>
      <c r="K1638" s="669">
        <v>3088.05</v>
      </c>
    </row>
    <row r="1639" spans="1:11" ht="14.4" customHeight="1" x14ac:dyDescent="0.3">
      <c r="A1639" s="664" t="s">
        <v>555</v>
      </c>
      <c r="B1639" s="665" t="s">
        <v>556</v>
      </c>
      <c r="C1639" s="666" t="s">
        <v>4329</v>
      </c>
      <c r="D1639" s="667" t="s">
        <v>7569</v>
      </c>
      <c r="E1639" s="666" t="s">
        <v>7570</v>
      </c>
      <c r="F1639" s="667" t="s">
        <v>7571</v>
      </c>
      <c r="G1639" s="666" t="s">
        <v>7295</v>
      </c>
      <c r="H1639" s="666" t="s">
        <v>7296</v>
      </c>
      <c r="I1639" s="668">
        <v>3487.78</v>
      </c>
      <c r="J1639" s="668">
        <v>1</v>
      </c>
      <c r="K1639" s="669">
        <v>3487.78</v>
      </c>
    </row>
    <row r="1640" spans="1:11" ht="14.4" customHeight="1" x14ac:dyDescent="0.3">
      <c r="A1640" s="664" t="s">
        <v>555</v>
      </c>
      <c r="B1640" s="665" t="s">
        <v>556</v>
      </c>
      <c r="C1640" s="666" t="s">
        <v>4329</v>
      </c>
      <c r="D1640" s="667" t="s">
        <v>7569</v>
      </c>
      <c r="E1640" s="666" t="s">
        <v>7570</v>
      </c>
      <c r="F1640" s="667" t="s">
        <v>7571</v>
      </c>
      <c r="G1640" s="666" t="s">
        <v>7297</v>
      </c>
      <c r="H1640" s="666" t="s">
        <v>7298</v>
      </c>
      <c r="I1640" s="668">
        <v>3487.78</v>
      </c>
      <c r="J1640" s="668">
        <v>1</v>
      </c>
      <c r="K1640" s="669">
        <v>3487.78</v>
      </c>
    </row>
    <row r="1641" spans="1:11" ht="14.4" customHeight="1" x14ac:dyDescent="0.3">
      <c r="A1641" s="664" t="s">
        <v>555</v>
      </c>
      <c r="B1641" s="665" t="s">
        <v>556</v>
      </c>
      <c r="C1641" s="666" t="s">
        <v>4329</v>
      </c>
      <c r="D1641" s="667" t="s">
        <v>7569</v>
      </c>
      <c r="E1641" s="666" t="s">
        <v>7570</v>
      </c>
      <c r="F1641" s="667" t="s">
        <v>7571</v>
      </c>
      <c r="G1641" s="666" t="s">
        <v>7299</v>
      </c>
      <c r="H1641" s="666" t="s">
        <v>7300</v>
      </c>
      <c r="I1641" s="668">
        <v>3487.78</v>
      </c>
      <c r="J1641" s="668">
        <v>1</v>
      </c>
      <c r="K1641" s="669">
        <v>3487.78</v>
      </c>
    </row>
    <row r="1642" spans="1:11" ht="14.4" customHeight="1" x14ac:dyDescent="0.3">
      <c r="A1642" s="664" t="s">
        <v>555</v>
      </c>
      <c r="B1642" s="665" t="s">
        <v>556</v>
      </c>
      <c r="C1642" s="666" t="s">
        <v>4329</v>
      </c>
      <c r="D1642" s="667" t="s">
        <v>7569</v>
      </c>
      <c r="E1642" s="666" t="s">
        <v>7570</v>
      </c>
      <c r="F1642" s="667" t="s">
        <v>7571</v>
      </c>
      <c r="G1642" s="666" t="s">
        <v>7301</v>
      </c>
      <c r="H1642" s="666" t="s">
        <v>7302</v>
      </c>
      <c r="I1642" s="668">
        <v>3487.78</v>
      </c>
      <c r="J1642" s="668">
        <v>1</v>
      </c>
      <c r="K1642" s="669">
        <v>3487.78</v>
      </c>
    </row>
    <row r="1643" spans="1:11" ht="14.4" customHeight="1" x14ac:dyDescent="0.3">
      <c r="A1643" s="664" t="s">
        <v>555</v>
      </c>
      <c r="B1643" s="665" t="s">
        <v>556</v>
      </c>
      <c r="C1643" s="666" t="s">
        <v>4329</v>
      </c>
      <c r="D1643" s="667" t="s">
        <v>7569</v>
      </c>
      <c r="E1643" s="666" t="s">
        <v>7570</v>
      </c>
      <c r="F1643" s="667" t="s">
        <v>7571</v>
      </c>
      <c r="G1643" s="666" t="s">
        <v>7303</v>
      </c>
      <c r="H1643" s="666" t="s">
        <v>7304</v>
      </c>
      <c r="I1643" s="668">
        <v>3487.78</v>
      </c>
      <c r="J1643" s="668">
        <v>1</v>
      </c>
      <c r="K1643" s="669">
        <v>3487.78</v>
      </c>
    </row>
    <row r="1644" spans="1:11" ht="14.4" customHeight="1" x14ac:dyDescent="0.3">
      <c r="A1644" s="664" t="s">
        <v>555</v>
      </c>
      <c r="B1644" s="665" t="s">
        <v>556</v>
      </c>
      <c r="C1644" s="666" t="s">
        <v>4329</v>
      </c>
      <c r="D1644" s="667" t="s">
        <v>7569</v>
      </c>
      <c r="E1644" s="666" t="s">
        <v>7570</v>
      </c>
      <c r="F1644" s="667" t="s">
        <v>7571</v>
      </c>
      <c r="G1644" s="666" t="s">
        <v>7305</v>
      </c>
      <c r="H1644" s="666" t="s">
        <v>7306</v>
      </c>
      <c r="I1644" s="668">
        <v>3487.78</v>
      </c>
      <c r="J1644" s="668">
        <v>1</v>
      </c>
      <c r="K1644" s="669">
        <v>3487.78</v>
      </c>
    </row>
    <row r="1645" spans="1:11" ht="14.4" customHeight="1" x14ac:dyDescent="0.3">
      <c r="A1645" s="664" t="s">
        <v>555</v>
      </c>
      <c r="B1645" s="665" t="s">
        <v>556</v>
      </c>
      <c r="C1645" s="666" t="s">
        <v>4329</v>
      </c>
      <c r="D1645" s="667" t="s">
        <v>7569</v>
      </c>
      <c r="E1645" s="666" t="s">
        <v>7570</v>
      </c>
      <c r="F1645" s="667" t="s">
        <v>7571</v>
      </c>
      <c r="G1645" s="666" t="s">
        <v>7307</v>
      </c>
      <c r="H1645" s="666" t="s">
        <v>7308</v>
      </c>
      <c r="I1645" s="668">
        <v>3487.78</v>
      </c>
      <c r="J1645" s="668">
        <v>1</v>
      </c>
      <c r="K1645" s="669">
        <v>3487.78</v>
      </c>
    </row>
    <row r="1646" spans="1:11" ht="14.4" customHeight="1" x14ac:dyDescent="0.3">
      <c r="A1646" s="664" t="s">
        <v>555</v>
      </c>
      <c r="B1646" s="665" t="s">
        <v>556</v>
      </c>
      <c r="C1646" s="666" t="s">
        <v>4329</v>
      </c>
      <c r="D1646" s="667" t="s">
        <v>7569</v>
      </c>
      <c r="E1646" s="666" t="s">
        <v>7570</v>
      </c>
      <c r="F1646" s="667" t="s">
        <v>7571</v>
      </c>
      <c r="G1646" s="666" t="s">
        <v>7309</v>
      </c>
      <c r="H1646" s="666" t="s">
        <v>7310</v>
      </c>
      <c r="I1646" s="668">
        <v>3487.78</v>
      </c>
      <c r="J1646" s="668">
        <v>1</v>
      </c>
      <c r="K1646" s="669">
        <v>3487.78</v>
      </c>
    </row>
    <row r="1647" spans="1:11" ht="14.4" customHeight="1" x14ac:dyDescent="0.3">
      <c r="A1647" s="664" t="s">
        <v>555</v>
      </c>
      <c r="B1647" s="665" t="s">
        <v>556</v>
      </c>
      <c r="C1647" s="666" t="s">
        <v>4329</v>
      </c>
      <c r="D1647" s="667" t="s">
        <v>7569</v>
      </c>
      <c r="E1647" s="666" t="s">
        <v>7570</v>
      </c>
      <c r="F1647" s="667" t="s">
        <v>7571</v>
      </c>
      <c r="G1647" s="666" t="s">
        <v>7311</v>
      </c>
      <c r="H1647" s="666" t="s">
        <v>7312</v>
      </c>
      <c r="I1647" s="668">
        <v>3487.78</v>
      </c>
      <c r="J1647" s="668">
        <v>1</v>
      </c>
      <c r="K1647" s="669">
        <v>3487.78</v>
      </c>
    </row>
    <row r="1648" spans="1:11" ht="14.4" customHeight="1" x14ac:dyDescent="0.3">
      <c r="A1648" s="664" t="s">
        <v>555</v>
      </c>
      <c r="B1648" s="665" t="s">
        <v>556</v>
      </c>
      <c r="C1648" s="666" t="s">
        <v>4329</v>
      </c>
      <c r="D1648" s="667" t="s">
        <v>7569</v>
      </c>
      <c r="E1648" s="666" t="s">
        <v>7570</v>
      </c>
      <c r="F1648" s="667" t="s">
        <v>7571</v>
      </c>
      <c r="G1648" s="666" t="s">
        <v>7313</v>
      </c>
      <c r="H1648" s="666" t="s">
        <v>7314</v>
      </c>
      <c r="I1648" s="668">
        <v>3487.78</v>
      </c>
      <c r="J1648" s="668">
        <v>1</v>
      </c>
      <c r="K1648" s="669">
        <v>3487.78</v>
      </c>
    </row>
    <row r="1649" spans="1:11" ht="14.4" customHeight="1" x14ac:dyDescent="0.3">
      <c r="A1649" s="664" t="s">
        <v>555</v>
      </c>
      <c r="B1649" s="665" t="s">
        <v>556</v>
      </c>
      <c r="C1649" s="666" t="s">
        <v>4329</v>
      </c>
      <c r="D1649" s="667" t="s">
        <v>7569</v>
      </c>
      <c r="E1649" s="666" t="s">
        <v>7570</v>
      </c>
      <c r="F1649" s="667" t="s">
        <v>7571</v>
      </c>
      <c r="G1649" s="666" t="s">
        <v>7315</v>
      </c>
      <c r="H1649" s="666" t="s">
        <v>7316</v>
      </c>
      <c r="I1649" s="668">
        <v>3487.78</v>
      </c>
      <c r="J1649" s="668">
        <v>1</v>
      </c>
      <c r="K1649" s="669">
        <v>3487.78</v>
      </c>
    </row>
    <row r="1650" spans="1:11" ht="14.4" customHeight="1" x14ac:dyDescent="0.3">
      <c r="A1650" s="664" t="s">
        <v>555</v>
      </c>
      <c r="B1650" s="665" t="s">
        <v>556</v>
      </c>
      <c r="C1650" s="666" t="s">
        <v>4329</v>
      </c>
      <c r="D1650" s="667" t="s">
        <v>7569</v>
      </c>
      <c r="E1650" s="666" t="s">
        <v>7570</v>
      </c>
      <c r="F1650" s="667" t="s">
        <v>7571</v>
      </c>
      <c r="G1650" s="666" t="s">
        <v>7317</v>
      </c>
      <c r="H1650" s="666" t="s">
        <v>7318</v>
      </c>
      <c r="I1650" s="668">
        <v>3487.78</v>
      </c>
      <c r="J1650" s="668">
        <v>1</v>
      </c>
      <c r="K1650" s="669">
        <v>3487.78</v>
      </c>
    </row>
    <row r="1651" spans="1:11" ht="14.4" customHeight="1" x14ac:dyDescent="0.3">
      <c r="A1651" s="664" t="s">
        <v>555</v>
      </c>
      <c r="B1651" s="665" t="s">
        <v>556</v>
      </c>
      <c r="C1651" s="666" t="s">
        <v>4329</v>
      </c>
      <c r="D1651" s="667" t="s">
        <v>7569</v>
      </c>
      <c r="E1651" s="666" t="s">
        <v>7570</v>
      </c>
      <c r="F1651" s="667" t="s">
        <v>7571</v>
      </c>
      <c r="G1651" s="666" t="s">
        <v>7319</v>
      </c>
      <c r="H1651" s="666" t="s">
        <v>7320</v>
      </c>
      <c r="I1651" s="668">
        <v>3487.79</v>
      </c>
      <c r="J1651" s="668">
        <v>1</v>
      </c>
      <c r="K1651" s="669">
        <v>3487.79</v>
      </c>
    </row>
    <row r="1652" spans="1:11" ht="14.4" customHeight="1" x14ac:dyDescent="0.3">
      <c r="A1652" s="664" t="s">
        <v>555</v>
      </c>
      <c r="B1652" s="665" t="s">
        <v>556</v>
      </c>
      <c r="C1652" s="666" t="s">
        <v>4329</v>
      </c>
      <c r="D1652" s="667" t="s">
        <v>7569</v>
      </c>
      <c r="E1652" s="666" t="s">
        <v>7570</v>
      </c>
      <c r="F1652" s="667" t="s">
        <v>7571</v>
      </c>
      <c r="G1652" s="666" t="s">
        <v>7321</v>
      </c>
      <c r="H1652" s="666" t="s">
        <v>7322</v>
      </c>
      <c r="I1652" s="668">
        <v>3487.79</v>
      </c>
      <c r="J1652" s="668">
        <v>1</v>
      </c>
      <c r="K1652" s="669">
        <v>3487.79</v>
      </c>
    </row>
    <row r="1653" spans="1:11" ht="14.4" customHeight="1" x14ac:dyDescent="0.3">
      <c r="A1653" s="664" t="s">
        <v>555</v>
      </c>
      <c r="B1653" s="665" t="s">
        <v>556</v>
      </c>
      <c r="C1653" s="666" t="s">
        <v>4329</v>
      </c>
      <c r="D1653" s="667" t="s">
        <v>7569</v>
      </c>
      <c r="E1653" s="666" t="s">
        <v>7570</v>
      </c>
      <c r="F1653" s="667" t="s">
        <v>7571</v>
      </c>
      <c r="G1653" s="666" t="s">
        <v>7323</v>
      </c>
      <c r="H1653" s="666" t="s">
        <v>7324</v>
      </c>
      <c r="I1653" s="668">
        <v>3487.79</v>
      </c>
      <c r="J1653" s="668">
        <v>1</v>
      </c>
      <c r="K1653" s="669">
        <v>3487.79</v>
      </c>
    </row>
    <row r="1654" spans="1:11" ht="14.4" customHeight="1" x14ac:dyDescent="0.3">
      <c r="A1654" s="664" t="s">
        <v>555</v>
      </c>
      <c r="B1654" s="665" t="s">
        <v>556</v>
      </c>
      <c r="C1654" s="666" t="s">
        <v>4329</v>
      </c>
      <c r="D1654" s="667" t="s">
        <v>7569</v>
      </c>
      <c r="E1654" s="666" t="s">
        <v>7570</v>
      </c>
      <c r="F1654" s="667" t="s">
        <v>7571</v>
      </c>
      <c r="G1654" s="666" t="s">
        <v>7325</v>
      </c>
      <c r="H1654" s="666" t="s">
        <v>7326</v>
      </c>
      <c r="I1654" s="668">
        <v>3487.79</v>
      </c>
      <c r="J1654" s="668">
        <v>1</v>
      </c>
      <c r="K1654" s="669">
        <v>3487.79</v>
      </c>
    </row>
    <row r="1655" spans="1:11" ht="14.4" customHeight="1" x14ac:dyDescent="0.3">
      <c r="A1655" s="664" t="s">
        <v>555</v>
      </c>
      <c r="B1655" s="665" t="s">
        <v>556</v>
      </c>
      <c r="C1655" s="666" t="s">
        <v>4329</v>
      </c>
      <c r="D1655" s="667" t="s">
        <v>7569</v>
      </c>
      <c r="E1655" s="666" t="s">
        <v>7570</v>
      </c>
      <c r="F1655" s="667" t="s">
        <v>7571</v>
      </c>
      <c r="G1655" s="666" t="s">
        <v>7327</v>
      </c>
      <c r="H1655" s="666" t="s">
        <v>7328</v>
      </c>
      <c r="I1655" s="668">
        <v>3487.79</v>
      </c>
      <c r="J1655" s="668">
        <v>1</v>
      </c>
      <c r="K1655" s="669">
        <v>3487.79</v>
      </c>
    </row>
    <row r="1656" spans="1:11" ht="14.4" customHeight="1" x14ac:dyDescent="0.3">
      <c r="A1656" s="664" t="s">
        <v>555</v>
      </c>
      <c r="B1656" s="665" t="s">
        <v>556</v>
      </c>
      <c r="C1656" s="666" t="s">
        <v>4329</v>
      </c>
      <c r="D1656" s="667" t="s">
        <v>7569</v>
      </c>
      <c r="E1656" s="666" t="s">
        <v>7570</v>
      </c>
      <c r="F1656" s="667" t="s">
        <v>7571</v>
      </c>
      <c r="G1656" s="666" t="s">
        <v>7329</v>
      </c>
      <c r="H1656" s="666" t="s">
        <v>7330</v>
      </c>
      <c r="I1656" s="668">
        <v>3487.79</v>
      </c>
      <c r="J1656" s="668">
        <v>1</v>
      </c>
      <c r="K1656" s="669">
        <v>3487.79</v>
      </c>
    </row>
    <row r="1657" spans="1:11" ht="14.4" customHeight="1" x14ac:dyDescent="0.3">
      <c r="A1657" s="664" t="s">
        <v>555</v>
      </c>
      <c r="B1657" s="665" t="s">
        <v>556</v>
      </c>
      <c r="C1657" s="666" t="s">
        <v>4329</v>
      </c>
      <c r="D1657" s="667" t="s">
        <v>7569</v>
      </c>
      <c r="E1657" s="666" t="s">
        <v>7570</v>
      </c>
      <c r="F1657" s="667" t="s">
        <v>7571</v>
      </c>
      <c r="G1657" s="666" t="s">
        <v>7331</v>
      </c>
      <c r="H1657" s="666" t="s">
        <v>7332</v>
      </c>
      <c r="I1657" s="668">
        <v>3487.79</v>
      </c>
      <c r="J1657" s="668">
        <v>1</v>
      </c>
      <c r="K1657" s="669">
        <v>3487.79</v>
      </c>
    </row>
    <row r="1658" spans="1:11" ht="14.4" customHeight="1" x14ac:dyDescent="0.3">
      <c r="A1658" s="664" t="s">
        <v>555</v>
      </c>
      <c r="B1658" s="665" t="s">
        <v>556</v>
      </c>
      <c r="C1658" s="666" t="s">
        <v>4329</v>
      </c>
      <c r="D1658" s="667" t="s">
        <v>7569</v>
      </c>
      <c r="E1658" s="666" t="s">
        <v>7570</v>
      </c>
      <c r="F1658" s="667" t="s">
        <v>7571</v>
      </c>
      <c r="G1658" s="666" t="s">
        <v>7333</v>
      </c>
      <c r="H1658" s="666" t="s">
        <v>7334</v>
      </c>
      <c r="I1658" s="668">
        <v>3487.79</v>
      </c>
      <c r="J1658" s="668">
        <v>1</v>
      </c>
      <c r="K1658" s="669">
        <v>3487.79</v>
      </c>
    </row>
    <row r="1659" spans="1:11" ht="14.4" customHeight="1" x14ac:dyDescent="0.3">
      <c r="A1659" s="664" t="s">
        <v>555</v>
      </c>
      <c r="B1659" s="665" t="s">
        <v>556</v>
      </c>
      <c r="C1659" s="666" t="s">
        <v>4329</v>
      </c>
      <c r="D1659" s="667" t="s">
        <v>7569</v>
      </c>
      <c r="E1659" s="666" t="s">
        <v>7570</v>
      </c>
      <c r="F1659" s="667" t="s">
        <v>7571</v>
      </c>
      <c r="G1659" s="666" t="s">
        <v>7335</v>
      </c>
      <c r="H1659" s="666" t="s">
        <v>7336</v>
      </c>
      <c r="I1659" s="668">
        <v>3487.79</v>
      </c>
      <c r="J1659" s="668">
        <v>1</v>
      </c>
      <c r="K1659" s="669">
        <v>3487.79</v>
      </c>
    </row>
    <row r="1660" spans="1:11" ht="14.4" customHeight="1" x14ac:dyDescent="0.3">
      <c r="A1660" s="664" t="s">
        <v>555</v>
      </c>
      <c r="B1660" s="665" t="s">
        <v>556</v>
      </c>
      <c r="C1660" s="666" t="s">
        <v>4329</v>
      </c>
      <c r="D1660" s="667" t="s">
        <v>7569</v>
      </c>
      <c r="E1660" s="666" t="s">
        <v>7570</v>
      </c>
      <c r="F1660" s="667" t="s">
        <v>7571</v>
      </c>
      <c r="G1660" s="666" t="s">
        <v>7337</v>
      </c>
      <c r="H1660" s="666" t="s">
        <v>7338</v>
      </c>
      <c r="I1660" s="668">
        <v>3859.17</v>
      </c>
      <c r="J1660" s="668">
        <v>1</v>
      </c>
      <c r="K1660" s="669">
        <v>3859.17</v>
      </c>
    </row>
    <row r="1661" spans="1:11" ht="14.4" customHeight="1" x14ac:dyDescent="0.3">
      <c r="A1661" s="664" t="s">
        <v>555</v>
      </c>
      <c r="B1661" s="665" t="s">
        <v>556</v>
      </c>
      <c r="C1661" s="666" t="s">
        <v>4329</v>
      </c>
      <c r="D1661" s="667" t="s">
        <v>7569</v>
      </c>
      <c r="E1661" s="666" t="s">
        <v>7570</v>
      </c>
      <c r="F1661" s="667" t="s">
        <v>7571</v>
      </c>
      <c r="G1661" s="666" t="s">
        <v>7339</v>
      </c>
      <c r="H1661" s="666" t="s">
        <v>7340</v>
      </c>
      <c r="I1661" s="668">
        <v>4086.16</v>
      </c>
      <c r="J1661" s="668">
        <v>1</v>
      </c>
      <c r="K1661" s="669">
        <v>4086.16</v>
      </c>
    </row>
    <row r="1662" spans="1:11" ht="14.4" customHeight="1" x14ac:dyDescent="0.3">
      <c r="A1662" s="664" t="s">
        <v>555</v>
      </c>
      <c r="B1662" s="665" t="s">
        <v>556</v>
      </c>
      <c r="C1662" s="666" t="s">
        <v>4329</v>
      </c>
      <c r="D1662" s="667" t="s">
        <v>7569</v>
      </c>
      <c r="E1662" s="666" t="s">
        <v>7570</v>
      </c>
      <c r="F1662" s="667" t="s">
        <v>7571</v>
      </c>
      <c r="G1662" s="666" t="s">
        <v>7341</v>
      </c>
      <c r="H1662" s="666" t="s">
        <v>7342</v>
      </c>
      <c r="I1662" s="668">
        <v>4301.79</v>
      </c>
      <c r="J1662" s="668">
        <v>1</v>
      </c>
      <c r="K1662" s="669">
        <v>4301.79</v>
      </c>
    </row>
    <row r="1663" spans="1:11" ht="14.4" customHeight="1" x14ac:dyDescent="0.3">
      <c r="A1663" s="664" t="s">
        <v>555</v>
      </c>
      <c r="B1663" s="665" t="s">
        <v>556</v>
      </c>
      <c r="C1663" s="666" t="s">
        <v>4329</v>
      </c>
      <c r="D1663" s="667" t="s">
        <v>7569</v>
      </c>
      <c r="E1663" s="666" t="s">
        <v>7570</v>
      </c>
      <c r="F1663" s="667" t="s">
        <v>7571</v>
      </c>
      <c r="G1663" s="666" t="s">
        <v>7343</v>
      </c>
      <c r="H1663" s="666" t="s">
        <v>7344</v>
      </c>
      <c r="I1663" s="668">
        <v>4301.79</v>
      </c>
      <c r="J1663" s="668">
        <v>1</v>
      </c>
      <c r="K1663" s="669">
        <v>4301.79</v>
      </c>
    </row>
    <row r="1664" spans="1:11" ht="14.4" customHeight="1" x14ac:dyDescent="0.3">
      <c r="A1664" s="664" t="s">
        <v>555</v>
      </c>
      <c r="B1664" s="665" t="s">
        <v>556</v>
      </c>
      <c r="C1664" s="666" t="s">
        <v>4329</v>
      </c>
      <c r="D1664" s="667" t="s">
        <v>7569</v>
      </c>
      <c r="E1664" s="666" t="s">
        <v>7570</v>
      </c>
      <c r="F1664" s="667" t="s">
        <v>7571</v>
      </c>
      <c r="G1664" s="666" t="s">
        <v>7345</v>
      </c>
      <c r="H1664" s="666" t="s">
        <v>7346</v>
      </c>
      <c r="I1664" s="668">
        <v>4301.79</v>
      </c>
      <c r="J1664" s="668">
        <v>1</v>
      </c>
      <c r="K1664" s="669">
        <v>4301.79</v>
      </c>
    </row>
    <row r="1665" spans="1:11" ht="14.4" customHeight="1" x14ac:dyDescent="0.3">
      <c r="A1665" s="664" t="s">
        <v>555</v>
      </c>
      <c r="B1665" s="665" t="s">
        <v>556</v>
      </c>
      <c r="C1665" s="666" t="s">
        <v>4329</v>
      </c>
      <c r="D1665" s="667" t="s">
        <v>7569</v>
      </c>
      <c r="E1665" s="666" t="s">
        <v>7570</v>
      </c>
      <c r="F1665" s="667" t="s">
        <v>7571</v>
      </c>
      <c r="G1665" s="666" t="s">
        <v>7347</v>
      </c>
      <c r="H1665" s="666" t="s">
        <v>7348</v>
      </c>
      <c r="I1665" s="668">
        <v>4301.79</v>
      </c>
      <c r="J1665" s="668">
        <v>1</v>
      </c>
      <c r="K1665" s="669">
        <v>4301.79</v>
      </c>
    </row>
    <row r="1666" spans="1:11" ht="14.4" customHeight="1" x14ac:dyDescent="0.3">
      <c r="A1666" s="664" t="s">
        <v>555</v>
      </c>
      <c r="B1666" s="665" t="s">
        <v>556</v>
      </c>
      <c r="C1666" s="666" t="s">
        <v>4329</v>
      </c>
      <c r="D1666" s="667" t="s">
        <v>7569</v>
      </c>
      <c r="E1666" s="666" t="s">
        <v>7570</v>
      </c>
      <c r="F1666" s="667" t="s">
        <v>7571</v>
      </c>
      <c r="G1666" s="666" t="s">
        <v>7349</v>
      </c>
      <c r="H1666" s="666" t="s">
        <v>7350</v>
      </c>
      <c r="I1666" s="668">
        <v>4301.79</v>
      </c>
      <c r="J1666" s="668">
        <v>1</v>
      </c>
      <c r="K1666" s="669">
        <v>4301.79</v>
      </c>
    </row>
    <row r="1667" spans="1:11" ht="14.4" customHeight="1" x14ac:dyDescent="0.3">
      <c r="A1667" s="664" t="s">
        <v>555</v>
      </c>
      <c r="B1667" s="665" t="s">
        <v>556</v>
      </c>
      <c r="C1667" s="666" t="s">
        <v>4329</v>
      </c>
      <c r="D1667" s="667" t="s">
        <v>7569</v>
      </c>
      <c r="E1667" s="666" t="s">
        <v>7570</v>
      </c>
      <c r="F1667" s="667" t="s">
        <v>7571</v>
      </c>
      <c r="G1667" s="666" t="s">
        <v>7351</v>
      </c>
      <c r="H1667" s="666" t="s">
        <v>7352</v>
      </c>
      <c r="I1667" s="668">
        <v>4301.79</v>
      </c>
      <c r="J1667" s="668">
        <v>1</v>
      </c>
      <c r="K1667" s="669">
        <v>4301.79</v>
      </c>
    </row>
    <row r="1668" spans="1:11" ht="14.4" customHeight="1" x14ac:dyDescent="0.3">
      <c r="A1668" s="664" t="s">
        <v>555</v>
      </c>
      <c r="B1668" s="665" t="s">
        <v>556</v>
      </c>
      <c r="C1668" s="666" t="s">
        <v>4329</v>
      </c>
      <c r="D1668" s="667" t="s">
        <v>7569</v>
      </c>
      <c r="E1668" s="666" t="s">
        <v>7570</v>
      </c>
      <c r="F1668" s="667" t="s">
        <v>7571</v>
      </c>
      <c r="G1668" s="666" t="s">
        <v>7353</v>
      </c>
      <c r="H1668" s="666" t="s">
        <v>7354</v>
      </c>
      <c r="I1668" s="668">
        <v>4301.8</v>
      </c>
      <c r="J1668" s="668">
        <v>1</v>
      </c>
      <c r="K1668" s="669">
        <v>4301.8</v>
      </c>
    </row>
    <row r="1669" spans="1:11" ht="14.4" customHeight="1" x14ac:dyDescent="0.3">
      <c r="A1669" s="664" t="s">
        <v>555</v>
      </c>
      <c r="B1669" s="665" t="s">
        <v>556</v>
      </c>
      <c r="C1669" s="666" t="s">
        <v>4329</v>
      </c>
      <c r="D1669" s="667" t="s">
        <v>7569</v>
      </c>
      <c r="E1669" s="666" t="s">
        <v>7570</v>
      </c>
      <c r="F1669" s="667" t="s">
        <v>7571</v>
      </c>
      <c r="G1669" s="666" t="s">
        <v>7355</v>
      </c>
      <c r="H1669" s="666" t="s">
        <v>7356</v>
      </c>
      <c r="I1669" s="668">
        <v>5740.57</v>
      </c>
      <c r="J1669" s="668">
        <v>2</v>
      </c>
      <c r="K1669" s="669">
        <v>11481.14</v>
      </c>
    </row>
    <row r="1670" spans="1:11" ht="14.4" customHeight="1" x14ac:dyDescent="0.3">
      <c r="A1670" s="664" t="s">
        <v>555</v>
      </c>
      <c r="B1670" s="665" t="s">
        <v>556</v>
      </c>
      <c r="C1670" s="666" t="s">
        <v>4329</v>
      </c>
      <c r="D1670" s="667" t="s">
        <v>7569</v>
      </c>
      <c r="E1670" s="666" t="s">
        <v>7570</v>
      </c>
      <c r="F1670" s="667" t="s">
        <v>7571</v>
      </c>
      <c r="G1670" s="666" t="s">
        <v>7357</v>
      </c>
      <c r="H1670" s="666" t="s">
        <v>7358</v>
      </c>
      <c r="I1670" s="668">
        <v>4301.8</v>
      </c>
      <c r="J1670" s="668">
        <v>1</v>
      </c>
      <c r="K1670" s="669">
        <v>4301.8</v>
      </c>
    </row>
    <row r="1671" spans="1:11" ht="14.4" customHeight="1" x14ac:dyDescent="0.3">
      <c r="A1671" s="664" t="s">
        <v>555</v>
      </c>
      <c r="B1671" s="665" t="s">
        <v>556</v>
      </c>
      <c r="C1671" s="666" t="s">
        <v>4329</v>
      </c>
      <c r="D1671" s="667" t="s">
        <v>7569</v>
      </c>
      <c r="E1671" s="666" t="s">
        <v>7570</v>
      </c>
      <c r="F1671" s="667" t="s">
        <v>7571</v>
      </c>
      <c r="G1671" s="666" t="s">
        <v>7359</v>
      </c>
      <c r="H1671" s="666" t="s">
        <v>7360</v>
      </c>
      <c r="I1671" s="668">
        <v>4301.8</v>
      </c>
      <c r="J1671" s="668">
        <v>1</v>
      </c>
      <c r="K1671" s="669">
        <v>4301.8</v>
      </c>
    </row>
    <row r="1672" spans="1:11" ht="14.4" customHeight="1" x14ac:dyDescent="0.3">
      <c r="A1672" s="664" t="s">
        <v>555</v>
      </c>
      <c r="B1672" s="665" t="s">
        <v>556</v>
      </c>
      <c r="C1672" s="666" t="s">
        <v>4329</v>
      </c>
      <c r="D1672" s="667" t="s">
        <v>7569</v>
      </c>
      <c r="E1672" s="666" t="s">
        <v>7570</v>
      </c>
      <c r="F1672" s="667" t="s">
        <v>7571</v>
      </c>
      <c r="G1672" s="666" t="s">
        <v>7361</v>
      </c>
      <c r="H1672" s="666" t="s">
        <v>7362</v>
      </c>
      <c r="I1672" s="668">
        <v>4301.8</v>
      </c>
      <c r="J1672" s="668">
        <v>1</v>
      </c>
      <c r="K1672" s="669">
        <v>4301.8</v>
      </c>
    </row>
    <row r="1673" spans="1:11" ht="14.4" customHeight="1" x14ac:dyDescent="0.3">
      <c r="A1673" s="664" t="s">
        <v>555</v>
      </c>
      <c r="B1673" s="665" t="s">
        <v>556</v>
      </c>
      <c r="C1673" s="666" t="s">
        <v>4329</v>
      </c>
      <c r="D1673" s="667" t="s">
        <v>7569</v>
      </c>
      <c r="E1673" s="666" t="s">
        <v>7570</v>
      </c>
      <c r="F1673" s="667" t="s">
        <v>7571</v>
      </c>
      <c r="G1673" s="666" t="s">
        <v>7363</v>
      </c>
      <c r="H1673" s="666" t="s">
        <v>7364</v>
      </c>
      <c r="I1673" s="668">
        <v>4301.8</v>
      </c>
      <c r="J1673" s="668">
        <v>1</v>
      </c>
      <c r="K1673" s="669">
        <v>4301.8</v>
      </c>
    </row>
    <row r="1674" spans="1:11" ht="14.4" customHeight="1" x14ac:dyDescent="0.3">
      <c r="A1674" s="664" t="s">
        <v>555</v>
      </c>
      <c r="B1674" s="665" t="s">
        <v>556</v>
      </c>
      <c r="C1674" s="666" t="s">
        <v>4329</v>
      </c>
      <c r="D1674" s="667" t="s">
        <v>7569</v>
      </c>
      <c r="E1674" s="666" t="s">
        <v>7570</v>
      </c>
      <c r="F1674" s="667" t="s">
        <v>7571</v>
      </c>
      <c r="G1674" s="666" t="s">
        <v>7365</v>
      </c>
      <c r="H1674" s="666" t="s">
        <v>7366</v>
      </c>
      <c r="I1674" s="668">
        <v>4301.8</v>
      </c>
      <c r="J1674" s="668">
        <v>1</v>
      </c>
      <c r="K1674" s="669">
        <v>4301.8</v>
      </c>
    </row>
    <row r="1675" spans="1:11" ht="14.4" customHeight="1" x14ac:dyDescent="0.3">
      <c r="A1675" s="664" t="s">
        <v>555</v>
      </c>
      <c r="B1675" s="665" t="s">
        <v>556</v>
      </c>
      <c r="C1675" s="666" t="s">
        <v>4329</v>
      </c>
      <c r="D1675" s="667" t="s">
        <v>7569</v>
      </c>
      <c r="E1675" s="666" t="s">
        <v>7570</v>
      </c>
      <c r="F1675" s="667" t="s">
        <v>7571</v>
      </c>
      <c r="G1675" s="666" t="s">
        <v>7367</v>
      </c>
      <c r="H1675" s="666" t="s">
        <v>7368</v>
      </c>
      <c r="I1675" s="668">
        <v>4301.8</v>
      </c>
      <c r="J1675" s="668">
        <v>1</v>
      </c>
      <c r="K1675" s="669">
        <v>4301.8</v>
      </c>
    </row>
    <row r="1676" spans="1:11" ht="14.4" customHeight="1" x14ac:dyDescent="0.3">
      <c r="A1676" s="664" t="s">
        <v>555</v>
      </c>
      <c r="B1676" s="665" t="s">
        <v>556</v>
      </c>
      <c r="C1676" s="666" t="s">
        <v>4329</v>
      </c>
      <c r="D1676" s="667" t="s">
        <v>7569</v>
      </c>
      <c r="E1676" s="666" t="s">
        <v>7570</v>
      </c>
      <c r="F1676" s="667" t="s">
        <v>7571</v>
      </c>
      <c r="G1676" s="666" t="s">
        <v>7369</v>
      </c>
      <c r="H1676" s="666" t="s">
        <v>7370</v>
      </c>
      <c r="I1676" s="668">
        <v>4301.8</v>
      </c>
      <c r="J1676" s="668">
        <v>1</v>
      </c>
      <c r="K1676" s="669">
        <v>4301.8</v>
      </c>
    </row>
    <row r="1677" spans="1:11" ht="14.4" customHeight="1" x14ac:dyDescent="0.3">
      <c r="A1677" s="664" t="s">
        <v>555</v>
      </c>
      <c r="B1677" s="665" t="s">
        <v>556</v>
      </c>
      <c r="C1677" s="666" t="s">
        <v>4329</v>
      </c>
      <c r="D1677" s="667" t="s">
        <v>7569</v>
      </c>
      <c r="E1677" s="666" t="s">
        <v>7570</v>
      </c>
      <c r="F1677" s="667" t="s">
        <v>7571</v>
      </c>
      <c r="G1677" s="666" t="s">
        <v>7371</v>
      </c>
      <c r="H1677" s="666" t="s">
        <v>7372</v>
      </c>
      <c r="I1677" s="668">
        <v>4301.8</v>
      </c>
      <c r="J1677" s="668">
        <v>1</v>
      </c>
      <c r="K1677" s="669">
        <v>4301.8</v>
      </c>
    </row>
    <row r="1678" spans="1:11" ht="14.4" customHeight="1" x14ac:dyDescent="0.3">
      <c r="A1678" s="664" t="s">
        <v>555</v>
      </c>
      <c r="B1678" s="665" t="s">
        <v>556</v>
      </c>
      <c r="C1678" s="666" t="s">
        <v>4329</v>
      </c>
      <c r="D1678" s="667" t="s">
        <v>7569</v>
      </c>
      <c r="E1678" s="666" t="s">
        <v>7570</v>
      </c>
      <c r="F1678" s="667" t="s">
        <v>7571</v>
      </c>
      <c r="G1678" s="666" t="s">
        <v>7373</v>
      </c>
      <c r="H1678" s="666" t="s">
        <v>7374</v>
      </c>
      <c r="I1678" s="668">
        <v>4387.22</v>
      </c>
      <c r="J1678" s="668">
        <v>1</v>
      </c>
      <c r="K1678" s="669">
        <v>4387.22</v>
      </c>
    </row>
    <row r="1679" spans="1:11" ht="14.4" customHeight="1" x14ac:dyDescent="0.3">
      <c r="A1679" s="664" t="s">
        <v>555</v>
      </c>
      <c r="B1679" s="665" t="s">
        <v>556</v>
      </c>
      <c r="C1679" s="666" t="s">
        <v>4329</v>
      </c>
      <c r="D1679" s="667" t="s">
        <v>7569</v>
      </c>
      <c r="E1679" s="666" t="s">
        <v>7570</v>
      </c>
      <c r="F1679" s="667" t="s">
        <v>7571</v>
      </c>
      <c r="G1679" s="666" t="s">
        <v>7375</v>
      </c>
      <c r="H1679" s="666" t="s">
        <v>7376</v>
      </c>
      <c r="I1679" s="668">
        <v>4387.22</v>
      </c>
      <c r="J1679" s="668">
        <v>1</v>
      </c>
      <c r="K1679" s="669">
        <v>4387.22</v>
      </c>
    </row>
    <row r="1680" spans="1:11" ht="14.4" customHeight="1" x14ac:dyDescent="0.3">
      <c r="A1680" s="664" t="s">
        <v>555</v>
      </c>
      <c r="B1680" s="665" t="s">
        <v>556</v>
      </c>
      <c r="C1680" s="666" t="s">
        <v>4329</v>
      </c>
      <c r="D1680" s="667" t="s">
        <v>7569</v>
      </c>
      <c r="E1680" s="666" t="s">
        <v>7570</v>
      </c>
      <c r="F1680" s="667" t="s">
        <v>7571</v>
      </c>
      <c r="G1680" s="666" t="s">
        <v>7377</v>
      </c>
      <c r="H1680" s="666" t="s">
        <v>7378</v>
      </c>
      <c r="I1680" s="668">
        <v>4588.5</v>
      </c>
      <c r="J1680" s="668">
        <v>1</v>
      </c>
      <c r="K1680" s="669">
        <v>4588.5</v>
      </c>
    </row>
    <row r="1681" spans="1:11" ht="14.4" customHeight="1" x14ac:dyDescent="0.3">
      <c r="A1681" s="664" t="s">
        <v>555</v>
      </c>
      <c r="B1681" s="665" t="s">
        <v>556</v>
      </c>
      <c r="C1681" s="666" t="s">
        <v>4329</v>
      </c>
      <c r="D1681" s="667" t="s">
        <v>7569</v>
      </c>
      <c r="E1681" s="666" t="s">
        <v>7570</v>
      </c>
      <c r="F1681" s="667" t="s">
        <v>7571</v>
      </c>
      <c r="G1681" s="666" t="s">
        <v>7379</v>
      </c>
      <c r="H1681" s="666" t="s">
        <v>7380</v>
      </c>
      <c r="I1681" s="668">
        <v>5146.25</v>
      </c>
      <c r="J1681" s="668">
        <v>2</v>
      </c>
      <c r="K1681" s="669">
        <v>10292.5</v>
      </c>
    </row>
    <row r="1682" spans="1:11" ht="14.4" customHeight="1" x14ac:dyDescent="0.3">
      <c r="A1682" s="664" t="s">
        <v>555</v>
      </c>
      <c r="B1682" s="665" t="s">
        <v>556</v>
      </c>
      <c r="C1682" s="666" t="s">
        <v>4329</v>
      </c>
      <c r="D1682" s="667" t="s">
        <v>7569</v>
      </c>
      <c r="E1682" s="666" t="s">
        <v>7570</v>
      </c>
      <c r="F1682" s="667" t="s">
        <v>7571</v>
      </c>
      <c r="G1682" s="666" t="s">
        <v>7381</v>
      </c>
      <c r="H1682" s="666" t="s">
        <v>7382</v>
      </c>
      <c r="I1682" s="668">
        <v>5146.25</v>
      </c>
      <c r="J1682" s="668">
        <v>1</v>
      </c>
      <c r="K1682" s="669">
        <v>5146.25</v>
      </c>
    </row>
    <row r="1683" spans="1:11" ht="14.4" customHeight="1" x14ac:dyDescent="0.3">
      <c r="A1683" s="664" t="s">
        <v>555</v>
      </c>
      <c r="B1683" s="665" t="s">
        <v>556</v>
      </c>
      <c r="C1683" s="666" t="s">
        <v>4329</v>
      </c>
      <c r="D1683" s="667" t="s">
        <v>7569</v>
      </c>
      <c r="E1683" s="666" t="s">
        <v>7570</v>
      </c>
      <c r="F1683" s="667" t="s">
        <v>7571</v>
      </c>
      <c r="G1683" s="666" t="s">
        <v>7383</v>
      </c>
      <c r="H1683" s="666" t="s">
        <v>7384</v>
      </c>
      <c r="I1683" s="668">
        <v>6669.02</v>
      </c>
      <c r="J1683" s="668">
        <v>1</v>
      </c>
      <c r="K1683" s="669">
        <v>6669.02</v>
      </c>
    </row>
    <row r="1684" spans="1:11" ht="14.4" customHeight="1" x14ac:dyDescent="0.3">
      <c r="A1684" s="664" t="s">
        <v>555</v>
      </c>
      <c r="B1684" s="665" t="s">
        <v>556</v>
      </c>
      <c r="C1684" s="666" t="s">
        <v>4329</v>
      </c>
      <c r="D1684" s="667" t="s">
        <v>7569</v>
      </c>
      <c r="E1684" s="666" t="s">
        <v>7570</v>
      </c>
      <c r="F1684" s="667" t="s">
        <v>7571</v>
      </c>
      <c r="G1684" s="666" t="s">
        <v>7385</v>
      </c>
      <c r="H1684" s="666" t="s">
        <v>7386</v>
      </c>
      <c r="I1684" s="668">
        <v>7925.4</v>
      </c>
      <c r="J1684" s="668">
        <v>1</v>
      </c>
      <c r="K1684" s="669">
        <v>7925.4</v>
      </c>
    </row>
    <row r="1685" spans="1:11" ht="14.4" customHeight="1" x14ac:dyDescent="0.3">
      <c r="A1685" s="664" t="s">
        <v>555</v>
      </c>
      <c r="B1685" s="665" t="s">
        <v>556</v>
      </c>
      <c r="C1685" s="666" t="s">
        <v>4329</v>
      </c>
      <c r="D1685" s="667" t="s">
        <v>7569</v>
      </c>
      <c r="E1685" s="666" t="s">
        <v>7570</v>
      </c>
      <c r="F1685" s="667" t="s">
        <v>7571</v>
      </c>
      <c r="G1685" s="666" t="s">
        <v>7387</v>
      </c>
      <c r="H1685" s="666" t="s">
        <v>7388</v>
      </c>
      <c r="I1685" s="668">
        <v>8453.99</v>
      </c>
      <c r="J1685" s="668">
        <v>1</v>
      </c>
      <c r="K1685" s="669">
        <v>8453.99</v>
      </c>
    </row>
    <row r="1686" spans="1:11" ht="14.4" customHeight="1" x14ac:dyDescent="0.3">
      <c r="A1686" s="664" t="s">
        <v>555</v>
      </c>
      <c r="B1686" s="665" t="s">
        <v>556</v>
      </c>
      <c r="C1686" s="666" t="s">
        <v>4329</v>
      </c>
      <c r="D1686" s="667" t="s">
        <v>7569</v>
      </c>
      <c r="E1686" s="666" t="s">
        <v>7570</v>
      </c>
      <c r="F1686" s="667" t="s">
        <v>7571</v>
      </c>
      <c r="G1686" s="666" t="s">
        <v>7389</v>
      </c>
      <c r="H1686" s="666" t="s">
        <v>7390</v>
      </c>
      <c r="I1686" s="668">
        <v>8682.42</v>
      </c>
      <c r="J1686" s="668">
        <v>1</v>
      </c>
      <c r="K1686" s="669">
        <v>8682.42</v>
      </c>
    </row>
    <row r="1687" spans="1:11" ht="14.4" customHeight="1" x14ac:dyDescent="0.3">
      <c r="A1687" s="664" t="s">
        <v>555</v>
      </c>
      <c r="B1687" s="665" t="s">
        <v>556</v>
      </c>
      <c r="C1687" s="666" t="s">
        <v>4329</v>
      </c>
      <c r="D1687" s="667" t="s">
        <v>7569</v>
      </c>
      <c r="E1687" s="666" t="s">
        <v>7570</v>
      </c>
      <c r="F1687" s="667" t="s">
        <v>7571</v>
      </c>
      <c r="G1687" s="666" t="s">
        <v>7391</v>
      </c>
      <c r="H1687" s="666" t="s">
        <v>7392</v>
      </c>
      <c r="I1687" s="668">
        <v>8927.3799999999992</v>
      </c>
      <c r="J1687" s="668">
        <v>1</v>
      </c>
      <c r="K1687" s="669">
        <v>8927.3799999999992</v>
      </c>
    </row>
    <row r="1688" spans="1:11" ht="14.4" customHeight="1" x14ac:dyDescent="0.3">
      <c r="A1688" s="664" t="s">
        <v>555</v>
      </c>
      <c r="B1688" s="665" t="s">
        <v>556</v>
      </c>
      <c r="C1688" s="666" t="s">
        <v>4329</v>
      </c>
      <c r="D1688" s="667" t="s">
        <v>7569</v>
      </c>
      <c r="E1688" s="666" t="s">
        <v>7570</v>
      </c>
      <c r="F1688" s="667" t="s">
        <v>7571</v>
      </c>
      <c r="G1688" s="666" t="s">
        <v>7393</v>
      </c>
      <c r="H1688" s="666" t="s">
        <v>7394</v>
      </c>
      <c r="I1688" s="668">
        <v>9174.09</v>
      </c>
      <c r="J1688" s="668">
        <v>1</v>
      </c>
      <c r="K1688" s="669">
        <v>9174.09</v>
      </c>
    </row>
    <row r="1689" spans="1:11" ht="14.4" customHeight="1" x14ac:dyDescent="0.3">
      <c r="A1689" s="664" t="s">
        <v>555</v>
      </c>
      <c r="B1689" s="665" t="s">
        <v>556</v>
      </c>
      <c r="C1689" s="666" t="s">
        <v>4329</v>
      </c>
      <c r="D1689" s="667" t="s">
        <v>7569</v>
      </c>
      <c r="E1689" s="666" t="s">
        <v>7570</v>
      </c>
      <c r="F1689" s="667" t="s">
        <v>7571</v>
      </c>
      <c r="G1689" s="666" t="s">
        <v>7395</v>
      </c>
      <c r="H1689" s="666" t="s">
        <v>7396</v>
      </c>
      <c r="I1689" s="668">
        <v>405.04</v>
      </c>
      <c r="J1689" s="668">
        <v>1</v>
      </c>
      <c r="K1689" s="669">
        <v>405.04</v>
      </c>
    </row>
    <row r="1690" spans="1:11" ht="14.4" customHeight="1" x14ac:dyDescent="0.3">
      <c r="A1690" s="664" t="s">
        <v>555</v>
      </c>
      <c r="B1690" s="665" t="s">
        <v>556</v>
      </c>
      <c r="C1690" s="666" t="s">
        <v>4329</v>
      </c>
      <c r="D1690" s="667" t="s">
        <v>7569</v>
      </c>
      <c r="E1690" s="666" t="s">
        <v>7570</v>
      </c>
      <c r="F1690" s="667" t="s">
        <v>7571</v>
      </c>
      <c r="G1690" s="666" t="s">
        <v>7397</v>
      </c>
      <c r="H1690" s="666" t="s">
        <v>7398</v>
      </c>
      <c r="I1690" s="668">
        <v>615.58000000000004</v>
      </c>
      <c r="J1690" s="668">
        <v>1</v>
      </c>
      <c r="K1690" s="669">
        <v>615.58000000000004</v>
      </c>
    </row>
    <row r="1691" spans="1:11" ht="14.4" customHeight="1" x14ac:dyDescent="0.3">
      <c r="A1691" s="664" t="s">
        <v>555</v>
      </c>
      <c r="B1691" s="665" t="s">
        <v>556</v>
      </c>
      <c r="C1691" s="666" t="s">
        <v>4329</v>
      </c>
      <c r="D1691" s="667" t="s">
        <v>7569</v>
      </c>
      <c r="E1691" s="666" t="s">
        <v>7570</v>
      </c>
      <c r="F1691" s="667" t="s">
        <v>7571</v>
      </c>
      <c r="G1691" s="666" t="s">
        <v>7399</v>
      </c>
      <c r="H1691" s="666" t="s">
        <v>7400</v>
      </c>
      <c r="I1691" s="668">
        <v>638.39</v>
      </c>
      <c r="J1691" s="668">
        <v>1</v>
      </c>
      <c r="K1691" s="669">
        <v>638.39</v>
      </c>
    </row>
    <row r="1692" spans="1:11" ht="14.4" customHeight="1" x14ac:dyDescent="0.3">
      <c r="A1692" s="664" t="s">
        <v>555</v>
      </c>
      <c r="B1692" s="665" t="s">
        <v>556</v>
      </c>
      <c r="C1692" s="666" t="s">
        <v>4329</v>
      </c>
      <c r="D1692" s="667" t="s">
        <v>7569</v>
      </c>
      <c r="E1692" s="666" t="s">
        <v>7570</v>
      </c>
      <c r="F1692" s="667" t="s">
        <v>7571</v>
      </c>
      <c r="G1692" s="666" t="s">
        <v>7401</v>
      </c>
      <c r="H1692" s="666" t="s">
        <v>7402</v>
      </c>
      <c r="I1692" s="668">
        <v>727.37</v>
      </c>
      <c r="J1692" s="668">
        <v>4</v>
      </c>
      <c r="K1692" s="669">
        <v>2909.49</v>
      </c>
    </row>
    <row r="1693" spans="1:11" ht="14.4" customHeight="1" x14ac:dyDescent="0.3">
      <c r="A1693" s="664" t="s">
        <v>555</v>
      </c>
      <c r="B1693" s="665" t="s">
        <v>556</v>
      </c>
      <c r="C1693" s="666" t="s">
        <v>4329</v>
      </c>
      <c r="D1693" s="667" t="s">
        <v>7569</v>
      </c>
      <c r="E1693" s="666" t="s">
        <v>7570</v>
      </c>
      <c r="F1693" s="667" t="s">
        <v>7571</v>
      </c>
      <c r="G1693" s="666" t="s">
        <v>7403</v>
      </c>
      <c r="H1693" s="666" t="s">
        <v>7404</v>
      </c>
      <c r="I1693" s="668">
        <v>831.74</v>
      </c>
      <c r="J1693" s="668">
        <v>1</v>
      </c>
      <c r="K1693" s="669">
        <v>831.74</v>
      </c>
    </row>
    <row r="1694" spans="1:11" ht="14.4" customHeight="1" x14ac:dyDescent="0.3">
      <c r="A1694" s="664" t="s">
        <v>555</v>
      </c>
      <c r="B1694" s="665" t="s">
        <v>556</v>
      </c>
      <c r="C1694" s="666" t="s">
        <v>4329</v>
      </c>
      <c r="D1694" s="667" t="s">
        <v>7569</v>
      </c>
      <c r="E1694" s="666" t="s">
        <v>7570</v>
      </c>
      <c r="F1694" s="667" t="s">
        <v>7571</v>
      </c>
      <c r="G1694" s="666" t="s">
        <v>7405</v>
      </c>
      <c r="H1694" s="666" t="s">
        <v>7406</v>
      </c>
      <c r="I1694" s="668">
        <v>615.59</v>
      </c>
      <c r="J1694" s="668">
        <v>2</v>
      </c>
      <c r="K1694" s="669">
        <v>1231.17</v>
      </c>
    </row>
    <row r="1695" spans="1:11" ht="14.4" customHeight="1" x14ac:dyDescent="0.3">
      <c r="A1695" s="664" t="s">
        <v>555</v>
      </c>
      <c r="B1695" s="665" t="s">
        <v>556</v>
      </c>
      <c r="C1695" s="666" t="s">
        <v>4329</v>
      </c>
      <c r="D1695" s="667" t="s">
        <v>7569</v>
      </c>
      <c r="E1695" s="666" t="s">
        <v>7570</v>
      </c>
      <c r="F1695" s="667" t="s">
        <v>7571</v>
      </c>
      <c r="G1695" s="666" t="s">
        <v>7407</v>
      </c>
      <c r="H1695" s="666" t="s">
        <v>7408</v>
      </c>
      <c r="I1695" s="668">
        <v>1538.27</v>
      </c>
      <c r="J1695" s="668">
        <v>1</v>
      </c>
      <c r="K1695" s="669">
        <v>1538.27</v>
      </c>
    </row>
    <row r="1696" spans="1:11" ht="14.4" customHeight="1" x14ac:dyDescent="0.3">
      <c r="A1696" s="664" t="s">
        <v>555</v>
      </c>
      <c r="B1696" s="665" t="s">
        <v>556</v>
      </c>
      <c r="C1696" s="666" t="s">
        <v>4329</v>
      </c>
      <c r="D1696" s="667" t="s">
        <v>7569</v>
      </c>
      <c r="E1696" s="666" t="s">
        <v>7570</v>
      </c>
      <c r="F1696" s="667" t="s">
        <v>7571</v>
      </c>
      <c r="G1696" s="666" t="s">
        <v>7409</v>
      </c>
      <c r="H1696" s="666" t="s">
        <v>7410</v>
      </c>
      <c r="I1696" s="668">
        <v>830.3</v>
      </c>
      <c r="J1696" s="668">
        <v>2</v>
      </c>
      <c r="K1696" s="669">
        <v>1660.6</v>
      </c>
    </row>
    <row r="1697" spans="1:11" ht="14.4" customHeight="1" x14ac:dyDescent="0.3">
      <c r="A1697" s="664" t="s">
        <v>555</v>
      </c>
      <c r="B1697" s="665" t="s">
        <v>556</v>
      </c>
      <c r="C1697" s="666" t="s">
        <v>4329</v>
      </c>
      <c r="D1697" s="667" t="s">
        <v>7569</v>
      </c>
      <c r="E1697" s="666" t="s">
        <v>7570</v>
      </c>
      <c r="F1697" s="667" t="s">
        <v>7571</v>
      </c>
      <c r="G1697" s="666" t="s">
        <v>7411</v>
      </c>
      <c r="H1697" s="666" t="s">
        <v>7412</v>
      </c>
      <c r="I1697" s="668">
        <v>831.74</v>
      </c>
      <c r="J1697" s="668">
        <v>2</v>
      </c>
      <c r="K1697" s="669">
        <v>1663.47</v>
      </c>
    </row>
    <row r="1698" spans="1:11" ht="14.4" customHeight="1" x14ac:dyDescent="0.3">
      <c r="A1698" s="664" t="s">
        <v>555</v>
      </c>
      <c r="B1698" s="665" t="s">
        <v>556</v>
      </c>
      <c r="C1698" s="666" t="s">
        <v>4329</v>
      </c>
      <c r="D1698" s="667" t="s">
        <v>7569</v>
      </c>
      <c r="E1698" s="666" t="s">
        <v>7570</v>
      </c>
      <c r="F1698" s="667" t="s">
        <v>7571</v>
      </c>
      <c r="G1698" s="666" t="s">
        <v>7413</v>
      </c>
      <c r="H1698" s="666" t="s">
        <v>7414</v>
      </c>
      <c r="I1698" s="668">
        <v>1800</v>
      </c>
      <c r="J1698" s="668">
        <v>2</v>
      </c>
      <c r="K1698" s="669">
        <v>3600</v>
      </c>
    </row>
    <row r="1699" spans="1:11" ht="14.4" customHeight="1" x14ac:dyDescent="0.3">
      <c r="A1699" s="664" t="s">
        <v>555</v>
      </c>
      <c r="B1699" s="665" t="s">
        <v>556</v>
      </c>
      <c r="C1699" s="666" t="s">
        <v>4329</v>
      </c>
      <c r="D1699" s="667" t="s">
        <v>7569</v>
      </c>
      <c r="E1699" s="666" t="s">
        <v>7570</v>
      </c>
      <c r="F1699" s="667" t="s">
        <v>7571</v>
      </c>
      <c r="G1699" s="666" t="s">
        <v>7415</v>
      </c>
      <c r="H1699" s="666" t="s">
        <v>7416</v>
      </c>
      <c r="I1699" s="668">
        <v>1800</v>
      </c>
      <c r="J1699" s="668">
        <v>1</v>
      </c>
      <c r="K1699" s="669">
        <v>1800</v>
      </c>
    </row>
    <row r="1700" spans="1:11" ht="14.4" customHeight="1" x14ac:dyDescent="0.3">
      <c r="A1700" s="664" t="s">
        <v>555</v>
      </c>
      <c r="B1700" s="665" t="s">
        <v>556</v>
      </c>
      <c r="C1700" s="666" t="s">
        <v>4329</v>
      </c>
      <c r="D1700" s="667" t="s">
        <v>7569</v>
      </c>
      <c r="E1700" s="666" t="s">
        <v>7570</v>
      </c>
      <c r="F1700" s="667" t="s">
        <v>7571</v>
      </c>
      <c r="G1700" s="666" t="s">
        <v>7417</v>
      </c>
      <c r="H1700" s="666" t="s">
        <v>7418</v>
      </c>
      <c r="I1700" s="668">
        <v>3510.26</v>
      </c>
      <c r="J1700" s="668">
        <v>1</v>
      </c>
      <c r="K1700" s="669">
        <v>3510.26</v>
      </c>
    </row>
    <row r="1701" spans="1:11" ht="14.4" customHeight="1" x14ac:dyDescent="0.3">
      <c r="A1701" s="664" t="s">
        <v>555</v>
      </c>
      <c r="B1701" s="665" t="s">
        <v>556</v>
      </c>
      <c r="C1701" s="666" t="s">
        <v>4329</v>
      </c>
      <c r="D1701" s="667" t="s">
        <v>7569</v>
      </c>
      <c r="E1701" s="666" t="s">
        <v>7570</v>
      </c>
      <c r="F1701" s="667" t="s">
        <v>7571</v>
      </c>
      <c r="G1701" s="666" t="s">
        <v>7419</v>
      </c>
      <c r="H1701" s="666" t="s">
        <v>7420</v>
      </c>
      <c r="I1701" s="668">
        <v>3999</v>
      </c>
      <c r="J1701" s="668">
        <v>1</v>
      </c>
      <c r="K1701" s="669">
        <v>3999</v>
      </c>
    </row>
    <row r="1702" spans="1:11" ht="14.4" customHeight="1" x14ac:dyDescent="0.3">
      <c r="A1702" s="664" t="s">
        <v>555</v>
      </c>
      <c r="B1702" s="665" t="s">
        <v>556</v>
      </c>
      <c r="C1702" s="666" t="s">
        <v>4329</v>
      </c>
      <c r="D1702" s="667" t="s">
        <v>7569</v>
      </c>
      <c r="E1702" s="666" t="s">
        <v>7570</v>
      </c>
      <c r="F1702" s="667" t="s">
        <v>7571</v>
      </c>
      <c r="G1702" s="666" t="s">
        <v>7421</v>
      </c>
      <c r="H1702" s="666" t="s">
        <v>7422</v>
      </c>
      <c r="I1702" s="668">
        <v>4588.5</v>
      </c>
      <c r="J1702" s="668">
        <v>1</v>
      </c>
      <c r="K1702" s="669">
        <v>4588.5</v>
      </c>
    </row>
    <row r="1703" spans="1:11" ht="14.4" customHeight="1" x14ac:dyDescent="0.3">
      <c r="A1703" s="664" t="s">
        <v>555</v>
      </c>
      <c r="B1703" s="665" t="s">
        <v>556</v>
      </c>
      <c r="C1703" s="666" t="s">
        <v>4329</v>
      </c>
      <c r="D1703" s="667" t="s">
        <v>7569</v>
      </c>
      <c r="E1703" s="666" t="s">
        <v>7570</v>
      </c>
      <c r="F1703" s="667" t="s">
        <v>7571</v>
      </c>
      <c r="G1703" s="666" t="s">
        <v>7423</v>
      </c>
      <c r="H1703" s="666" t="s">
        <v>7424</v>
      </c>
      <c r="I1703" s="668">
        <v>4588.5</v>
      </c>
      <c r="J1703" s="668">
        <v>1</v>
      </c>
      <c r="K1703" s="669">
        <v>4588.5</v>
      </c>
    </row>
    <row r="1704" spans="1:11" ht="14.4" customHeight="1" x14ac:dyDescent="0.3">
      <c r="A1704" s="664" t="s">
        <v>555</v>
      </c>
      <c r="B1704" s="665" t="s">
        <v>556</v>
      </c>
      <c r="C1704" s="666" t="s">
        <v>4329</v>
      </c>
      <c r="D1704" s="667" t="s">
        <v>7569</v>
      </c>
      <c r="E1704" s="666" t="s">
        <v>7570</v>
      </c>
      <c r="F1704" s="667" t="s">
        <v>7571</v>
      </c>
      <c r="G1704" s="666" t="s">
        <v>7425</v>
      </c>
      <c r="H1704" s="666" t="s">
        <v>7426</v>
      </c>
      <c r="I1704" s="668">
        <v>5146.25</v>
      </c>
      <c r="J1704" s="668">
        <v>1</v>
      </c>
      <c r="K1704" s="669">
        <v>5146.25</v>
      </c>
    </row>
    <row r="1705" spans="1:11" ht="14.4" customHeight="1" x14ac:dyDescent="0.3">
      <c r="A1705" s="664" t="s">
        <v>555</v>
      </c>
      <c r="B1705" s="665" t="s">
        <v>556</v>
      </c>
      <c r="C1705" s="666" t="s">
        <v>4329</v>
      </c>
      <c r="D1705" s="667" t="s">
        <v>7569</v>
      </c>
      <c r="E1705" s="666" t="s">
        <v>7570</v>
      </c>
      <c r="F1705" s="667" t="s">
        <v>7571</v>
      </c>
      <c r="G1705" s="666" t="s">
        <v>7427</v>
      </c>
      <c r="H1705" s="666" t="s">
        <v>7428</v>
      </c>
      <c r="I1705" s="668">
        <v>5146.25</v>
      </c>
      <c r="J1705" s="668">
        <v>1</v>
      </c>
      <c r="K1705" s="669">
        <v>5146.25</v>
      </c>
    </row>
    <row r="1706" spans="1:11" ht="14.4" customHeight="1" x14ac:dyDescent="0.3">
      <c r="A1706" s="664" t="s">
        <v>555</v>
      </c>
      <c r="B1706" s="665" t="s">
        <v>556</v>
      </c>
      <c r="C1706" s="666" t="s">
        <v>4329</v>
      </c>
      <c r="D1706" s="667" t="s">
        <v>7569</v>
      </c>
      <c r="E1706" s="666" t="s">
        <v>7570</v>
      </c>
      <c r="F1706" s="667" t="s">
        <v>7571</v>
      </c>
      <c r="G1706" s="666" t="s">
        <v>7429</v>
      </c>
      <c r="H1706" s="666" t="s">
        <v>7430</v>
      </c>
      <c r="I1706" s="668">
        <v>7921</v>
      </c>
      <c r="J1706" s="668">
        <v>1</v>
      </c>
      <c r="K1706" s="669">
        <v>7921</v>
      </c>
    </row>
    <row r="1707" spans="1:11" ht="14.4" customHeight="1" x14ac:dyDescent="0.3">
      <c r="A1707" s="664" t="s">
        <v>555</v>
      </c>
      <c r="B1707" s="665" t="s">
        <v>556</v>
      </c>
      <c r="C1707" s="666" t="s">
        <v>4329</v>
      </c>
      <c r="D1707" s="667" t="s">
        <v>7569</v>
      </c>
      <c r="E1707" s="666" t="s">
        <v>7570</v>
      </c>
      <c r="F1707" s="667" t="s">
        <v>7571</v>
      </c>
      <c r="G1707" s="666" t="s">
        <v>7431</v>
      </c>
      <c r="H1707" s="666" t="s">
        <v>7432</v>
      </c>
      <c r="I1707" s="668">
        <v>8268.7000000000007</v>
      </c>
      <c r="J1707" s="668">
        <v>1</v>
      </c>
      <c r="K1707" s="669">
        <v>8268.7000000000007</v>
      </c>
    </row>
    <row r="1708" spans="1:11" ht="14.4" customHeight="1" x14ac:dyDescent="0.3">
      <c r="A1708" s="664" t="s">
        <v>555</v>
      </c>
      <c r="B1708" s="665" t="s">
        <v>556</v>
      </c>
      <c r="C1708" s="666" t="s">
        <v>4329</v>
      </c>
      <c r="D1708" s="667" t="s">
        <v>7569</v>
      </c>
      <c r="E1708" s="666" t="s">
        <v>7570</v>
      </c>
      <c r="F1708" s="667" t="s">
        <v>7571</v>
      </c>
      <c r="G1708" s="666" t="s">
        <v>7433</v>
      </c>
      <c r="H1708" s="666" t="s">
        <v>7434</v>
      </c>
      <c r="I1708" s="668">
        <v>8390.4</v>
      </c>
      <c r="J1708" s="668">
        <v>1</v>
      </c>
      <c r="K1708" s="669">
        <v>8390.4</v>
      </c>
    </row>
    <row r="1709" spans="1:11" ht="14.4" customHeight="1" x14ac:dyDescent="0.3">
      <c r="A1709" s="664" t="s">
        <v>555</v>
      </c>
      <c r="B1709" s="665" t="s">
        <v>556</v>
      </c>
      <c r="C1709" s="666" t="s">
        <v>4329</v>
      </c>
      <c r="D1709" s="667" t="s">
        <v>7569</v>
      </c>
      <c r="E1709" s="666" t="s">
        <v>7570</v>
      </c>
      <c r="F1709" s="667" t="s">
        <v>7571</v>
      </c>
      <c r="G1709" s="666" t="s">
        <v>7435</v>
      </c>
      <c r="H1709" s="666" t="s">
        <v>7436</v>
      </c>
      <c r="I1709" s="668">
        <v>10442.290000000001</v>
      </c>
      <c r="J1709" s="668">
        <v>1</v>
      </c>
      <c r="K1709" s="669">
        <v>10442.290000000001</v>
      </c>
    </row>
    <row r="1710" spans="1:11" ht="14.4" customHeight="1" x14ac:dyDescent="0.3">
      <c r="A1710" s="664" t="s">
        <v>555</v>
      </c>
      <c r="B1710" s="665" t="s">
        <v>556</v>
      </c>
      <c r="C1710" s="666" t="s">
        <v>4329</v>
      </c>
      <c r="D1710" s="667" t="s">
        <v>7569</v>
      </c>
      <c r="E1710" s="666" t="s">
        <v>7572</v>
      </c>
      <c r="F1710" s="667" t="s">
        <v>7573</v>
      </c>
      <c r="G1710" s="666" t="s">
        <v>7437</v>
      </c>
      <c r="H1710" s="666" t="s">
        <v>7438</v>
      </c>
      <c r="I1710" s="668">
        <v>2264.35</v>
      </c>
      <c r="J1710" s="668">
        <v>2</v>
      </c>
      <c r="K1710" s="669">
        <v>4528.7</v>
      </c>
    </row>
    <row r="1711" spans="1:11" ht="14.4" customHeight="1" x14ac:dyDescent="0.3">
      <c r="A1711" s="664" t="s">
        <v>555</v>
      </c>
      <c r="B1711" s="665" t="s">
        <v>556</v>
      </c>
      <c r="C1711" s="666" t="s">
        <v>4329</v>
      </c>
      <c r="D1711" s="667" t="s">
        <v>7569</v>
      </c>
      <c r="E1711" s="666" t="s">
        <v>7572</v>
      </c>
      <c r="F1711" s="667" t="s">
        <v>7573</v>
      </c>
      <c r="G1711" s="666" t="s">
        <v>7439</v>
      </c>
      <c r="H1711" s="666" t="s">
        <v>7440</v>
      </c>
      <c r="I1711" s="668">
        <v>12254.4</v>
      </c>
      <c r="J1711" s="668">
        <v>2</v>
      </c>
      <c r="K1711" s="669">
        <v>24508.799999999999</v>
      </c>
    </row>
    <row r="1712" spans="1:11" ht="14.4" customHeight="1" x14ac:dyDescent="0.3">
      <c r="A1712" s="664" t="s">
        <v>555</v>
      </c>
      <c r="B1712" s="665" t="s">
        <v>556</v>
      </c>
      <c r="C1712" s="666" t="s">
        <v>4329</v>
      </c>
      <c r="D1712" s="667" t="s">
        <v>7569</v>
      </c>
      <c r="E1712" s="666" t="s">
        <v>7572</v>
      </c>
      <c r="F1712" s="667" t="s">
        <v>7573</v>
      </c>
      <c r="G1712" s="666" t="s">
        <v>7441</v>
      </c>
      <c r="H1712" s="666" t="s">
        <v>7442</v>
      </c>
      <c r="I1712" s="668">
        <v>28702.85</v>
      </c>
      <c r="J1712" s="668">
        <v>1</v>
      </c>
      <c r="K1712" s="669">
        <v>28702.85</v>
      </c>
    </row>
    <row r="1713" spans="1:11" ht="14.4" customHeight="1" x14ac:dyDescent="0.3">
      <c r="A1713" s="664" t="s">
        <v>555</v>
      </c>
      <c r="B1713" s="665" t="s">
        <v>556</v>
      </c>
      <c r="C1713" s="666" t="s">
        <v>4329</v>
      </c>
      <c r="D1713" s="667" t="s">
        <v>7569</v>
      </c>
      <c r="E1713" s="666" t="s">
        <v>7572</v>
      </c>
      <c r="F1713" s="667" t="s">
        <v>7573</v>
      </c>
      <c r="G1713" s="666" t="s">
        <v>7443</v>
      </c>
      <c r="H1713" s="666" t="s">
        <v>7444</v>
      </c>
      <c r="I1713" s="668">
        <v>28702.85</v>
      </c>
      <c r="J1713" s="668">
        <v>1</v>
      </c>
      <c r="K1713" s="669">
        <v>28702.85</v>
      </c>
    </row>
    <row r="1714" spans="1:11" ht="14.4" customHeight="1" x14ac:dyDescent="0.3">
      <c r="A1714" s="664" t="s">
        <v>555</v>
      </c>
      <c r="B1714" s="665" t="s">
        <v>556</v>
      </c>
      <c r="C1714" s="666" t="s">
        <v>4329</v>
      </c>
      <c r="D1714" s="667" t="s">
        <v>7569</v>
      </c>
      <c r="E1714" s="666" t="s">
        <v>7572</v>
      </c>
      <c r="F1714" s="667" t="s">
        <v>7573</v>
      </c>
      <c r="G1714" s="666" t="s">
        <v>7445</v>
      </c>
      <c r="H1714" s="666" t="s">
        <v>7446</v>
      </c>
      <c r="I1714" s="668">
        <v>9188.5</v>
      </c>
      <c r="J1714" s="668">
        <v>1</v>
      </c>
      <c r="K1714" s="669">
        <v>9188.5</v>
      </c>
    </row>
    <row r="1715" spans="1:11" ht="14.4" customHeight="1" x14ac:dyDescent="0.3">
      <c r="A1715" s="664" t="s">
        <v>555</v>
      </c>
      <c r="B1715" s="665" t="s">
        <v>556</v>
      </c>
      <c r="C1715" s="666" t="s">
        <v>4329</v>
      </c>
      <c r="D1715" s="667" t="s">
        <v>7569</v>
      </c>
      <c r="E1715" s="666" t="s">
        <v>7572</v>
      </c>
      <c r="F1715" s="667" t="s">
        <v>7573</v>
      </c>
      <c r="G1715" s="666" t="s">
        <v>7447</v>
      </c>
      <c r="H1715" s="666" t="s">
        <v>7448</v>
      </c>
      <c r="I1715" s="668">
        <v>18388.5</v>
      </c>
      <c r="J1715" s="668">
        <v>1</v>
      </c>
      <c r="K1715" s="669">
        <v>18388.5</v>
      </c>
    </row>
    <row r="1716" spans="1:11" ht="14.4" customHeight="1" x14ac:dyDescent="0.3">
      <c r="A1716" s="664" t="s">
        <v>555</v>
      </c>
      <c r="B1716" s="665" t="s">
        <v>556</v>
      </c>
      <c r="C1716" s="666" t="s">
        <v>4329</v>
      </c>
      <c r="D1716" s="667" t="s">
        <v>7569</v>
      </c>
      <c r="E1716" s="666" t="s">
        <v>7572</v>
      </c>
      <c r="F1716" s="667" t="s">
        <v>7573</v>
      </c>
      <c r="G1716" s="666" t="s">
        <v>7449</v>
      </c>
      <c r="H1716" s="666" t="s">
        <v>7450</v>
      </c>
      <c r="I1716" s="668">
        <v>12254.4</v>
      </c>
      <c r="J1716" s="668">
        <v>1</v>
      </c>
      <c r="K1716" s="669">
        <v>12254.4</v>
      </c>
    </row>
    <row r="1717" spans="1:11" ht="14.4" customHeight="1" x14ac:dyDescent="0.3">
      <c r="A1717" s="664" t="s">
        <v>555</v>
      </c>
      <c r="B1717" s="665" t="s">
        <v>556</v>
      </c>
      <c r="C1717" s="666" t="s">
        <v>4329</v>
      </c>
      <c r="D1717" s="667" t="s">
        <v>7569</v>
      </c>
      <c r="E1717" s="666" t="s">
        <v>7572</v>
      </c>
      <c r="F1717" s="667" t="s">
        <v>7573</v>
      </c>
      <c r="G1717" s="666" t="s">
        <v>7451</v>
      </c>
      <c r="H1717" s="666" t="s">
        <v>7452</v>
      </c>
      <c r="I1717" s="668">
        <v>9635.85</v>
      </c>
      <c r="J1717" s="668">
        <v>1</v>
      </c>
      <c r="K1717" s="669">
        <v>9635.85</v>
      </c>
    </row>
    <row r="1718" spans="1:11" ht="14.4" customHeight="1" x14ac:dyDescent="0.3">
      <c r="A1718" s="664" t="s">
        <v>555</v>
      </c>
      <c r="B1718" s="665" t="s">
        <v>556</v>
      </c>
      <c r="C1718" s="666" t="s">
        <v>4329</v>
      </c>
      <c r="D1718" s="667" t="s">
        <v>7569</v>
      </c>
      <c r="E1718" s="666" t="s">
        <v>7572</v>
      </c>
      <c r="F1718" s="667" t="s">
        <v>7573</v>
      </c>
      <c r="G1718" s="666" t="s">
        <v>7453</v>
      </c>
      <c r="H1718" s="666" t="s">
        <v>7454</v>
      </c>
      <c r="I1718" s="668">
        <v>2264.35</v>
      </c>
      <c r="J1718" s="668">
        <v>1</v>
      </c>
      <c r="K1718" s="669">
        <v>2264.35</v>
      </c>
    </row>
    <row r="1719" spans="1:11" ht="14.4" customHeight="1" x14ac:dyDescent="0.3">
      <c r="A1719" s="664" t="s">
        <v>555</v>
      </c>
      <c r="B1719" s="665" t="s">
        <v>556</v>
      </c>
      <c r="C1719" s="666" t="s">
        <v>4329</v>
      </c>
      <c r="D1719" s="667" t="s">
        <v>7569</v>
      </c>
      <c r="E1719" s="666" t="s">
        <v>7572</v>
      </c>
      <c r="F1719" s="667" t="s">
        <v>7573</v>
      </c>
      <c r="G1719" s="666" t="s">
        <v>7455</v>
      </c>
      <c r="H1719" s="666" t="s">
        <v>7456</v>
      </c>
      <c r="I1719" s="668">
        <v>9635.85</v>
      </c>
      <c r="J1719" s="668">
        <v>2</v>
      </c>
      <c r="K1719" s="669">
        <v>19271.7</v>
      </c>
    </row>
    <row r="1720" spans="1:11" ht="14.4" customHeight="1" x14ac:dyDescent="0.3">
      <c r="A1720" s="664" t="s">
        <v>555</v>
      </c>
      <c r="B1720" s="665" t="s">
        <v>556</v>
      </c>
      <c r="C1720" s="666" t="s">
        <v>4329</v>
      </c>
      <c r="D1720" s="667" t="s">
        <v>7569</v>
      </c>
      <c r="E1720" s="666" t="s">
        <v>7572</v>
      </c>
      <c r="F1720" s="667" t="s">
        <v>7573</v>
      </c>
      <c r="G1720" s="666" t="s">
        <v>7457</v>
      </c>
      <c r="H1720" s="666" t="s">
        <v>7458</v>
      </c>
      <c r="I1720" s="668">
        <v>16999.509999999998</v>
      </c>
      <c r="J1720" s="668">
        <v>2</v>
      </c>
      <c r="K1720" s="669">
        <v>33999.019999999997</v>
      </c>
    </row>
    <row r="1721" spans="1:11" ht="14.4" customHeight="1" x14ac:dyDescent="0.3">
      <c r="A1721" s="664" t="s">
        <v>555</v>
      </c>
      <c r="B1721" s="665" t="s">
        <v>556</v>
      </c>
      <c r="C1721" s="666" t="s">
        <v>4329</v>
      </c>
      <c r="D1721" s="667" t="s">
        <v>7569</v>
      </c>
      <c r="E1721" s="666" t="s">
        <v>7572</v>
      </c>
      <c r="F1721" s="667" t="s">
        <v>7573</v>
      </c>
      <c r="G1721" s="666" t="s">
        <v>7459</v>
      </c>
      <c r="H1721" s="666" t="s">
        <v>7460</v>
      </c>
      <c r="I1721" s="668">
        <v>16999.5</v>
      </c>
      <c r="J1721" s="668">
        <v>1</v>
      </c>
      <c r="K1721" s="669">
        <v>16999.5</v>
      </c>
    </row>
    <row r="1722" spans="1:11" ht="14.4" customHeight="1" x14ac:dyDescent="0.3">
      <c r="A1722" s="664" t="s">
        <v>555</v>
      </c>
      <c r="B1722" s="665" t="s">
        <v>556</v>
      </c>
      <c r="C1722" s="666" t="s">
        <v>4329</v>
      </c>
      <c r="D1722" s="667" t="s">
        <v>7569</v>
      </c>
      <c r="E1722" s="666" t="s">
        <v>7572</v>
      </c>
      <c r="F1722" s="667" t="s">
        <v>7573</v>
      </c>
      <c r="G1722" s="666" t="s">
        <v>7461</v>
      </c>
      <c r="H1722" s="666" t="s">
        <v>7462</v>
      </c>
      <c r="I1722" s="668">
        <v>16999.5</v>
      </c>
      <c r="J1722" s="668">
        <v>1</v>
      </c>
      <c r="K1722" s="669">
        <v>16999.5</v>
      </c>
    </row>
    <row r="1723" spans="1:11" ht="14.4" customHeight="1" x14ac:dyDescent="0.3">
      <c r="A1723" s="664" t="s">
        <v>555</v>
      </c>
      <c r="B1723" s="665" t="s">
        <v>556</v>
      </c>
      <c r="C1723" s="666" t="s">
        <v>4329</v>
      </c>
      <c r="D1723" s="667" t="s">
        <v>7569</v>
      </c>
      <c r="E1723" s="666" t="s">
        <v>7572</v>
      </c>
      <c r="F1723" s="667" t="s">
        <v>7573</v>
      </c>
      <c r="G1723" s="666" t="s">
        <v>7463</v>
      </c>
      <c r="H1723" s="666" t="s">
        <v>7464</v>
      </c>
      <c r="I1723" s="668">
        <v>16999.504999999997</v>
      </c>
      <c r="J1723" s="668">
        <v>2</v>
      </c>
      <c r="K1723" s="669">
        <v>33999.009999999995</v>
      </c>
    </row>
    <row r="1724" spans="1:11" ht="14.4" customHeight="1" x14ac:dyDescent="0.3">
      <c r="A1724" s="664" t="s">
        <v>555</v>
      </c>
      <c r="B1724" s="665" t="s">
        <v>556</v>
      </c>
      <c r="C1724" s="666" t="s">
        <v>4329</v>
      </c>
      <c r="D1724" s="667" t="s">
        <v>7569</v>
      </c>
      <c r="E1724" s="666" t="s">
        <v>7572</v>
      </c>
      <c r="F1724" s="667" t="s">
        <v>7573</v>
      </c>
      <c r="G1724" s="666" t="s">
        <v>7465</v>
      </c>
      <c r="H1724" s="666" t="s">
        <v>7466</v>
      </c>
      <c r="I1724" s="668">
        <v>16999.5</v>
      </c>
      <c r="J1724" s="668">
        <v>1</v>
      </c>
      <c r="K1724" s="669">
        <v>16999.5</v>
      </c>
    </row>
    <row r="1725" spans="1:11" ht="14.4" customHeight="1" x14ac:dyDescent="0.3">
      <c r="A1725" s="664" t="s">
        <v>555</v>
      </c>
      <c r="B1725" s="665" t="s">
        <v>556</v>
      </c>
      <c r="C1725" s="666" t="s">
        <v>4329</v>
      </c>
      <c r="D1725" s="667" t="s">
        <v>7569</v>
      </c>
      <c r="E1725" s="666" t="s">
        <v>7572</v>
      </c>
      <c r="F1725" s="667" t="s">
        <v>7573</v>
      </c>
      <c r="G1725" s="666" t="s">
        <v>7467</v>
      </c>
      <c r="H1725" s="666" t="s">
        <v>7468</v>
      </c>
      <c r="I1725" s="668">
        <v>16999.509999999998</v>
      </c>
      <c r="J1725" s="668">
        <v>1</v>
      </c>
      <c r="K1725" s="669">
        <v>16999.509999999998</v>
      </c>
    </row>
    <row r="1726" spans="1:11" ht="14.4" customHeight="1" x14ac:dyDescent="0.3">
      <c r="A1726" s="664" t="s">
        <v>555</v>
      </c>
      <c r="B1726" s="665" t="s">
        <v>556</v>
      </c>
      <c r="C1726" s="666" t="s">
        <v>4329</v>
      </c>
      <c r="D1726" s="667" t="s">
        <v>7569</v>
      </c>
      <c r="E1726" s="666" t="s">
        <v>7572</v>
      </c>
      <c r="F1726" s="667" t="s">
        <v>7573</v>
      </c>
      <c r="G1726" s="666" t="s">
        <v>7469</v>
      </c>
      <c r="H1726" s="666" t="s">
        <v>7470</v>
      </c>
      <c r="I1726" s="668">
        <v>28702.85</v>
      </c>
      <c r="J1726" s="668">
        <v>1</v>
      </c>
      <c r="K1726" s="669">
        <v>28702.85</v>
      </c>
    </row>
    <row r="1727" spans="1:11" ht="14.4" customHeight="1" x14ac:dyDescent="0.3">
      <c r="A1727" s="664" t="s">
        <v>555</v>
      </c>
      <c r="B1727" s="665" t="s">
        <v>556</v>
      </c>
      <c r="C1727" s="666" t="s">
        <v>4329</v>
      </c>
      <c r="D1727" s="667" t="s">
        <v>7569</v>
      </c>
      <c r="E1727" s="666" t="s">
        <v>7574</v>
      </c>
      <c r="F1727" s="667" t="s">
        <v>7575</v>
      </c>
      <c r="G1727" s="666" t="s">
        <v>7471</v>
      </c>
      <c r="H1727" s="666" t="s">
        <v>7472</v>
      </c>
      <c r="I1727" s="668">
        <v>440</v>
      </c>
      <c r="J1727" s="668">
        <v>24</v>
      </c>
      <c r="K1727" s="669">
        <v>10560</v>
      </c>
    </row>
    <row r="1728" spans="1:11" ht="14.4" customHeight="1" x14ac:dyDescent="0.3">
      <c r="A1728" s="664" t="s">
        <v>555</v>
      </c>
      <c r="B1728" s="665" t="s">
        <v>556</v>
      </c>
      <c r="C1728" s="666" t="s">
        <v>4329</v>
      </c>
      <c r="D1728" s="667" t="s">
        <v>7569</v>
      </c>
      <c r="E1728" s="666" t="s">
        <v>7574</v>
      </c>
      <c r="F1728" s="667" t="s">
        <v>7575</v>
      </c>
      <c r="G1728" s="666" t="s">
        <v>7473</v>
      </c>
      <c r="H1728" s="666" t="s">
        <v>7474</v>
      </c>
      <c r="I1728" s="668">
        <v>440.2</v>
      </c>
      <c r="J1728" s="668">
        <v>12</v>
      </c>
      <c r="K1728" s="669">
        <v>5282.38</v>
      </c>
    </row>
    <row r="1729" spans="1:11" ht="14.4" customHeight="1" x14ac:dyDescent="0.3">
      <c r="A1729" s="664" t="s">
        <v>555</v>
      </c>
      <c r="B1729" s="665" t="s">
        <v>556</v>
      </c>
      <c r="C1729" s="666" t="s">
        <v>4329</v>
      </c>
      <c r="D1729" s="667" t="s">
        <v>7569</v>
      </c>
      <c r="E1729" s="666" t="s">
        <v>7574</v>
      </c>
      <c r="F1729" s="667" t="s">
        <v>7575</v>
      </c>
      <c r="G1729" s="666" t="s">
        <v>7475</v>
      </c>
      <c r="H1729" s="666" t="s">
        <v>7476</v>
      </c>
      <c r="I1729" s="668">
        <v>440.15842105263147</v>
      </c>
      <c r="J1729" s="668">
        <v>360</v>
      </c>
      <c r="K1729" s="669">
        <v>158458.68000000002</v>
      </c>
    </row>
    <row r="1730" spans="1:11" ht="14.4" customHeight="1" x14ac:dyDescent="0.3">
      <c r="A1730" s="664" t="s">
        <v>555</v>
      </c>
      <c r="B1730" s="665" t="s">
        <v>556</v>
      </c>
      <c r="C1730" s="666" t="s">
        <v>4329</v>
      </c>
      <c r="D1730" s="667" t="s">
        <v>7569</v>
      </c>
      <c r="E1730" s="666" t="s">
        <v>7565</v>
      </c>
      <c r="F1730" s="667" t="s">
        <v>7566</v>
      </c>
      <c r="G1730" s="666" t="s">
        <v>7477</v>
      </c>
      <c r="H1730" s="666" t="s">
        <v>7478</v>
      </c>
      <c r="I1730" s="668">
        <v>50.474999999999994</v>
      </c>
      <c r="J1730" s="668">
        <v>180</v>
      </c>
      <c r="K1730" s="669">
        <v>9085.09</v>
      </c>
    </row>
    <row r="1731" spans="1:11" ht="14.4" customHeight="1" x14ac:dyDescent="0.3">
      <c r="A1731" s="664" t="s">
        <v>555</v>
      </c>
      <c r="B1731" s="665" t="s">
        <v>556</v>
      </c>
      <c r="C1731" s="666" t="s">
        <v>4329</v>
      </c>
      <c r="D1731" s="667" t="s">
        <v>7569</v>
      </c>
      <c r="E1731" s="666" t="s">
        <v>7565</v>
      </c>
      <c r="F1731" s="667" t="s">
        <v>7566</v>
      </c>
      <c r="G1731" s="666" t="s">
        <v>7479</v>
      </c>
      <c r="H1731" s="666" t="s">
        <v>7480</v>
      </c>
      <c r="I1731" s="668">
        <v>20.58</v>
      </c>
      <c r="J1731" s="668">
        <v>72</v>
      </c>
      <c r="K1731" s="669">
        <v>1482.12</v>
      </c>
    </row>
    <row r="1732" spans="1:11" ht="14.4" customHeight="1" x14ac:dyDescent="0.3">
      <c r="A1732" s="664" t="s">
        <v>555</v>
      </c>
      <c r="B1732" s="665" t="s">
        <v>556</v>
      </c>
      <c r="C1732" s="666" t="s">
        <v>4329</v>
      </c>
      <c r="D1732" s="667" t="s">
        <v>7569</v>
      </c>
      <c r="E1732" s="666" t="s">
        <v>7565</v>
      </c>
      <c r="F1732" s="667" t="s">
        <v>7566</v>
      </c>
      <c r="G1732" s="666" t="s">
        <v>7481</v>
      </c>
      <c r="H1732" s="666" t="s">
        <v>7482</v>
      </c>
      <c r="I1732" s="668">
        <v>46.962500000000006</v>
      </c>
      <c r="J1732" s="668">
        <v>216</v>
      </c>
      <c r="K1732" s="669">
        <v>10143.6</v>
      </c>
    </row>
    <row r="1733" spans="1:11" ht="14.4" customHeight="1" x14ac:dyDescent="0.3">
      <c r="A1733" s="664" t="s">
        <v>555</v>
      </c>
      <c r="B1733" s="665" t="s">
        <v>556</v>
      </c>
      <c r="C1733" s="666" t="s">
        <v>4329</v>
      </c>
      <c r="D1733" s="667" t="s">
        <v>7569</v>
      </c>
      <c r="E1733" s="666" t="s">
        <v>7565</v>
      </c>
      <c r="F1733" s="667" t="s">
        <v>7566</v>
      </c>
      <c r="G1733" s="666" t="s">
        <v>7483</v>
      </c>
      <c r="H1733" s="666" t="s">
        <v>7484</v>
      </c>
      <c r="I1733" s="668">
        <v>105.57</v>
      </c>
      <c r="J1733" s="668">
        <v>72</v>
      </c>
      <c r="K1733" s="669">
        <v>7601.04</v>
      </c>
    </row>
    <row r="1734" spans="1:11" ht="14.4" customHeight="1" x14ac:dyDescent="0.3">
      <c r="A1734" s="664" t="s">
        <v>555</v>
      </c>
      <c r="B1734" s="665" t="s">
        <v>556</v>
      </c>
      <c r="C1734" s="666" t="s">
        <v>4329</v>
      </c>
      <c r="D1734" s="667" t="s">
        <v>7569</v>
      </c>
      <c r="E1734" s="666" t="s">
        <v>7565</v>
      </c>
      <c r="F1734" s="667" t="s">
        <v>7566</v>
      </c>
      <c r="G1734" s="666" t="s">
        <v>7485</v>
      </c>
      <c r="H1734" s="666" t="s">
        <v>7486</v>
      </c>
      <c r="I1734" s="668">
        <v>73.790000000000006</v>
      </c>
      <c r="J1734" s="668">
        <v>72</v>
      </c>
      <c r="K1734" s="669">
        <v>5313</v>
      </c>
    </row>
    <row r="1735" spans="1:11" ht="14.4" customHeight="1" x14ac:dyDescent="0.3">
      <c r="A1735" s="664" t="s">
        <v>555</v>
      </c>
      <c r="B1735" s="665" t="s">
        <v>556</v>
      </c>
      <c r="C1735" s="666" t="s">
        <v>4329</v>
      </c>
      <c r="D1735" s="667" t="s">
        <v>7569</v>
      </c>
      <c r="E1735" s="666" t="s">
        <v>7565</v>
      </c>
      <c r="F1735" s="667" t="s">
        <v>7566</v>
      </c>
      <c r="G1735" s="666" t="s">
        <v>7487</v>
      </c>
      <c r="H1735" s="666" t="s">
        <v>7488</v>
      </c>
      <c r="I1735" s="668">
        <v>457.6</v>
      </c>
      <c r="J1735" s="668">
        <v>24</v>
      </c>
      <c r="K1735" s="669">
        <v>10982.45</v>
      </c>
    </row>
    <row r="1736" spans="1:11" ht="14.4" customHeight="1" x14ac:dyDescent="0.3">
      <c r="A1736" s="664" t="s">
        <v>555</v>
      </c>
      <c r="B1736" s="665" t="s">
        <v>556</v>
      </c>
      <c r="C1736" s="666" t="s">
        <v>4329</v>
      </c>
      <c r="D1736" s="667" t="s">
        <v>7569</v>
      </c>
      <c r="E1736" s="666" t="s">
        <v>7565</v>
      </c>
      <c r="F1736" s="667" t="s">
        <v>7566</v>
      </c>
      <c r="G1736" s="666" t="s">
        <v>7489</v>
      </c>
      <c r="H1736" s="666" t="s">
        <v>7490</v>
      </c>
      <c r="I1736" s="668">
        <v>105.57</v>
      </c>
      <c r="J1736" s="668">
        <v>36</v>
      </c>
      <c r="K1736" s="669">
        <v>3800.52</v>
      </c>
    </row>
    <row r="1737" spans="1:11" ht="14.4" customHeight="1" x14ac:dyDescent="0.3">
      <c r="A1737" s="664" t="s">
        <v>555</v>
      </c>
      <c r="B1737" s="665" t="s">
        <v>556</v>
      </c>
      <c r="C1737" s="666" t="s">
        <v>4329</v>
      </c>
      <c r="D1737" s="667" t="s">
        <v>7569</v>
      </c>
      <c r="E1737" s="666" t="s">
        <v>7565</v>
      </c>
      <c r="F1737" s="667" t="s">
        <v>7566</v>
      </c>
      <c r="G1737" s="666" t="s">
        <v>7491</v>
      </c>
      <c r="H1737" s="666" t="s">
        <v>7492</v>
      </c>
      <c r="I1737" s="668">
        <v>249.26</v>
      </c>
      <c r="J1737" s="668">
        <v>24</v>
      </c>
      <c r="K1737" s="669">
        <v>5982.3</v>
      </c>
    </row>
    <row r="1738" spans="1:11" ht="14.4" customHeight="1" x14ac:dyDescent="0.3">
      <c r="A1738" s="664" t="s">
        <v>555</v>
      </c>
      <c r="B1738" s="665" t="s">
        <v>556</v>
      </c>
      <c r="C1738" s="666" t="s">
        <v>4329</v>
      </c>
      <c r="D1738" s="667" t="s">
        <v>7569</v>
      </c>
      <c r="E1738" s="666" t="s">
        <v>7565</v>
      </c>
      <c r="F1738" s="667" t="s">
        <v>7566</v>
      </c>
      <c r="G1738" s="666" t="s">
        <v>7493</v>
      </c>
      <c r="H1738" s="666" t="s">
        <v>7494</v>
      </c>
      <c r="I1738" s="668">
        <v>85.29</v>
      </c>
      <c r="J1738" s="668">
        <v>72</v>
      </c>
      <c r="K1738" s="669">
        <v>6141</v>
      </c>
    </row>
    <row r="1739" spans="1:11" ht="14.4" customHeight="1" x14ac:dyDescent="0.3">
      <c r="A1739" s="664" t="s">
        <v>555</v>
      </c>
      <c r="B1739" s="665" t="s">
        <v>556</v>
      </c>
      <c r="C1739" s="666" t="s">
        <v>4329</v>
      </c>
      <c r="D1739" s="667" t="s">
        <v>7569</v>
      </c>
      <c r="E1739" s="666" t="s">
        <v>7576</v>
      </c>
      <c r="F1739" s="667" t="s">
        <v>7577</v>
      </c>
      <c r="G1739" s="666" t="s">
        <v>7495</v>
      </c>
      <c r="H1739" s="666" t="s">
        <v>7496</v>
      </c>
      <c r="I1739" s="668">
        <v>13985.15</v>
      </c>
      <c r="J1739" s="668">
        <v>2</v>
      </c>
      <c r="K1739" s="669">
        <v>27970.3</v>
      </c>
    </row>
    <row r="1740" spans="1:11" ht="14.4" customHeight="1" x14ac:dyDescent="0.3">
      <c r="A1740" s="664" t="s">
        <v>555</v>
      </c>
      <c r="B1740" s="665" t="s">
        <v>556</v>
      </c>
      <c r="C1740" s="666" t="s">
        <v>4329</v>
      </c>
      <c r="D1740" s="667" t="s">
        <v>7569</v>
      </c>
      <c r="E1740" s="666" t="s">
        <v>7576</v>
      </c>
      <c r="F1740" s="667" t="s">
        <v>7577</v>
      </c>
      <c r="G1740" s="666" t="s">
        <v>7497</v>
      </c>
      <c r="H1740" s="666" t="s">
        <v>7498</v>
      </c>
      <c r="I1740" s="668">
        <v>2645</v>
      </c>
      <c r="J1740" s="668">
        <v>6</v>
      </c>
      <c r="K1740" s="669">
        <v>15870</v>
      </c>
    </row>
    <row r="1741" spans="1:11" ht="14.4" customHeight="1" x14ac:dyDescent="0.3">
      <c r="A1741" s="664" t="s">
        <v>555</v>
      </c>
      <c r="B1741" s="665" t="s">
        <v>556</v>
      </c>
      <c r="C1741" s="666" t="s">
        <v>4329</v>
      </c>
      <c r="D1741" s="667" t="s">
        <v>7569</v>
      </c>
      <c r="E1741" s="666" t="s">
        <v>7576</v>
      </c>
      <c r="F1741" s="667" t="s">
        <v>7577</v>
      </c>
      <c r="G1741" s="666" t="s">
        <v>7499</v>
      </c>
      <c r="H1741" s="666" t="s">
        <v>7500</v>
      </c>
      <c r="I1741" s="668">
        <v>2903.18</v>
      </c>
      <c r="J1741" s="668">
        <v>3</v>
      </c>
      <c r="K1741" s="669">
        <v>8709.5300000000007</v>
      </c>
    </row>
    <row r="1742" spans="1:11" ht="14.4" customHeight="1" x14ac:dyDescent="0.3">
      <c r="A1742" s="664" t="s">
        <v>555</v>
      </c>
      <c r="B1742" s="665" t="s">
        <v>556</v>
      </c>
      <c r="C1742" s="666" t="s">
        <v>4329</v>
      </c>
      <c r="D1742" s="667" t="s">
        <v>7569</v>
      </c>
      <c r="E1742" s="666" t="s">
        <v>7576</v>
      </c>
      <c r="F1742" s="667" t="s">
        <v>7577</v>
      </c>
      <c r="G1742" s="666" t="s">
        <v>7501</v>
      </c>
      <c r="H1742" s="666" t="s">
        <v>7502</v>
      </c>
      <c r="I1742" s="668">
        <v>7792.06</v>
      </c>
      <c r="J1742" s="668">
        <v>1</v>
      </c>
      <c r="K1742" s="669">
        <v>7792.06</v>
      </c>
    </row>
    <row r="1743" spans="1:11" ht="14.4" customHeight="1" x14ac:dyDescent="0.3">
      <c r="A1743" s="664" t="s">
        <v>555</v>
      </c>
      <c r="B1743" s="665" t="s">
        <v>556</v>
      </c>
      <c r="C1743" s="666" t="s">
        <v>4329</v>
      </c>
      <c r="D1743" s="667" t="s">
        <v>7569</v>
      </c>
      <c r="E1743" s="666" t="s">
        <v>7576</v>
      </c>
      <c r="F1743" s="667" t="s">
        <v>7577</v>
      </c>
      <c r="G1743" s="666" t="s">
        <v>7503</v>
      </c>
      <c r="H1743" s="666" t="s">
        <v>7504</v>
      </c>
      <c r="I1743" s="668">
        <v>4480</v>
      </c>
      <c r="J1743" s="668">
        <v>3</v>
      </c>
      <c r="K1743" s="669">
        <v>13440</v>
      </c>
    </row>
    <row r="1744" spans="1:11" ht="14.4" customHeight="1" x14ac:dyDescent="0.3">
      <c r="A1744" s="664" t="s">
        <v>555</v>
      </c>
      <c r="B1744" s="665" t="s">
        <v>556</v>
      </c>
      <c r="C1744" s="666" t="s">
        <v>4329</v>
      </c>
      <c r="D1744" s="667" t="s">
        <v>7569</v>
      </c>
      <c r="E1744" s="666" t="s">
        <v>7576</v>
      </c>
      <c r="F1744" s="667" t="s">
        <v>7577</v>
      </c>
      <c r="G1744" s="666" t="s">
        <v>7505</v>
      </c>
      <c r="H1744" s="666" t="s">
        <v>7506</v>
      </c>
      <c r="I1744" s="668">
        <v>11235.849999999999</v>
      </c>
      <c r="J1744" s="668">
        <v>5</v>
      </c>
      <c r="K1744" s="669">
        <v>56179.249999999993</v>
      </c>
    </row>
    <row r="1745" spans="1:11" ht="14.4" customHeight="1" x14ac:dyDescent="0.3">
      <c r="A1745" s="664" t="s">
        <v>555</v>
      </c>
      <c r="B1745" s="665" t="s">
        <v>556</v>
      </c>
      <c r="C1745" s="666" t="s">
        <v>4329</v>
      </c>
      <c r="D1745" s="667" t="s">
        <v>7569</v>
      </c>
      <c r="E1745" s="666" t="s">
        <v>7576</v>
      </c>
      <c r="F1745" s="667" t="s">
        <v>7577</v>
      </c>
      <c r="G1745" s="666" t="s">
        <v>7507</v>
      </c>
      <c r="H1745" s="666" t="s">
        <v>7508</v>
      </c>
      <c r="I1745" s="668">
        <v>11026</v>
      </c>
      <c r="J1745" s="668">
        <v>2</v>
      </c>
      <c r="K1745" s="669">
        <v>22052</v>
      </c>
    </row>
    <row r="1746" spans="1:11" ht="14.4" customHeight="1" x14ac:dyDescent="0.3">
      <c r="A1746" s="664" t="s">
        <v>555</v>
      </c>
      <c r="B1746" s="665" t="s">
        <v>556</v>
      </c>
      <c r="C1746" s="666" t="s">
        <v>4329</v>
      </c>
      <c r="D1746" s="667" t="s">
        <v>7569</v>
      </c>
      <c r="E1746" s="666" t="s">
        <v>7576</v>
      </c>
      <c r="F1746" s="667" t="s">
        <v>7577</v>
      </c>
      <c r="G1746" s="666" t="s">
        <v>7509</v>
      </c>
      <c r="H1746" s="666" t="s">
        <v>7510</v>
      </c>
      <c r="I1746" s="668">
        <v>1840</v>
      </c>
      <c r="J1746" s="668">
        <v>2</v>
      </c>
      <c r="K1746" s="669">
        <v>3680</v>
      </c>
    </row>
    <row r="1747" spans="1:11" ht="14.4" customHeight="1" x14ac:dyDescent="0.3">
      <c r="A1747" s="664" t="s">
        <v>555</v>
      </c>
      <c r="B1747" s="665" t="s">
        <v>556</v>
      </c>
      <c r="C1747" s="666" t="s">
        <v>4329</v>
      </c>
      <c r="D1747" s="667" t="s">
        <v>7569</v>
      </c>
      <c r="E1747" s="666" t="s">
        <v>7576</v>
      </c>
      <c r="F1747" s="667" t="s">
        <v>7577</v>
      </c>
      <c r="G1747" s="666" t="s">
        <v>7511</v>
      </c>
      <c r="H1747" s="666" t="s">
        <v>7512</v>
      </c>
      <c r="I1747" s="668">
        <v>5258.95</v>
      </c>
      <c r="J1747" s="668">
        <v>2</v>
      </c>
      <c r="K1747" s="669">
        <v>10517.9</v>
      </c>
    </row>
    <row r="1748" spans="1:11" ht="14.4" customHeight="1" x14ac:dyDescent="0.3">
      <c r="A1748" s="664" t="s">
        <v>555</v>
      </c>
      <c r="B1748" s="665" t="s">
        <v>556</v>
      </c>
      <c r="C1748" s="666" t="s">
        <v>4329</v>
      </c>
      <c r="D1748" s="667" t="s">
        <v>7569</v>
      </c>
      <c r="E1748" s="666" t="s">
        <v>7576</v>
      </c>
      <c r="F1748" s="667" t="s">
        <v>7577</v>
      </c>
      <c r="G1748" s="666" t="s">
        <v>7513</v>
      </c>
      <c r="H1748" s="666" t="s">
        <v>7514</v>
      </c>
      <c r="I1748" s="668">
        <v>6497.5</v>
      </c>
      <c r="J1748" s="668">
        <v>1</v>
      </c>
      <c r="K1748" s="669">
        <v>6497.5</v>
      </c>
    </row>
    <row r="1749" spans="1:11" ht="14.4" customHeight="1" x14ac:dyDescent="0.3">
      <c r="A1749" s="664" t="s">
        <v>555</v>
      </c>
      <c r="B1749" s="665" t="s">
        <v>556</v>
      </c>
      <c r="C1749" s="666" t="s">
        <v>4329</v>
      </c>
      <c r="D1749" s="667" t="s">
        <v>7569</v>
      </c>
      <c r="E1749" s="666" t="s">
        <v>7576</v>
      </c>
      <c r="F1749" s="667" t="s">
        <v>7577</v>
      </c>
      <c r="G1749" s="666" t="s">
        <v>7515</v>
      </c>
      <c r="H1749" s="666" t="s">
        <v>7516</v>
      </c>
      <c r="I1749" s="668">
        <v>5523.3</v>
      </c>
      <c r="J1749" s="668">
        <v>1</v>
      </c>
      <c r="K1749" s="669">
        <v>5523.3</v>
      </c>
    </row>
    <row r="1750" spans="1:11" ht="14.4" customHeight="1" x14ac:dyDescent="0.3">
      <c r="A1750" s="664" t="s">
        <v>555</v>
      </c>
      <c r="B1750" s="665" t="s">
        <v>556</v>
      </c>
      <c r="C1750" s="666" t="s">
        <v>4329</v>
      </c>
      <c r="D1750" s="667" t="s">
        <v>7569</v>
      </c>
      <c r="E1750" s="666" t="s">
        <v>7576</v>
      </c>
      <c r="F1750" s="667" t="s">
        <v>7577</v>
      </c>
      <c r="G1750" s="666" t="s">
        <v>7517</v>
      </c>
      <c r="H1750" s="666" t="s">
        <v>7518</v>
      </c>
      <c r="I1750" s="668">
        <v>4666.7</v>
      </c>
      <c r="J1750" s="668">
        <v>6</v>
      </c>
      <c r="K1750" s="669">
        <v>28000.199999999997</v>
      </c>
    </row>
    <row r="1751" spans="1:11" ht="14.4" customHeight="1" x14ac:dyDescent="0.3">
      <c r="A1751" s="664" t="s">
        <v>555</v>
      </c>
      <c r="B1751" s="665" t="s">
        <v>556</v>
      </c>
      <c r="C1751" s="666" t="s">
        <v>4329</v>
      </c>
      <c r="D1751" s="667" t="s">
        <v>7569</v>
      </c>
      <c r="E1751" s="666" t="s">
        <v>7576</v>
      </c>
      <c r="F1751" s="667" t="s">
        <v>7577</v>
      </c>
      <c r="G1751" s="666" t="s">
        <v>7519</v>
      </c>
      <c r="H1751" s="666" t="s">
        <v>7520</v>
      </c>
      <c r="I1751" s="668">
        <v>4666.7</v>
      </c>
      <c r="J1751" s="668">
        <v>1</v>
      </c>
      <c r="K1751" s="669">
        <v>4666.7</v>
      </c>
    </row>
    <row r="1752" spans="1:11" ht="14.4" customHeight="1" x14ac:dyDescent="0.3">
      <c r="A1752" s="664" t="s">
        <v>555</v>
      </c>
      <c r="B1752" s="665" t="s">
        <v>556</v>
      </c>
      <c r="C1752" s="666" t="s">
        <v>4329</v>
      </c>
      <c r="D1752" s="667" t="s">
        <v>7569</v>
      </c>
      <c r="E1752" s="666" t="s">
        <v>7576</v>
      </c>
      <c r="F1752" s="667" t="s">
        <v>7577</v>
      </c>
      <c r="G1752" s="666" t="s">
        <v>7521</v>
      </c>
      <c r="H1752" s="666" t="s">
        <v>7522</v>
      </c>
      <c r="I1752" s="668">
        <v>1419.5928571428572</v>
      </c>
      <c r="J1752" s="668">
        <v>7</v>
      </c>
      <c r="K1752" s="669">
        <v>9937.15</v>
      </c>
    </row>
    <row r="1753" spans="1:11" ht="14.4" customHeight="1" x14ac:dyDescent="0.3">
      <c r="A1753" s="664" t="s">
        <v>555</v>
      </c>
      <c r="B1753" s="665" t="s">
        <v>556</v>
      </c>
      <c r="C1753" s="666" t="s">
        <v>4329</v>
      </c>
      <c r="D1753" s="667" t="s">
        <v>7569</v>
      </c>
      <c r="E1753" s="666" t="s">
        <v>7576</v>
      </c>
      <c r="F1753" s="667" t="s">
        <v>7577</v>
      </c>
      <c r="G1753" s="666" t="s">
        <v>7523</v>
      </c>
      <c r="H1753" s="666" t="s">
        <v>7524</v>
      </c>
      <c r="I1753" s="668">
        <v>2085.5749999999998</v>
      </c>
      <c r="J1753" s="668">
        <v>2</v>
      </c>
      <c r="K1753" s="669">
        <v>4171.1499999999996</v>
      </c>
    </row>
    <row r="1754" spans="1:11" ht="14.4" customHeight="1" x14ac:dyDescent="0.3">
      <c r="A1754" s="664" t="s">
        <v>555</v>
      </c>
      <c r="B1754" s="665" t="s">
        <v>556</v>
      </c>
      <c r="C1754" s="666" t="s">
        <v>4329</v>
      </c>
      <c r="D1754" s="667" t="s">
        <v>7569</v>
      </c>
      <c r="E1754" s="666" t="s">
        <v>7576</v>
      </c>
      <c r="F1754" s="667" t="s">
        <v>7577</v>
      </c>
      <c r="G1754" s="666" t="s">
        <v>7525</v>
      </c>
      <c r="H1754" s="666" t="s">
        <v>7526</v>
      </c>
      <c r="I1754" s="668">
        <v>2035.4</v>
      </c>
      <c r="J1754" s="668">
        <v>1</v>
      </c>
      <c r="K1754" s="669">
        <v>2035.4</v>
      </c>
    </row>
    <row r="1755" spans="1:11" ht="14.4" customHeight="1" x14ac:dyDescent="0.3">
      <c r="A1755" s="664" t="s">
        <v>555</v>
      </c>
      <c r="B1755" s="665" t="s">
        <v>556</v>
      </c>
      <c r="C1755" s="666" t="s">
        <v>4329</v>
      </c>
      <c r="D1755" s="667" t="s">
        <v>7569</v>
      </c>
      <c r="E1755" s="666" t="s">
        <v>7576</v>
      </c>
      <c r="F1755" s="667" t="s">
        <v>7577</v>
      </c>
      <c r="G1755" s="666" t="s">
        <v>7527</v>
      </c>
      <c r="H1755" s="666" t="s">
        <v>7528</v>
      </c>
      <c r="I1755" s="668">
        <v>3455.2</v>
      </c>
      <c r="J1755" s="668">
        <v>1</v>
      </c>
      <c r="K1755" s="669">
        <v>3455.2</v>
      </c>
    </row>
    <row r="1756" spans="1:11" ht="14.4" customHeight="1" x14ac:dyDescent="0.3">
      <c r="A1756" s="664" t="s">
        <v>555</v>
      </c>
      <c r="B1756" s="665" t="s">
        <v>556</v>
      </c>
      <c r="C1756" s="666" t="s">
        <v>4329</v>
      </c>
      <c r="D1756" s="667" t="s">
        <v>7569</v>
      </c>
      <c r="E1756" s="666" t="s">
        <v>7576</v>
      </c>
      <c r="F1756" s="667" t="s">
        <v>7577</v>
      </c>
      <c r="G1756" s="666" t="s">
        <v>7529</v>
      </c>
      <c r="H1756" s="666" t="s">
        <v>7530</v>
      </c>
      <c r="I1756" s="668">
        <v>3392.5</v>
      </c>
      <c r="J1756" s="668">
        <v>2</v>
      </c>
      <c r="K1756" s="669">
        <v>6785</v>
      </c>
    </row>
    <row r="1757" spans="1:11" ht="14.4" customHeight="1" x14ac:dyDescent="0.3">
      <c r="A1757" s="664" t="s">
        <v>555</v>
      </c>
      <c r="B1757" s="665" t="s">
        <v>556</v>
      </c>
      <c r="C1757" s="666" t="s">
        <v>4329</v>
      </c>
      <c r="D1757" s="667" t="s">
        <v>7569</v>
      </c>
      <c r="E1757" s="666" t="s">
        <v>7576</v>
      </c>
      <c r="F1757" s="667" t="s">
        <v>7577</v>
      </c>
      <c r="G1757" s="666" t="s">
        <v>7531</v>
      </c>
      <c r="H1757" s="666" t="s">
        <v>7532</v>
      </c>
      <c r="I1757" s="668">
        <v>3392.5</v>
      </c>
      <c r="J1757" s="668">
        <v>2</v>
      </c>
      <c r="K1757" s="669">
        <v>6785</v>
      </c>
    </row>
    <row r="1758" spans="1:11" ht="14.4" customHeight="1" x14ac:dyDescent="0.3">
      <c r="A1758" s="664" t="s">
        <v>555</v>
      </c>
      <c r="B1758" s="665" t="s">
        <v>556</v>
      </c>
      <c r="C1758" s="666" t="s">
        <v>4329</v>
      </c>
      <c r="D1758" s="667" t="s">
        <v>7569</v>
      </c>
      <c r="E1758" s="666" t="s">
        <v>7576</v>
      </c>
      <c r="F1758" s="667" t="s">
        <v>7577</v>
      </c>
      <c r="G1758" s="666" t="s">
        <v>7533</v>
      </c>
      <c r="H1758" s="666" t="s">
        <v>7534</v>
      </c>
      <c r="I1758" s="668">
        <v>1.1499999999999999</v>
      </c>
      <c r="J1758" s="668">
        <v>1</v>
      </c>
      <c r="K1758" s="669">
        <v>1.1499999999999999</v>
      </c>
    </row>
    <row r="1759" spans="1:11" ht="14.4" customHeight="1" x14ac:dyDescent="0.3">
      <c r="A1759" s="664" t="s">
        <v>555</v>
      </c>
      <c r="B1759" s="665" t="s">
        <v>556</v>
      </c>
      <c r="C1759" s="666" t="s">
        <v>4329</v>
      </c>
      <c r="D1759" s="667" t="s">
        <v>7569</v>
      </c>
      <c r="E1759" s="666" t="s">
        <v>7576</v>
      </c>
      <c r="F1759" s="667" t="s">
        <v>7577</v>
      </c>
      <c r="G1759" s="666" t="s">
        <v>7535</v>
      </c>
      <c r="H1759" s="666" t="s">
        <v>7536</v>
      </c>
      <c r="I1759" s="668">
        <v>2018.25</v>
      </c>
      <c r="J1759" s="668">
        <v>1</v>
      </c>
      <c r="K1759" s="669">
        <v>2018.25</v>
      </c>
    </row>
    <row r="1760" spans="1:11" ht="14.4" customHeight="1" x14ac:dyDescent="0.3">
      <c r="A1760" s="664" t="s">
        <v>555</v>
      </c>
      <c r="B1760" s="665" t="s">
        <v>556</v>
      </c>
      <c r="C1760" s="666" t="s">
        <v>4329</v>
      </c>
      <c r="D1760" s="667" t="s">
        <v>7569</v>
      </c>
      <c r="E1760" s="666" t="s">
        <v>7576</v>
      </c>
      <c r="F1760" s="667" t="s">
        <v>7577</v>
      </c>
      <c r="G1760" s="666" t="s">
        <v>7537</v>
      </c>
      <c r="H1760" s="666" t="s">
        <v>7538</v>
      </c>
      <c r="I1760" s="668">
        <v>2753.1</v>
      </c>
      <c r="J1760" s="668">
        <v>1</v>
      </c>
      <c r="K1760" s="669">
        <v>2753.1</v>
      </c>
    </row>
    <row r="1761" spans="1:11" ht="14.4" customHeight="1" x14ac:dyDescent="0.3">
      <c r="A1761" s="664" t="s">
        <v>555</v>
      </c>
      <c r="B1761" s="665" t="s">
        <v>556</v>
      </c>
      <c r="C1761" s="666" t="s">
        <v>4329</v>
      </c>
      <c r="D1761" s="667" t="s">
        <v>7569</v>
      </c>
      <c r="E1761" s="666" t="s">
        <v>7576</v>
      </c>
      <c r="F1761" s="667" t="s">
        <v>7577</v>
      </c>
      <c r="G1761" s="666" t="s">
        <v>7539</v>
      </c>
      <c r="H1761" s="666" t="s">
        <v>7540</v>
      </c>
      <c r="I1761" s="668">
        <v>3762.8</v>
      </c>
      <c r="J1761" s="668">
        <v>1</v>
      </c>
      <c r="K1761" s="669">
        <v>3762.8</v>
      </c>
    </row>
    <row r="1762" spans="1:11" ht="14.4" customHeight="1" x14ac:dyDescent="0.3">
      <c r="A1762" s="664" t="s">
        <v>555</v>
      </c>
      <c r="B1762" s="665" t="s">
        <v>556</v>
      </c>
      <c r="C1762" s="666" t="s">
        <v>4329</v>
      </c>
      <c r="D1762" s="667" t="s">
        <v>7569</v>
      </c>
      <c r="E1762" s="666" t="s">
        <v>7576</v>
      </c>
      <c r="F1762" s="667" t="s">
        <v>7577</v>
      </c>
      <c r="G1762" s="666" t="s">
        <v>7541</v>
      </c>
      <c r="H1762" s="666" t="s">
        <v>7542</v>
      </c>
      <c r="I1762" s="668">
        <v>3762.8</v>
      </c>
      <c r="J1762" s="668">
        <v>2</v>
      </c>
      <c r="K1762" s="669">
        <v>7525.6</v>
      </c>
    </row>
    <row r="1763" spans="1:11" ht="14.4" customHeight="1" x14ac:dyDescent="0.3">
      <c r="A1763" s="664" t="s">
        <v>555</v>
      </c>
      <c r="B1763" s="665" t="s">
        <v>556</v>
      </c>
      <c r="C1763" s="666" t="s">
        <v>4329</v>
      </c>
      <c r="D1763" s="667" t="s">
        <v>7569</v>
      </c>
      <c r="E1763" s="666" t="s">
        <v>7576</v>
      </c>
      <c r="F1763" s="667" t="s">
        <v>7577</v>
      </c>
      <c r="G1763" s="666" t="s">
        <v>7543</v>
      </c>
      <c r="H1763" s="666" t="s">
        <v>7544</v>
      </c>
      <c r="I1763" s="668">
        <v>3762.8</v>
      </c>
      <c r="J1763" s="668">
        <v>2</v>
      </c>
      <c r="K1763" s="669">
        <v>7525.6</v>
      </c>
    </row>
    <row r="1764" spans="1:11" ht="14.4" customHeight="1" x14ac:dyDescent="0.3">
      <c r="A1764" s="664" t="s">
        <v>555</v>
      </c>
      <c r="B1764" s="665" t="s">
        <v>556</v>
      </c>
      <c r="C1764" s="666" t="s">
        <v>4329</v>
      </c>
      <c r="D1764" s="667" t="s">
        <v>7569</v>
      </c>
      <c r="E1764" s="666" t="s">
        <v>7576</v>
      </c>
      <c r="F1764" s="667" t="s">
        <v>7577</v>
      </c>
      <c r="G1764" s="666" t="s">
        <v>7545</v>
      </c>
      <c r="H1764" s="666" t="s">
        <v>7546</v>
      </c>
      <c r="I1764" s="668">
        <v>4999.05</v>
      </c>
      <c r="J1764" s="668">
        <v>1</v>
      </c>
      <c r="K1764" s="669">
        <v>4999.05</v>
      </c>
    </row>
    <row r="1765" spans="1:11" ht="14.4" customHeight="1" thickBot="1" x14ac:dyDescent="0.35">
      <c r="A1765" s="670" t="s">
        <v>555</v>
      </c>
      <c r="B1765" s="671" t="s">
        <v>556</v>
      </c>
      <c r="C1765" s="672" t="s">
        <v>4329</v>
      </c>
      <c r="D1765" s="673" t="s">
        <v>7569</v>
      </c>
      <c r="E1765" s="672" t="s">
        <v>7576</v>
      </c>
      <c r="F1765" s="673" t="s">
        <v>7577</v>
      </c>
      <c r="G1765" s="672" t="s">
        <v>7547</v>
      </c>
      <c r="H1765" s="672" t="s">
        <v>7548</v>
      </c>
      <c r="I1765" s="674">
        <v>3762.8</v>
      </c>
      <c r="J1765" s="674">
        <v>4</v>
      </c>
      <c r="K1765" s="675">
        <v>15051.2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103</v>
      </c>
      <c r="H3" s="404">
        <v>302</v>
      </c>
      <c r="I3" s="404">
        <v>303</v>
      </c>
      <c r="J3" s="404">
        <v>304</v>
      </c>
      <c r="K3" s="404">
        <v>305</v>
      </c>
      <c r="L3" s="404">
        <v>418</v>
      </c>
      <c r="M3" s="385">
        <v>636</v>
      </c>
      <c r="N3" s="385">
        <v>642</v>
      </c>
      <c r="O3" s="773">
        <v>930</v>
      </c>
      <c r="P3" s="788"/>
    </row>
    <row r="4" spans="1:16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254</v>
      </c>
      <c r="M4" s="387" t="s">
        <v>255</v>
      </c>
      <c r="N4" s="387" t="s">
        <v>256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60.5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1.6</v>
      </c>
      <c r="E6" s="431">
        <f xml:space="preserve">
TRUNC(IF($A$4&lt;=12,SUMIFS('ON Data'!J:J,'ON Data'!$D:$D,$A$4,'ON Data'!$E:$E,1),SUMIFS('ON Data'!J:J,'ON Data'!$E:$E,1)/'ON Data'!$D$3),1)</f>
        <v>0.3</v>
      </c>
      <c r="F6" s="431">
        <f xml:space="preserve">
TRUNC(IF($A$4&lt;=12,SUMIFS('ON Data'!K:K,'ON Data'!$D:$D,$A$4,'ON Data'!$E:$E,1),SUMIFS('ON Data'!K:K,'ON Data'!$E:$E,1)/'ON Data'!$D$3),1)</f>
        <v>14</v>
      </c>
      <c r="G6" s="431">
        <f xml:space="preserve">
TRUNC(IF($A$4&lt;=12,SUMIFS('ON Data'!M:M,'ON Data'!$D:$D,$A$4,'ON Data'!$E:$E,1),SUMIFS('ON Data'!M:M,'ON Data'!$E:$E,1)/'ON Data'!$D$3),1)</f>
        <v>0</v>
      </c>
      <c r="H6" s="431">
        <f xml:space="preserve">
TRUNC(IF($A$4&lt;=12,SUMIFS('ON Data'!O:O,'ON Data'!$D:$D,$A$4,'ON Data'!$E:$E,1),SUMIFS('ON Data'!O:O,'ON Data'!$E:$E,1)/'ON Data'!$D$3),1)</f>
        <v>1.2</v>
      </c>
      <c r="I6" s="431">
        <f xml:space="preserve">
TRUNC(IF($A$4&lt;=12,SUMIFS('ON Data'!P:P,'ON Data'!$D:$D,$A$4,'ON Data'!$E:$E,1),SUMIFS('ON Data'!P:P,'ON Data'!$E:$E,1)/'ON Data'!$D$3),1)</f>
        <v>12.3</v>
      </c>
      <c r="J6" s="431">
        <f xml:space="preserve">
TRUNC(IF($A$4&lt;=12,SUMIFS('ON Data'!Q:Q,'ON Data'!$D:$D,$A$4,'ON Data'!$E:$E,1),SUMIFS('ON Data'!Q:Q,'ON Data'!$E:$E,1)/'ON Data'!$D$3),1)</f>
        <v>11</v>
      </c>
      <c r="K6" s="431">
        <f xml:space="preserve">
TRUNC(IF($A$4&lt;=12,SUMIFS('ON Data'!R:R,'ON Data'!$D:$D,$A$4,'ON Data'!$E:$E,1),SUMIFS('ON Data'!R:R,'ON Data'!$E:$E,1)/'ON Data'!$D$3),1)</f>
        <v>1.1000000000000001</v>
      </c>
      <c r="L6" s="431">
        <f xml:space="preserve">
TRUNC(IF($A$4&lt;=12,SUMIFS('ON Data'!Z:Z,'ON Data'!$D:$D,$A$4,'ON Data'!$E:$E,1),SUMIFS('ON Data'!Z:Z,'ON Data'!$E:$E,1)/'ON Data'!$D$3),1)</f>
        <v>0.5</v>
      </c>
      <c r="M6" s="431">
        <f xml:space="preserve">
TRUNC(IF($A$4&lt;=12,SUMIFS('ON Data'!AO:AO,'ON Data'!$D:$D,$A$4,'ON Data'!$E:$E,1),SUMIFS('ON Data'!AO:AO,'ON Data'!$E:$E,1)/'ON Data'!$D$3),1)</f>
        <v>2</v>
      </c>
      <c r="N6" s="431">
        <f xml:space="preserve">
TRUNC(IF($A$4&lt;=12,SUMIFS('ON Data'!AR:AR,'ON Data'!$D:$D,$A$4,'ON Data'!$E:$E,1),SUMIFS('ON Data'!AR:AR,'ON Data'!$E:$E,1)/'ON Data'!$D$3),1)</f>
        <v>13.3</v>
      </c>
      <c r="O6" s="776">
        <f xml:space="preserve">
TRUNC(IF($A$4&lt;=12,SUMIFS('ON Data'!AW:AW,'ON Data'!$D:$D,$A$4,'ON Data'!$E:$E,1),SUMIFS('ON Data'!AW:AW,'ON Data'!$E:$E,1)/'ON Data'!$D$3),1)</f>
        <v>3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104857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3052</v>
      </c>
      <c r="E11" s="411">
        <f xml:space="preserve">
IF($A$4&lt;=12,SUMIFS('ON Data'!J:J,'ON Data'!$D:$D,$A$4,'ON Data'!$E:$E,2),SUMIFS('ON Data'!J:J,'ON Data'!$E:$E,2))</f>
        <v>688</v>
      </c>
      <c r="F11" s="411">
        <f xml:space="preserve">
IF($A$4&lt;=12,SUMIFS('ON Data'!K:K,'ON Data'!$D:$D,$A$4,'ON Data'!$E:$E,2),SUMIFS('ON Data'!K:K,'ON Data'!$E:$E,2))</f>
        <v>26444</v>
      </c>
      <c r="G11" s="411">
        <f xml:space="preserve">
IF($A$4&lt;=12,SUMIFS('ON Data'!M:M,'ON Data'!$D:$D,$A$4,'ON Data'!$E:$E,2),SUMIFS('ON Data'!M:M,'ON Data'!$E:$E,2))</f>
        <v>0</v>
      </c>
      <c r="H11" s="411">
        <f xml:space="preserve">
IF($A$4&lt;=12,SUMIFS('ON Data'!O:O,'ON Data'!$D:$D,$A$4,'ON Data'!$E:$E,2),SUMIFS('ON Data'!O:O,'ON Data'!$E:$E,2))</f>
        <v>2236</v>
      </c>
      <c r="I11" s="411">
        <f xml:space="preserve">
IF($A$4&lt;=12,SUMIFS('ON Data'!P:P,'ON Data'!$D:$D,$A$4,'ON Data'!$E:$E,2),SUMIFS('ON Data'!P:P,'ON Data'!$E:$E,2))</f>
        <v>20316</v>
      </c>
      <c r="J11" s="411">
        <f xml:space="preserve">
IF($A$4&lt;=12,SUMIFS('ON Data'!Q:Q,'ON Data'!$D:$D,$A$4,'ON Data'!$E:$E,2),SUMIFS('ON Data'!Q:Q,'ON Data'!$E:$E,2))</f>
        <v>18123</v>
      </c>
      <c r="K11" s="411">
        <f xml:space="preserve">
IF($A$4&lt;=12,SUMIFS('ON Data'!R:R,'ON Data'!$D:$D,$A$4,'ON Data'!$E:$E,2),SUMIFS('ON Data'!R:R,'ON Data'!$E:$E,2))</f>
        <v>1513</v>
      </c>
      <c r="L11" s="411">
        <f xml:space="preserve">
IF($A$4&lt;=12,SUMIFS('ON Data'!Z:Z,'ON Data'!$D:$D,$A$4,'ON Data'!$E:$E,2),SUMIFS('ON Data'!Z:Z,'ON Data'!$E:$E,2))</f>
        <v>918</v>
      </c>
      <c r="M11" s="411">
        <f xml:space="preserve">
IF($A$4&lt;=12,SUMIFS('ON Data'!AO:AO,'ON Data'!$D:$D,$A$4,'ON Data'!$E:$E,2),SUMIFS('ON Data'!AO:AO,'ON Data'!$E:$E,2))</f>
        <v>3501</v>
      </c>
      <c r="N11" s="411">
        <f xml:space="preserve">
IF($A$4&lt;=12,SUMIFS('ON Data'!AR:AR,'ON Data'!$D:$D,$A$4,'ON Data'!$E:$E,2),SUMIFS('ON Data'!AR:AR,'ON Data'!$E:$E,2))</f>
        <v>22490</v>
      </c>
      <c r="O11" s="779">
        <f xml:space="preserve">
IF($A$4&lt;=12,SUMIFS('ON Data'!AW:AW,'ON Data'!$D:$D,$A$4,'ON Data'!$E:$E,2),SUMIFS('ON Data'!AW:AW,'ON Data'!$E:$E,2))</f>
        <v>5576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114.5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24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Data'!M:M,'ON Data'!$D:$D,$A$4,'ON Data'!$E:$E,3),SUMIFS('ON Data'!M:M,'ON Data'!$E:$E,3))</f>
        <v>0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90.5</v>
      </c>
      <c r="J12" s="411">
        <f xml:space="preserve">
IF($A$4&lt;=12,SUMIFS('ON Data'!Q:Q,'ON Data'!$D:$D,$A$4,'ON Data'!$E:$E,3),SUMIFS('ON Data'!Q:Q,'ON Data'!$E:$E,3))</f>
        <v>0</v>
      </c>
      <c r="K12" s="411">
        <f xml:space="preserve">
IF($A$4&lt;=12,SUMIFS('ON Data'!R:R,'ON Data'!$D:$D,$A$4,'ON Data'!$E:$E,3),SUMIFS('ON Data'!R:R,'ON Data'!$E:$E,3))</f>
        <v>0</v>
      </c>
      <c r="L12" s="411">
        <f xml:space="preserve">
IF($A$4&lt;=12,SUMIFS('ON Data'!Z:Z,'ON Data'!$D:$D,$A$4,'ON Data'!$E:$E,3),SUMIFS('ON Data'!Z:Z,'ON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9912.5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1170</v>
      </c>
      <c r="E13" s="411">
        <f xml:space="preserve">
IF($A$4&lt;=12,SUMIFS('ON Data'!J:J,'ON Data'!$D:$D,$A$4,'ON Data'!$E:$E,4),SUMIFS('ON Data'!J:J,'ON Data'!$E:$E,4))</f>
        <v>268.5</v>
      </c>
      <c r="F13" s="411">
        <f xml:space="preserve">
IF($A$4&lt;=12,SUMIFS('ON Data'!K:K,'ON Data'!$D:$D,$A$4,'ON Data'!$E:$E,4),SUMIFS('ON Data'!K:K,'ON Data'!$E:$E,4))</f>
        <v>5861</v>
      </c>
      <c r="G13" s="411">
        <f xml:space="preserve">
IF($A$4&lt;=12,SUMIFS('ON Data'!M:M,'ON Data'!$D:$D,$A$4,'ON Data'!$E:$E,4),SUMIFS('ON Data'!M:M,'ON Data'!$E:$E,4))</f>
        <v>0</v>
      </c>
      <c r="H13" s="411">
        <f xml:space="preserve">
IF($A$4&lt;=12,SUMIFS('ON Data'!O:O,'ON Data'!$D:$D,$A$4,'ON Data'!$E:$E,4),SUMIFS('ON Data'!O:O,'ON Data'!$E:$E,4))</f>
        <v>50</v>
      </c>
      <c r="I13" s="411">
        <f xml:space="preserve">
IF($A$4&lt;=12,SUMIFS('ON Data'!P:P,'ON Data'!$D:$D,$A$4,'ON Data'!$E:$E,4),SUMIFS('ON Data'!P:P,'ON Data'!$E:$E,4))</f>
        <v>1077</v>
      </c>
      <c r="J13" s="411">
        <f xml:space="preserve">
IF($A$4&lt;=12,SUMIFS('ON Data'!Q:Q,'ON Data'!$D:$D,$A$4,'ON Data'!$E:$E,4),SUMIFS('ON Data'!Q:Q,'ON Data'!$E:$E,4))</f>
        <v>750.5</v>
      </c>
      <c r="K13" s="411">
        <f xml:space="preserve">
IF($A$4&lt;=12,SUMIFS('ON Data'!R:R,'ON Data'!$D:$D,$A$4,'ON Data'!$E:$E,4),SUMIFS('ON Data'!R:R,'ON Data'!$E:$E,4))</f>
        <v>90.5</v>
      </c>
      <c r="L13" s="411">
        <f xml:space="preserve">
IF($A$4&lt;=12,SUMIFS('ON Data'!Z:Z,'ON Data'!$D:$D,$A$4,'ON Data'!$E:$E,4),SUMIFS('ON Data'!Z:Z,'ON Data'!$E:$E,4))</f>
        <v>10.5</v>
      </c>
      <c r="M13" s="411">
        <f xml:space="preserve">
IF($A$4&lt;=12,SUMIFS('ON Data'!AO:AO,'ON Data'!$D:$D,$A$4,'ON Data'!$E:$E,4),SUMIFS('ON Data'!AO:AO,'ON Data'!$E:$E,4))</f>
        <v>41</v>
      </c>
      <c r="N13" s="411">
        <f xml:space="preserve">
IF($A$4&lt;=12,SUMIFS('ON Data'!AR:AR,'ON Data'!$D:$D,$A$4,'ON Data'!$E:$E,4),SUMIFS('ON Data'!AR:AR,'ON Data'!$E:$E,4))</f>
        <v>593.5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356</v>
      </c>
      <c r="C14" s="414">
        <f xml:space="preserve">
IF($A$4&lt;=12,SUMIFS('ON Data'!G:G,'ON Data'!$D:$D,$A$4,'ON Data'!$E:$E,5),SUMIFS('ON Data'!G:G,'ON Data'!$E:$E,5))</f>
        <v>356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Data'!M:M,'ON Data'!$D:$D,$A$4,'ON Data'!$E:$E,5),SUMIFS('ON Data'!M:M,'ON Data'!$E:$E,5))</f>
        <v>0</v>
      </c>
      <c r="H14" s="415">
        <f xml:space="preserve">
IF($A$4&lt;=12,SUMIFS('ON Data'!O:O,'ON Data'!$D:$D,$A$4,'ON Data'!$E:$E,5),SUMIFS('ON Data'!O:O,'ON Data'!$E:$E,5))</f>
        <v>0</v>
      </c>
      <c r="I14" s="415">
        <f xml:space="preserve">
IF($A$4&lt;=12,SUMIFS('ON Data'!P:P,'ON Data'!$D:$D,$A$4,'ON Data'!$E:$E,5),SUMIFS('ON Data'!P:P,'ON Data'!$E:$E,5))</f>
        <v>0</v>
      </c>
      <c r="J14" s="415">
        <f xml:space="preserve">
IF($A$4&lt;=12,SUMIFS('ON Data'!Q:Q,'ON Data'!$D:$D,$A$4,'ON Data'!$E:$E,5),SUMIFS('ON Data'!Q:Q,'ON Data'!$E:$E,5))</f>
        <v>0</v>
      </c>
      <c r="K14" s="415">
        <f xml:space="preserve">
IF($A$4&lt;=12,SUMIFS('ON Data'!R:R,'ON Data'!$D:$D,$A$4,'ON Data'!$E:$E,5),SUMIFS('ON Data'!R:R,'ON Data'!$E:$E,5))</f>
        <v>0</v>
      </c>
      <c r="L14" s="415">
        <f xml:space="preserve">
IF($A$4&lt;=12,SUMIFS('ON Data'!Z:Z,'ON Data'!$D:$D,$A$4,'ON Data'!$E:$E,5),SUMIFS('ON Data'!Z:Z,'ON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Data'!M:M,'ON Data'!$D:$D,$A$4,'ON Data'!$E:$E,7),SUMIFS('ON Data'!M:M,'ON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Data'!Z:Z,'ON Data'!$D:$D,$A$4,'ON Data'!$E:$E,7),SUMIFS('ON Data'!Z:Z,'ON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Data'!M:M,'ON Data'!$D:$D,$A$4,'ON Data'!$E:$E,8),SUMIFS('ON Data'!M:M,'ON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Data'!Z:Z,'ON Data'!$D:$D,$A$4,'ON Data'!$E:$E,8),SUMIFS('ON Data'!Z:Z,'ON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2191623</v>
      </c>
      <c r="C18" s="410">
        <f t="shared" ref="C18:F18" si="0" xml:space="preserve">
C19-C16-C17</f>
        <v>0</v>
      </c>
      <c r="D18" s="411">
        <f t="shared" si="0"/>
        <v>121272</v>
      </c>
      <c r="E18" s="411">
        <f t="shared" si="0"/>
        <v>0</v>
      </c>
      <c r="F18" s="411">
        <f t="shared" si="0"/>
        <v>1119904</v>
      </c>
      <c r="G18" s="411">
        <f t="shared" ref="G18:L18" si="1" xml:space="preserve">
G19-G16-G17</f>
        <v>1860</v>
      </c>
      <c r="H18" s="411">
        <f t="shared" si="1"/>
        <v>17206</v>
      </c>
      <c r="I18" s="411">
        <f t="shared" si="1"/>
        <v>316318</v>
      </c>
      <c r="J18" s="411">
        <f t="shared" si="1"/>
        <v>272050</v>
      </c>
      <c r="K18" s="411">
        <f t="shared" si="1"/>
        <v>27877</v>
      </c>
      <c r="L18" s="411">
        <f t="shared" si="1"/>
        <v>4148</v>
      </c>
      <c r="M18" s="411">
        <f t="shared" ref="M18:O18" si="2" xml:space="preserve">
M19-M16-M17</f>
        <v>36170</v>
      </c>
      <c r="N18" s="411">
        <f t="shared" si="2"/>
        <v>218019</v>
      </c>
      <c r="O18" s="779">
        <f t="shared" si="2"/>
        <v>56799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2191623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121272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1119904</v>
      </c>
      <c r="G19" s="422">
        <f xml:space="preserve">
IF($A$4&lt;=12,SUMIFS('ON Data'!M:M,'ON Data'!$D:$D,$A$4,'ON Data'!$E:$E,9),SUMIFS('ON Data'!M:M,'ON Data'!$E:$E,9))</f>
        <v>1860</v>
      </c>
      <c r="H19" s="422">
        <f xml:space="preserve">
IF($A$4&lt;=12,SUMIFS('ON Data'!O:O,'ON Data'!$D:$D,$A$4,'ON Data'!$E:$E,9),SUMIFS('ON Data'!O:O,'ON Data'!$E:$E,9))</f>
        <v>17206</v>
      </c>
      <c r="I19" s="422">
        <f xml:space="preserve">
IF($A$4&lt;=12,SUMIFS('ON Data'!P:P,'ON Data'!$D:$D,$A$4,'ON Data'!$E:$E,9),SUMIFS('ON Data'!P:P,'ON Data'!$E:$E,9))</f>
        <v>316318</v>
      </c>
      <c r="J19" s="422">
        <f xml:space="preserve">
IF($A$4&lt;=12,SUMIFS('ON Data'!Q:Q,'ON Data'!$D:$D,$A$4,'ON Data'!$E:$E,9),SUMIFS('ON Data'!Q:Q,'ON Data'!$E:$E,9))</f>
        <v>272050</v>
      </c>
      <c r="K19" s="422">
        <f xml:space="preserve">
IF($A$4&lt;=12,SUMIFS('ON Data'!R:R,'ON Data'!$D:$D,$A$4,'ON Data'!$E:$E,9),SUMIFS('ON Data'!R:R,'ON Data'!$E:$E,9))</f>
        <v>27877</v>
      </c>
      <c r="L19" s="422">
        <f xml:space="preserve">
IF($A$4&lt;=12,SUMIFS('ON Data'!Z:Z,'ON Data'!$D:$D,$A$4,'ON Data'!$E:$E,9),SUMIFS('ON Data'!Z:Z,'ON Data'!$E:$E,9))</f>
        <v>4148</v>
      </c>
      <c r="M19" s="422">
        <f xml:space="preserve">
IF($A$4&lt;=12,SUMIFS('ON Data'!AO:AO,'ON Data'!$D:$D,$A$4,'ON Data'!$E:$E,9),SUMIFS('ON Data'!AO:AO,'ON Data'!$E:$E,9))</f>
        <v>36170</v>
      </c>
      <c r="N19" s="422">
        <f xml:space="preserve">
IF($A$4&lt;=12,SUMIFS('ON Data'!AR:AR,'ON Data'!$D:$D,$A$4,'ON Data'!$E:$E,9),SUMIFS('ON Data'!AR:AR,'ON Data'!$E:$E,9))</f>
        <v>218019</v>
      </c>
      <c r="O19" s="782">
        <f xml:space="preserve">
IF($A$4&lt;=12,SUMIFS('ON Data'!AW:AW,'ON Data'!$D:$D,$A$4,'ON Data'!$E:$E,9),SUMIFS('ON Data'!AW:AW,'ON Data'!$E:$E,9))</f>
        <v>56799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35984493</v>
      </c>
      <c r="C20" s="424">
        <f xml:space="preserve">
IF($A$4&lt;=12,SUMIFS('ON Data'!G:G,'ON Data'!$D:$D,$A$4,'ON Data'!$E:$E,6),SUMIFS('ON Data'!G:G,'ON Data'!$E:$E,6))</f>
        <v>26200</v>
      </c>
      <c r="D20" s="425">
        <f xml:space="preserve">
IF($A$4&lt;=12,SUMIFS('ON Data'!I:I,'ON Data'!$D:$D,$A$4,'ON Data'!$E:$E,6),SUMIFS('ON Data'!I:I,'ON Data'!$E:$E,6))</f>
        <v>1817477</v>
      </c>
      <c r="E20" s="425">
        <f xml:space="preserve">
IF($A$4&lt;=12,SUMIFS('ON Data'!J:J,'ON Data'!$D:$D,$A$4,'ON Data'!$E:$E,6),SUMIFS('ON Data'!J:J,'ON Data'!$E:$E,6))</f>
        <v>279874</v>
      </c>
      <c r="F20" s="425">
        <f xml:space="preserve">
IF($A$4&lt;=12,SUMIFS('ON Data'!K:K,'ON Data'!$D:$D,$A$4,'ON Data'!$E:$E,6),SUMIFS('ON Data'!K:K,'ON Data'!$E:$E,6))</f>
        <v>18302291</v>
      </c>
      <c r="G20" s="425">
        <f xml:space="preserve">
IF($A$4&lt;=12,SUMIFS('ON Data'!M:M,'ON Data'!$D:$D,$A$4,'ON Data'!$E:$E,6),SUMIFS('ON Data'!M:M,'ON Data'!$E:$E,6))</f>
        <v>1860</v>
      </c>
      <c r="H20" s="425">
        <f xml:space="preserve">
IF($A$4&lt;=12,SUMIFS('ON Data'!O:O,'ON Data'!$D:$D,$A$4,'ON Data'!$E:$E,6),SUMIFS('ON Data'!O:O,'ON Data'!$E:$E,6))</f>
        <v>437329</v>
      </c>
      <c r="I20" s="425">
        <f xml:space="preserve">
IF($A$4&lt;=12,SUMIFS('ON Data'!P:P,'ON Data'!$D:$D,$A$4,'ON Data'!$E:$E,6),SUMIFS('ON Data'!P:P,'ON Data'!$E:$E,6))</f>
        <v>4565435</v>
      </c>
      <c r="J20" s="425">
        <f xml:space="preserve">
IF($A$4&lt;=12,SUMIFS('ON Data'!Q:Q,'ON Data'!$D:$D,$A$4,'ON Data'!$E:$E,6),SUMIFS('ON Data'!Q:Q,'ON Data'!$E:$E,6))</f>
        <v>4450310</v>
      </c>
      <c r="K20" s="425">
        <f xml:space="preserve">
IF($A$4&lt;=12,SUMIFS('ON Data'!R:R,'ON Data'!$D:$D,$A$4,'ON Data'!$E:$E,6),SUMIFS('ON Data'!R:R,'ON Data'!$E:$E,6))</f>
        <v>477576</v>
      </c>
      <c r="L20" s="425">
        <f xml:space="preserve">
IF($A$4&lt;=12,SUMIFS('ON Data'!Z:Z,'ON Data'!$D:$D,$A$4,'ON Data'!$E:$E,6),SUMIFS('ON Data'!Z:Z,'ON Data'!$E:$E,6))</f>
        <v>180841</v>
      </c>
      <c r="M20" s="425">
        <f xml:space="preserve">
IF($A$4&lt;=12,SUMIFS('ON Data'!AO:AO,'ON Data'!$D:$D,$A$4,'ON Data'!$E:$E,6),SUMIFS('ON Data'!AO:AO,'ON Data'!$E:$E,6))</f>
        <v>533164</v>
      </c>
      <c r="N20" s="425">
        <f xml:space="preserve">
IF($A$4&lt;=12,SUMIFS('ON Data'!AR:AR,'ON Data'!$D:$D,$A$4,'ON Data'!$E:$E,6),SUMIFS('ON Data'!AR:AR,'ON Data'!$E:$E,6))</f>
        <v>4052328</v>
      </c>
      <c r="O20" s="783">
        <f xml:space="preserve">
IF($A$4&lt;=12,SUMIFS('ON Data'!AW:AW,'ON Data'!$D:$D,$A$4,'ON Data'!$E:$E,6),SUMIFS('ON Data'!AW:AW,'ON Data'!$E:$E,6))</f>
        <v>859808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Data'!M:M,'ON Data'!$D:$D,$A$4,'ON Data'!$E:$E,12),SUMIFS('ON Data'!M:M,'ON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Data'!Z:Z,'ON Data'!$D:$D,$A$4,'ON Data'!$E:$E,12),SUMIFS('ON Data'!Z:Z,'ON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35984493</v>
      </c>
      <c r="C23" s="414">
        <f t="shared" ref="C23:F23" si="5" xml:space="preserve">
IF(C21="","",C20-C21)</f>
        <v>26200</v>
      </c>
      <c r="D23" s="415">
        <f t="shared" si="5"/>
        <v>1817477</v>
      </c>
      <c r="E23" s="415">
        <f t="shared" si="5"/>
        <v>279874</v>
      </c>
      <c r="F23" s="415">
        <f t="shared" si="5"/>
        <v>18302291</v>
      </c>
      <c r="G23" s="415">
        <f t="shared" ref="G23:M23" si="6" xml:space="preserve">
IF(G21="","",G20-G21)</f>
        <v>1860</v>
      </c>
      <c r="H23" s="415">
        <f t="shared" si="6"/>
        <v>437329</v>
      </c>
      <c r="I23" s="415">
        <f t="shared" si="6"/>
        <v>4565435</v>
      </c>
      <c r="J23" s="415">
        <f t="shared" si="6"/>
        <v>4450310</v>
      </c>
      <c r="K23" s="415">
        <f t="shared" si="6"/>
        <v>477576</v>
      </c>
      <c r="L23" s="415">
        <f t="shared" si="6"/>
        <v>180841</v>
      </c>
      <c r="M23" s="416">
        <f t="shared" si="6"/>
        <v>533164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1"/>
      <c r="H24" s="760" t="s">
        <v>251</v>
      </c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14860</v>
      </c>
      <c r="C25" s="790">
        <f xml:space="preserve">
IF($A$4&lt;=12,SUMIFS('ON Data'!J:J,'ON Data'!$D:$D,$A$4,'ON Data'!$E:$E,10),SUMIFS('ON Data'!J:J,'ON Data'!$E:$E,10))</f>
        <v>13110</v>
      </c>
      <c r="D25" s="763"/>
      <c r="E25" s="764"/>
      <c r="F25" s="765"/>
      <c r="G25" s="765"/>
      <c r="H25" s="764">
        <f xml:space="preserve">
IF($A$4&lt;=12,SUMIFS('ON Data'!O:O,'ON Data'!$D:$D,$A$4,'ON Data'!$E:$E,10),SUMIFS('ON Data'!O:O,'ON Data'!$E:$E,10))</f>
        <v>1750</v>
      </c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52641.221374045803</v>
      </c>
      <c r="C26" s="790">
        <f xml:space="preserve">
IF($A$4&lt;=12,SUMIFS('ON Data'!J:J,'ON Data'!$D:$D,$A$4,'ON Data'!$E:$E,11),SUMIFS('ON Data'!J:J,'ON Data'!$E:$E,11))</f>
        <v>36641.221374045803</v>
      </c>
      <c r="D26" s="763"/>
      <c r="E26" s="764"/>
      <c r="F26" s="765"/>
      <c r="G26" s="765"/>
      <c r="H26" s="766">
        <f xml:space="preserve">
IF($A$4&lt;=12,SUMIFS('ON Data'!O:O,'ON Data'!$D:$D,$A$4,'ON Data'!$E:$E,11),SUMIFS('ON Data'!O:O,'ON Data'!$E:$E,11))</f>
        <v>16000.000000000002</v>
      </c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0.28228828306264503</v>
      </c>
      <c r="C27" s="791">
        <f xml:space="preserve">
IF(C26=0,0,C25/C26)</f>
        <v>0.35779374999999997</v>
      </c>
      <c r="D27" s="768"/>
      <c r="E27" s="769"/>
      <c r="F27" s="765"/>
      <c r="G27" s="765"/>
      <c r="H27" s="769">
        <f xml:space="preserve">
IF(H26=0,0,H25/H26)</f>
        <v>0.10937499999999999</v>
      </c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37781.221374045803</v>
      </c>
      <c r="C28" s="792">
        <f xml:space="preserve">
C26-C25</f>
        <v>23531.221374045803</v>
      </c>
      <c r="D28" s="770"/>
      <c r="E28" s="771"/>
      <c r="F28" s="772"/>
      <c r="G28" s="772"/>
      <c r="H28" s="771">
        <f xml:space="preserve">
H26-H25</f>
        <v>14250.000000000002</v>
      </c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7579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38292083</v>
      </c>
      <c r="G3" s="379">
        <f t="shared" ref="G3:AW3" si="0">SUMIF($E5:$E1048576,"&lt;10",G5:G1048576)</f>
        <v>26556</v>
      </c>
      <c r="H3" s="379">
        <f t="shared" si="0"/>
        <v>0</v>
      </c>
      <c r="I3" s="379">
        <f t="shared" si="0"/>
        <v>1943015</v>
      </c>
      <c r="J3" s="379">
        <f t="shared" si="0"/>
        <v>280834.5</v>
      </c>
      <c r="K3" s="379">
        <f t="shared" si="0"/>
        <v>19454668</v>
      </c>
      <c r="L3" s="379">
        <f t="shared" si="0"/>
        <v>0</v>
      </c>
      <c r="M3" s="379">
        <f t="shared" si="0"/>
        <v>3720</v>
      </c>
      <c r="N3" s="379">
        <f t="shared" si="0"/>
        <v>0</v>
      </c>
      <c r="O3" s="379">
        <f t="shared" si="0"/>
        <v>456836</v>
      </c>
      <c r="P3" s="379">
        <f t="shared" si="0"/>
        <v>4903384.5</v>
      </c>
      <c r="Q3" s="379">
        <f t="shared" si="0"/>
        <v>4741365.5</v>
      </c>
      <c r="R3" s="379">
        <f t="shared" si="0"/>
        <v>507070.5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185923.50000000006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572900</v>
      </c>
      <c r="AP3" s="379">
        <f t="shared" si="0"/>
        <v>0</v>
      </c>
      <c r="AQ3" s="379">
        <f t="shared" si="0"/>
        <v>0</v>
      </c>
      <c r="AR3" s="379">
        <f t="shared" si="0"/>
        <v>4293590.5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922219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31</v>
      </c>
      <c r="D5" s="378">
        <v>1</v>
      </c>
      <c r="E5" s="378">
        <v>1</v>
      </c>
      <c r="F5" s="378">
        <v>61</v>
      </c>
      <c r="G5" s="378">
        <v>0</v>
      </c>
      <c r="H5" s="378">
        <v>0</v>
      </c>
      <c r="I5" s="378">
        <v>1</v>
      </c>
      <c r="J5" s="378">
        <v>1</v>
      </c>
      <c r="K5" s="378">
        <v>14</v>
      </c>
      <c r="L5" s="378">
        <v>0</v>
      </c>
      <c r="M5" s="378">
        <v>0</v>
      </c>
      <c r="N5" s="378">
        <v>0</v>
      </c>
      <c r="O5" s="378">
        <v>2</v>
      </c>
      <c r="P5" s="378">
        <v>12</v>
      </c>
      <c r="Q5" s="378">
        <v>11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1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31</v>
      </c>
      <c r="D6" s="378">
        <v>1</v>
      </c>
      <c r="E6" s="378">
        <v>2</v>
      </c>
      <c r="F6" s="378">
        <v>9212</v>
      </c>
      <c r="G6" s="378">
        <v>0</v>
      </c>
      <c r="H6" s="378">
        <v>0</v>
      </c>
      <c r="I6" s="378">
        <v>168</v>
      </c>
      <c r="J6" s="378">
        <v>168</v>
      </c>
      <c r="K6" s="378">
        <v>2156</v>
      </c>
      <c r="L6" s="378">
        <v>0</v>
      </c>
      <c r="M6" s="378">
        <v>0</v>
      </c>
      <c r="N6" s="378">
        <v>0</v>
      </c>
      <c r="O6" s="378">
        <v>325.5</v>
      </c>
      <c r="P6" s="378">
        <v>1735.5</v>
      </c>
      <c r="Q6" s="378">
        <v>1767.5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175.5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328</v>
      </c>
      <c r="AP6" s="378">
        <v>0</v>
      </c>
      <c r="AQ6" s="378">
        <v>0</v>
      </c>
      <c r="AR6" s="378">
        <v>1892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31</v>
      </c>
      <c r="D7" s="378">
        <v>1</v>
      </c>
      <c r="E7" s="378">
        <v>4</v>
      </c>
      <c r="F7" s="378">
        <v>560</v>
      </c>
      <c r="G7" s="378">
        <v>0</v>
      </c>
      <c r="H7" s="378">
        <v>0</v>
      </c>
      <c r="I7" s="378">
        <v>34</v>
      </c>
      <c r="J7" s="378">
        <v>46</v>
      </c>
      <c r="K7" s="378">
        <v>470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31</v>
      </c>
      <c r="D8" s="378">
        <v>1</v>
      </c>
      <c r="E8" s="378">
        <v>6</v>
      </c>
      <c r="F8" s="378">
        <v>2697161</v>
      </c>
      <c r="G8" s="378">
        <v>0</v>
      </c>
      <c r="H8" s="378">
        <v>0</v>
      </c>
      <c r="I8" s="378">
        <v>79253</v>
      </c>
      <c r="J8" s="378">
        <v>62608</v>
      </c>
      <c r="K8" s="378">
        <v>1415212</v>
      </c>
      <c r="L8" s="378">
        <v>0</v>
      </c>
      <c r="M8" s="378">
        <v>0</v>
      </c>
      <c r="N8" s="378">
        <v>0</v>
      </c>
      <c r="O8" s="378">
        <v>50881</v>
      </c>
      <c r="P8" s="378">
        <v>308712</v>
      </c>
      <c r="Q8" s="378">
        <v>352848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33229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42070</v>
      </c>
      <c r="AP8" s="378">
        <v>0</v>
      </c>
      <c r="AQ8" s="378">
        <v>0</v>
      </c>
      <c r="AR8" s="378">
        <v>286016</v>
      </c>
      <c r="AS8" s="378">
        <v>0</v>
      </c>
      <c r="AT8" s="378">
        <v>0</v>
      </c>
      <c r="AU8" s="378">
        <v>0</v>
      </c>
      <c r="AV8" s="378">
        <v>0</v>
      </c>
      <c r="AW8" s="378">
        <v>66332</v>
      </c>
    </row>
    <row r="9" spans="1:49" x14ac:dyDescent="0.3">
      <c r="A9" s="378" t="s">
        <v>220</v>
      </c>
      <c r="B9" s="403">
        <v>6</v>
      </c>
      <c r="C9" s="378">
        <v>31</v>
      </c>
      <c r="D9" s="378">
        <v>1</v>
      </c>
      <c r="E9" s="378">
        <v>11</v>
      </c>
      <c r="F9" s="378">
        <v>4386.7684478371502</v>
      </c>
      <c r="G9" s="378">
        <v>0</v>
      </c>
      <c r="H9" s="378">
        <v>0</v>
      </c>
      <c r="I9" s="378">
        <v>0</v>
      </c>
      <c r="J9" s="378">
        <v>3053.4351145038167</v>
      </c>
      <c r="K9" s="378">
        <v>0</v>
      </c>
      <c r="L9" s="378">
        <v>0</v>
      </c>
      <c r="M9" s="378">
        <v>0</v>
      </c>
      <c r="N9" s="378">
        <v>0</v>
      </c>
      <c r="O9" s="378">
        <v>1333.3333333333333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31</v>
      </c>
      <c r="D10" s="378">
        <v>2</v>
      </c>
      <c r="E10" s="378">
        <v>1</v>
      </c>
      <c r="F10" s="378">
        <v>60</v>
      </c>
      <c r="G10" s="378">
        <v>0</v>
      </c>
      <c r="H10" s="378">
        <v>0</v>
      </c>
      <c r="I10" s="378">
        <v>1</v>
      </c>
      <c r="J10" s="378">
        <v>1</v>
      </c>
      <c r="K10" s="378">
        <v>14</v>
      </c>
      <c r="L10" s="378">
        <v>0</v>
      </c>
      <c r="M10" s="378">
        <v>0</v>
      </c>
      <c r="N10" s="378">
        <v>0</v>
      </c>
      <c r="O10" s="378">
        <v>2</v>
      </c>
      <c r="P10" s="378">
        <v>11</v>
      </c>
      <c r="Q10" s="378">
        <v>11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1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</v>
      </c>
      <c r="AP10" s="378">
        <v>0</v>
      </c>
      <c r="AQ10" s="378">
        <v>0</v>
      </c>
      <c r="AR10" s="378">
        <v>14</v>
      </c>
      <c r="AS10" s="378">
        <v>0</v>
      </c>
      <c r="AT10" s="378">
        <v>0</v>
      </c>
      <c r="AU10" s="378">
        <v>0</v>
      </c>
      <c r="AV10" s="378">
        <v>0</v>
      </c>
      <c r="AW10" s="378">
        <v>3</v>
      </c>
    </row>
    <row r="11" spans="1:49" x14ac:dyDescent="0.3">
      <c r="A11" s="378" t="s">
        <v>222</v>
      </c>
      <c r="B11" s="403">
        <v>8</v>
      </c>
      <c r="C11" s="378">
        <v>31</v>
      </c>
      <c r="D11" s="378">
        <v>2</v>
      </c>
      <c r="E11" s="378">
        <v>2</v>
      </c>
      <c r="F11" s="378">
        <v>8686.25</v>
      </c>
      <c r="G11" s="378">
        <v>0</v>
      </c>
      <c r="H11" s="378">
        <v>0</v>
      </c>
      <c r="I11" s="378">
        <v>160</v>
      </c>
      <c r="J11" s="378">
        <v>168</v>
      </c>
      <c r="K11" s="378">
        <v>2112</v>
      </c>
      <c r="L11" s="378">
        <v>0</v>
      </c>
      <c r="M11" s="378">
        <v>0</v>
      </c>
      <c r="N11" s="378">
        <v>0</v>
      </c>
      <c r="O11" s="378">
        <v>271.5</v>
      </c>
      <c r="P11" s="378">
        <v>1686</v>
      </c>
      <c r="Q11" s="378">
        <v>1506.5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151.5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312.75</v>
      </c>
      <c r="AP11" s="378">
        <v>0</v>
      </c>
      <c r="AQ11" s="378">
        <v>0</v>
      </c>
      <c r="AR11" s="378">
        <v>1870</v>
      </c>
      <c r="AS11" s="378">
        <v>0</v>
      </c>
      <c r="AT11" s="378">
        <v>0</v>
      </c>
      <c r="AU11" s="378">
        <v>0</v>
      </c>
      <c r="AV11" s="378">
        <v>0</v>
      </c>
      <c r="AW11" s="378">
        <v>448</v>
      </c>
    </row>
    <row r="12" spans="1:49" x14ac:dyDescent="0.3">
      <c r="A12" s="378" t="s">
        <v>223</v>
      </c>
      <c r="B12" s="403">
        <v>9</v>
      </c>
      <c r="C12" s="378">
        <v>31</v>
      </c>
      <c r="D12" s="378">
        <v>2</v>
      </c>
      <c r="E12" s="378">
        <v>4</v>
      </c>
      <c r="F12" s="378">
        <v>635</v>
      </c>
      <c r="G12" s="378">
        <v>0</v>
      </c>
      <c r="H12" s="378">
        <v>0</v>
      </c>
      <c r="I12" s="378">
        <v>112</v>
      </c>
      <c r="J12" s="378">
        <v>52</v>
      </c>
      <c r="K12" s="378">
        <v>471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31</v>
      </c>
      <c r="D13" s="378">
        <v>2</v>
      </c>
      <c r="E13" s="378">
        <v>6</v>
      </c>
      <c r="F13" s="378">
        <v>2628977</v>
      </c>
      <c r="G13" s="378">
        <v>0</v>
      </c>
      <c r="H13" s="378">
        <v>0</v>
      </c>
      <c r="I13" s="378">
        <v>96364</v>
      </c>
      <c r="J13" s="378">
        <v>64292</v>
      </c>
      <c r="K13" s="378">
        <v>1389510</v>
      </c>
      <c r="L13" s="378">
        <v>0</v>
      </c>
      <c r="M13" s="378">
        <v>0</v>
      </c>
      <c r="N13" s="378">
        <v>0</v>
      </c>
      <c r="O13" s="378">
        <v>49344</v>
      </c>
      <c r="P13" s="378">
        <v>295075</v>
      </c>
      <c r="Q13" s="378">
        <v>312492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30107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40016</v>
      </c>
      <c r="AP13" s="378">
        <v>0</v>
      </c>
      <c r="AQ13" s="378">
        <v>0</v>
      </c>
      <c r="AR13" s="378">
        <v>285151</v>
      </c>
      <c r="AS13" s="378">
        <v>0</v>
      </c>
      <c r="AT13" s="378">
        <v>0</v>
      </c>
      <c r="AU13" s="378">
        <v>0</v>
      </c>
      <c r="AV13" s="378">
        <v>0</v>
      </c>
      <c r="AW13" s="378">
        <v>66626</v>
      </c>
    </row>
    <row r="14" spans="1:49" x14ac:dyDescent="0.3">
      <c r="A14" s="378" t="s">
        <v>225</v>
      </c>
      <c r="B14" s="403">
        <v>11</v>
      </c>
      <c r="C14" s="378">
        <v>31</v>
      </c>
      <c r="D14" s="378">
        <v>2</v>
      </c>
      <c r="E14" s="378">
        <v>9</v>
      </c>
      <c r="F14" s="378">
        <v>7811</v>
      </c>
      <c r="G14" s="378">
        <v>0</v>
      </c>
      <c r="H14" s="378">
        <v>0</v>
      </c>
      <c r="I14" s="378">
        <v>0</v>
      </c>
      <c r="J14" s="378">
        <v>0</v>
      </c>
      <c r="K14" s="378">
        <v>7811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31</v>
      </c>
      <c r="D15" s="378">
        <v>2</v>
      </c>
      <c r="E15" s="378">
        <v>11</v>
      </c>
      <c r="F15" s="378">
        <v>4386.7684478371502</v>
      </c>
      <c r="G15" s="378">
        <v>0</v>
      </c>
      <c r="H15" s="378">
        <v>0</v>
      </c>
      <c r="I15" s="378">
        <v>0</v>
      </c>
      <c r="J15" s="378">
        <v>3053.4351145038167</v>
      </c>
      <c r="K15" s="378">
        <v>0</v>
      </c>
      <c r="L15" s="378">
        <v>0</v>
      </c>
      <c r="M15" s="378">
        <v>0</v>
      </c>
      <c r="N15" s="378">
        <v>0</v>
      </c>
      <c r="O15" s="378">
        <v>1333.3333333333333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31</v>
      </c>
      <c r="D16" s="378">
        <v>3</v>
      </c>
      <c r="E16" s="378">
        <v>1</v>
      </c>
      <c r="F16" s="378">
        <v>60.2</v>
      </c>
      <c r="G16" s="378">
        <v>0</v>
      </c>
      <c r="H16" s="378">
        <v>0</v>
      </c>
      <c r="I16" s="378">
        <v>1</v>
      </c>
      <c r="J16" s="378">
        <v>1</v>
      </c>
      <c r="K16" s="378">
        <v>14</v>
      </c>
      <c r="L16" s="378">
        <v>0</v>
      </c>
      <c r="M16" s="378">
        <v>0</v>
      </c>
      <c r="N16" s="378">
        <v>0</v>
      </c>
      <c r="O16" s="378">
        <v>3</v>
      </c>
      <c r="P16" s="378">
        <v>11</v>
      </c>
      <c r="Q16" s="378">
        <v>11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0.2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2</v>
      </c>
      <c r="AP16" s="378">
        <v>0</v>
      </c>
      <c r="AQ16" s="378">
        <v>0</v>
      </c>
      <c r="AR16" s="378">
        <v>14</v>
      </c>
      <c r="AS16" s="378">
        <v>0</v>
      </c>
      <c r="AT16" s="378">
        <v>0</v>
      </c>
      <c r="AU16" s="378">
        <v>0</v>
      </c>
      <c r="AV16" s="378">
        <v>0</v>
      </c>
      <c r="AW16" s="378">
        <v>3</v>
      </c>
    </row>
    <row r="17" spans="3:49" x14ac:dyDescent="0.3">
      <c r="C17" s="378">
        <v>31</v>
      </c>
      <c r="D17" s="378">
        <v>3</v>
      </c>
      <c r="E17" s="378">
        <v>2</v>
      </c>
      <c r="F17" s="378">
        <v>9675.75</v>
      </c>
      <c r="G17" s="378">
        <v>0</v>
      </c>
      <c r="H17" s="378">
        <v>0</v>
      </c>
      <c r="I17" s="378">
        <v>144</v>
      </c>
      <c r="J17" s="378">
        <v>184</v>
      </c>
      <c r="K17" s="378">
        <v>2336</v>
      </c>
      <c r="L17" s="378">
        <v>0</v>
      </c>
      <c r="M17" s="378">
        <v>0</v>
      </c>
      <c r="N17" s="378">
        <v>0</v>
      </c>
      <c r="O17" s="378">
        <v>499.5</v>
      </c>
      <c r="P17" s="378">
        <v>1816.5</v>
      </c>
      <c r="Q17" s="378">
        <v>1670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24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277.5</v>
      </c>
      <c r="AP17" s="378">
        <v>0</v>
      </c>
      <c r="AQ17" s="378">
        <v>0</v>
      </c>
      <c r="AR17" s="378">
        <v>2204.25</v>
      </c>
      <c r="AS17" s="378">
        <v>0</v>
      </c>
      <c r="AT17" s="378">
        <v>0</v>
      </c>
      <c r="AU17" s="378">
        <v>0</v>
      </c>
      <c r="AV17" s="378">
        <v>0</v>
      </c>
      <c r="AW17" s="378">
        <v>520</v>
      </c>
    </row>
    <row r="18" spans="3:49" x14ac:dyDescent="0.3">
      <c r="C18" s="378">
        <v>31</v>
      </c>
      <c r="D18" s="378">
        <v>3</v>
      </c>
      <c r="E18" s="378">
        <v>4</v>
      </c>
      <c r="F18" s="378">
        <v>599</v>
      </c>
      <c r="G18" s="378">
        <v>0</v>
      </c>
      <c r="H18" s="378">
        <v>0</v>
      </c>
      <c r="I18" s="378">
        <v>64</v>
      </c>
      <c r="J18" s="378">
        <v>34</v>
      </c>
      <c r="K18" s="378">
        <v>479</v>
      </c>
      <c r="L18" s="378">
        <v>0</v>
      </c>
      <c r="M18" s="378">
        <v>0</v>
      </c>
      <c r="N18" s="378">
        <v>0</v>
      </c>
      <c r="O18" s="378">
        <v>0</v>
      </c>
      <c r="P18" s="378">
        <v>14</v>
      </c>
      <c r="Q18" s="378">
        <v>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31</v>
      </c>
      <c r="D19" s="378">
        <v>3</v>
      </c>
      <c r="E19" s="378">
        <v>5</v>
      </c>
      <c r="F19" s="378">
        <v>120</v>
      </c>
      <c r="G19" s="378">
        <v>120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31</v>
      </c>
      <c r="D20" s="378">
        <v>3</v>
      </c>
      <c r="E20" s="378">
        <v>6</v>
      </c>
      <c r="F20" s="378">
        <v>2741905</v>
      </c>
      <c r="G20" s="378">
        <v>7500</v>
      </c>
      <c r="H20" s="378">
        <v>0</v>
      </c>
      <c r="I20" s="378">
        <v>86494</v>
      </c>
      <c r="J20" s="378">
        <v>55694</v>
      </c>
      <c r="K20" s="378">
        <v>1432942</v>
      </c>
      <c r="L20" s="378">
        <v>0</v>
      </c>
      <c r="M20" s="378">
        <v>0</v>
      </c>
      <c r="N20" s="378">
        <v>0</v>
      </c>
      <c r="O20" s="378">
        <v>76658</v>
      </c>
      <c r="P20" s="378">
        <v>310879</v>
      </c>
      <c r="Q20" s="378">
        <v>330983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5898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36875</v>
      </c>
      <c r="AP20" s="378">
        <v>0</v>
      </c>
      <c r="AQ20" s="378">
        <v>0</v>
      </c>
      <c r="AR20" s="378">
        <v>331060</v>
      </c>
      <c r="AS20" s="378">
        <v>0</v>
      </c>
      <c r="AT20" s="378">
        <v>0</v>
      </c>
      <c r="AU20" s="378">
        <v>0</v>
      </c>
      <c r="AV20" s="378">
        <v>0</v>
      </c>
      <c r="AW20" s="378">
        <v>66922</v>
      </c>
    </row>
    <row r="21" spans="3:49" x14ac:dyDescent="0.3">
      <c r="C21" s="378">
        <v>31</v>
      </c>
      <c r="D21" s="378">
        <v>3</v>
      </c>
      <c r="E21" s="378">
        <v>10</v>
      </c>
      <c r="F21" s="378">
        <v>1660</v>
      </c>
      <c r="G21" s="378">
        <v>0</v>
      </c>
      <c r="H21" s="378">
        <v>0</v>
      </c>
      <c r="I21" s="378">
        <v>0</v>
      </c>
      <c r="J21" s="378">
        <v>660</v>
      </c>
      <c r="K21" s="378">
        <v>0</v>
      </c>
      <c r="L21" s="378">
        <v>0</v>
      </c>
      <c r="M21" s="378">
        <v>0</v>
      </c>
      <c r="N21" s="378">
        <v>0</v>
      </c>
      <c r="O21" s="378">
        <v>1000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31</v>
      </c>
      <c r="D22" s="378">
        <v>3</v>
      </c>
      <c r="E22" s="378">
        <v>11</v>
      </c>
      <c r="F22" s="378">
        <v>4386.7684478371502</v>
      </c>
      <c r="G22" s="378">
        <v>0</v>
      </c>
      <c r="H22" s="378">
        <v>0</v>
      </c>
      <c r="I22" s="378">
        <v>0</v>
      </c>
      <c r="J22" s="378">
        <v>3053.4351145038167</v>
      </c>
      <c r="K22" s="378">
        <v>0</v>
      </c>
      <c r="L22" s="378">
        <v>0</v>
      </c>
      <c r="M22" s="378">
        <v>0</v>
      </c>
      <c r="N22" s="378">
        <v>0</v>
      </c>
      <c r="O22" s="378">
        <v>1333.3333333333333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31</v>
      </c>
      <c r="D23" s="378">
        <v>4</v>
      </c>
      <c r="E23" s="378">
        <v>1</v>
      </c>
      <c r="F23" s="378">
        <v>60.2</v>
      </c>
      <c r="G23" s="378">
        <v>0</v>
      </c>
      <c r="H23" s="378">
        <v>0</v>
      </c>
      <c r="I23" s="378">
        <v>1</v>
      </c>
      <c r="J23" s="378">
        <v>1</v>
      </c>
      <c r="K23" s="378">
        <v>14</v>
      </c>
      <c r="L23" s="378">
        <v>0</v>
      </c>
      <c r="M23" s="378">
        <v>0</v>
      </c>
      <c r="N23" s="378">
        <v>0</v>
      </c>
      <c r="O23" s="378">
        <v>1</v>
      </c>
      <c r="P23" s="378">
        <v>13</v>
      </c>
      <c r="Q23" s="378">
        <v>10</v>
      </c>
      <c r="R23" s="378">
        <v>1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0.2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2</v>
      </c>
      <c r="AP23" s="378">
        <v>0</v>
      </c>
      <c r="AQ23" s="378">
        <v>0</v>
      </c>
      <c r="AR23" s="378">
        <v>14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31</v>
      </c>
      <c r="D24" s="378">
        <v>4</v>
      </c>
      <c r="E24" s="378">
        <v>2</v>
      </c>
      <c r="F24" s="378">
        <v>8976.5</v>
      </c>
      <c r="G24" s="378">
        <v>0</v>
      </c>
      <c r="H24" s="378">
        <v>0</v>
      </c>
      <c r="I24" s="378">
        <v>168</v>
      </c>
      <c r="J24" s="378">
        <v>168</v>
      </c>
      <c r="K24" s="378">
        <v>2192</v>
      </c>
      <c r="L24" s="378">
        <v>0</v>
      </c>
      <c r="M24" s="378">
        <v>0</v>
      </c>
      <c r="N24" s="378">
        <v>0</v>
      </c>
      <c r="O24" s="378">
        <v>159</v>
      </c>
      <c r="P24" s="378">
        <v>2059.5</v>
      </c>
      <c r="Q24" s="378">
        <v>1367.5</v>
      </c>
      <c r="R24" s="378">
        <v>156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30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240</v>
      </c>
      <c r="AP24" s="378">
        <v>0</v>
      </c>
      <c r="AQ24" s="378">
        <v>0</v>
      </c>
      <c r="AR24" s="378">
        <v>1972.5</v>
      </c>
      <c r="AS24" s="378">
        <v>0</v>
      </c>
      <c r="AT24" s="378">
        <v>0</v>
      </c>
      <c r="AU24" s="378">
        <v>0</v>
      </c>
      <c r="AV24" s="378">
        <v>0</v>
      </c>
      <c r="AW24" s="378">
        <v>464</v>
      </c>
    </row>
    <row r="25" spans="3:49" x14ac:dyDescent="0.3">
      <c r="C25" s="378">
        <v>31</v>
      </c>
      <c r="D25" s="378">
        <v>4</v>
      </c>
      <c r="E25" s="378">
        <v>4</v>
      </c>
      <c r="F25" s="378">
        <v>619</v>
      </c>
      <c r="G25" s="378">
        <v>0</v>
      </c>
      <c r="H25" s="378">
        <v>0</v>
      </c>
      <c r="I25" s="378">
        <v>88</v>
      </c>
      <c r="J25" s="378">
        <v>46</v>
      </c>
      <c r="K25" s="378">
        <v>485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31</v>
      </c>
      <c r="D26" s="378">
        <v>4</v>
      </c>
      <c r="E26" s="378">
        <v>6</v>
      </c>
      <c r="F26" s="378">
        <v>2642968</v>
      </c>
      <c r="G26" s="378">
        <v>0</v>
      </c>
      <c r="H26" s="378">
        <v>0</v>
      </c>
      <c r="I26" s="378">
        <v>98655</v>
      </c>
      <c r="J26" s="378">
        <v>63513</v>
      </c>
      <c r="K26" s="378">
        <v>1363594</v>
      </c>
      <c r="L26" s="378">
        <v>0</v>
      </c>
      <c r="M26" s="378">
        <v>0</v>
      </c>
      <c r="N26" s="378">
        <v>0</v>
      </c>
      <c r="O26" s="378">
        <v>27230</v>
      </c>
      <c r="P26" s="378">
        <v>354803</v>
      </c>
      <c r="Q26" s="378">
        <v>278503</v>
      </c>
      <c r="R26" s="378">
        <v>33762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6559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29763</v>
      </c>
      <c r="AP26" s="378">
        <v>0</v>
      </c>
      <c r="AQ26" s="378">
        <v>0</v>
      </c>
      <c r="AR26" s="378">
        <v>319971</v>
      </c>
      <c r="AS26" s="378">
        <v>0</v>
      </c>
      <c r="AT26" s="378">
        <v>0</v>
      </c>
      <c r="AU26" s="378">
        <v>0</v>
      </c>
      <c r="AV26" s="378">
        <v>0</v>
      </c>
      <c r="AW26" s="378">
        <v>66615</v>
      </c>
    </row>
    <row r="27" spans="3:49" x14ac:dyDescent="0.3">
      <c r="C27" s="378">
        <v>31</v>
      </c>
      <c r="D27" s="378">
        <v>4</v>
      </c>
      <c r="E27" s="378">
        <v>9</v>
      </c>
      <c r="F27" s="378">
        <v>697</v>
      </c>
      <c r="G27" s="378">
        <v>0</v>
      </c>
      <c r="H27" s="378">
        <v>0</v>
      </c>
      <c r="I27" s="378">
        <v>0</v>
      </c>
      <c r="J27" s="378">
        <v>0</v>
      </c>
      <c r="K27" s="378">
        <v>697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31</v>
      </c>
      <c r="D28" s="378">
        <v>4</v>
      </c>
      <c r="E28" s="378">
        <v>11</v>
      </c>
      <c r="F28" s="378">
        <v>4386.7684478371502</v>
      </c>
      <c r="G28" s="378">
        <v>0</v>
      </c>
      <c r="H28" s="378">
        <v>0</v>
      </c>
      <c r="I28" s="378">
        <v>0</v>
      </c>
      <c r="J28" s="378">
        <v>3053.4351145038167</v>
      </c>
      <c r="K28" s="378">
        <v>0</v>
      </c>
      <c r="L28" s="378">
        <v>0</v>
      </c>
      <c r="M28" s="378">
        <v>0</v>
      </c>
      <c r="N28" s="378">
        <v>0</v>
      </c>
      <c r="O28" s="378">
        <v>1333.3333333333333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31</v>
      </c>
      <c r="D29" s="378">
        <v>5</v>
      </c>
      <c r="E29" s="378">
        <v>1</v>
      </c>
      <c r="F29" s="378">
        <v>60.2</v>
      </c>
      <c r="G29" s="378">
        <v>0</v>
      </c>
      <c r="H29" s="378">
        <v>0</v>
      </c>
      <c r="I29" s="378">
        <v>2</v>
      </c>
      <c r="J29" s="378">
        <v>0</v>
      </c>
      <c r="K29" s="378">
        <v>14</v>
      </c>
      <c r="L29" s="378">
        <v>0</v>
      </c>
      <c r="M29" s="378">
        <v>0</v>
      </c>
      <c r="N29" s="378">
        <v>0</v>
      </c>
      <c r="O29" s="378">
        <v>1</v>
      </c>
      <c r="P29" s="378">
        <v>13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1.2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2</v>
      </c>
      <c r="AP29" s="378">
        <v>0</v>
      </c>
      <c r="AQ29" s="378">
        <v>0</v>
      </c>
      <c r="AR29" s="378">
        <v>13</v>
      </c>
      <c r="AS29" s="378">
        <v>0</v>
      </c>
      <c r="AT29" s="378">
        <v>0</v>
      </c>
      <c r="AU29" s="378">
        <v>0</v>
      </c>
      <c r="AV29" s="378">
        <v>0</v>
      </c>
      <c r="AW29" s="378">
        <v>3</v>
      </c>
    </row>
    <row r="30" spans="3:49" x14ac:dyDescent="0.3">
      <c r="C30" s="378">
        <v>31</v>
      </c>
      <c r="D30" s="378">
        <v>5</v>
      </c>
      <c r="E30" s="378">
        <v>2</v>
      </c>
      <c r="F30" s="378">
        <v>8785</v>
      </c>
      <c r="G30" s="378">
        <v>0</v>
      </c>
      <c r="H30" s="378">
        <v>0</v>
      </c>
      <c r="I30" s="378">
        <v>352</v>
      </c>
      <c r="J30" s="378">
        <v>0</v>
      </c>
      <c r="K30" s="378">
        <v>2368</v>
      </c>
      <c r="L30" s="378">
        <v>0</v>
      </c>
      <c r="M30" s="378">
        <v>0</v>
      </c>
      <c r="N30" s="378">
        <v>0</v>
      </c>
      <c r="O30" s="378">
        <v>120</v>
      </c>
      <c r="P30" s="378">
        <v>1744</v>
      </c>
      <c r="Q30" s="378">
        <v>1323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189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336</v>
      </c>
      <c r="AP30" s="378">
        <v>0</v>
      </c>
      <c r="AQ30" s="378">
        <v>0</v>
      </c>
      <c r="AR30" s="378">
        <v>1737</v>
      </c>
      <c r="AS30" s="378">
        <v>0</v>
      </c>
      <c r="AT30" s="378">
        <v>0</v>
      </c>
      <c r="AU30" s="378">
        <v>0</v>
      </c>
      <c r="AV30" s="378">
        <v>0</v>
      </c>
      <c r="AW30" s="378">
        <v>448</v>
      </c>
    </row>
    <row r="31" spans="3:49" x14ac:dyDescent="0.3">
      <c r="C31" s="378">
        <v>31</v>
      </c>
      <c r="D31" s="378">
        <v>5</v>
      </c>
      <c r="E31" s="378">
        <v>4</v>
      </c>
      <c r="F31" s="378">
        <v>673</v>
      </c>
      <c r="G31" s="378">
        <v>0</v>
      </c>
      <c r="H31" s="378">
        <v>0</v>
      </c>
      <c r="I31" s="378">
        <v>86</v>
      </c>
      <c r="J31" s="378">
        <v>12</v>
      </c>
      <c r="K31" s="378">
        <v>480</v>
      </c>
      <c r="L31" s="378">
        <v>0</v>
      </c>
      <c r="M31" s="378">
        <v>0</v>
      </c>
      <c r="N31" s="378">
        <v>0</v>
      </c>
      <c r="O31" s="378">
        <v>0</v>
      </c>
      <c r="P31" s="378">
        <v>52</v>
      </c>
      <c r="Q31" s="378">
        <v>27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16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31</v>
      </c>
      <c r="D32" s="378">
        <v>5</v>
      </c>
      <c r="E32" s="378">
        <v>6</v>
      </c>
      <c r="F32" s="378">
        <v>2808386</v>
      </c>
      <c r="G32" s="378">
        <v>0</v>
      </c>
      <c r="H32" s="378">
        <v>0</v>
      </c>
      <c r="I32" s="378">
        <v>151620</v>
      </c>
      <c r="J32" s="378">
        <v>4345</v>
      </c>
      <c r="K32" s="378">
        <v>1476927</v>
      </c>
      <c r="L32" s="378">
        <v>0</v>
      </c>
      <c r="M32" s="378">
        <v>0</v>
      </c>
      <c r="N32" s="378">
        <v>0</v>
      </c>
      <c r="O32" s="378">
        <v>30296</v>
      </c>
      <c r="P32" s="378">
        <v>405713</v>
      </c>
      <c r="Q32" s="378">
        <v>263914</v>
      </c>
      <c r="R32" s="378">
        <v>37371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30412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41972</v>
      </c>
      <c r="AP32" s="378">
        <v>0</v>
      </c>
      <c r="AQ32" s="378">
        <v>0</v>
      </c>
      <c r="AR32" s="378">
        <v>298303</v>
      </c>
      <c r="AS32" s="378">
        <v>0</v>
      </c>
      <c r="AT32" s="378">
        <v>0</v>
      </c>
      <c r="AU32" s="378">
        <v>0</v>
      </c>
      <c r="AV32" s="378">
        <v>0</v>
      </c>
      <c r="AW32" s="378">
        <v>67513</v>
      </c>
    </row>
    <row r="33" spans="3:49" x14ac:dyDescent="0.3">
      <c r="C33" s="378">
        <v>31</v>
      </c>
      <c r="D33" s="378">
        <v>5</v>
      </c>
      <c r="E33" s="378">
        <v>9</v>
      </c>
      <c r="F33" s="378">
        <v>10000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10000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31</v>
      </c>
      <c r="D34" s="378">
        <v>5</v>
      </c>
      <c r="E34" s="378">
        <v>11</v>
      </c>
      <c r="F34" s="378">
        <v>4386.7684478371502</v>
      </c>
      <c r="G34" s="378">
        <v>0</v>
      </c>
      <c r="H34" s="378">
        <v>0</v>
      </c>
      <c r="I34" s="378">
        <v>0</v>
      </c>
      <c r="J34" s="378">
        <v>3053.4351145038167</v>
      </c>
      <c r="K34" s="378">
        <v>0</v>
      </c>
      <c r="L34" s="378">
        <v>0</v>
      </c>
      <c r="M34" s="378">
        <v>0</v>
      </c>
      <c r="N34" s="378">
        <v>0</v>
      </c>
      <c r="O34" s="378">
        <v>1333.3333333333333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31</v>
      </c>
      <c r="D35" s="378">
        <v>6</v>
      </c>
      <c r="E35" s="378">
        <v>1</v>
      </c>
      <c r="F35" s="378">
        <v>61.2</v>
      </c>
      <c r="G35" s="378">
        <v>0</v>
      </c>
      <c r="H35" s="378">
        <v>0</v>
      </c>
      <c r="I35" s="378">
        <v>2</v>
      </c>
      <c r="J35" s="378">
        <v>0</v>
      </c>
      <c r="K35" s="378">
        <v>14</v>
      </c>
      <c r="L35" s="378">
        <v>0</v>
      </c>
      <c r="M35" s="378">
        <v>0</v>
      </c>
      <c r="N35" s="378">
        <v>0</v>
      </c>
      <c r="O35" s="378">
        <v>1</v>
      </c>
      <c r="P35" s="378">
        <v>11</v>
      </c>
      <c r="Q35" s="378">
        <v>12</v>
      </c>
      <c r="R35" s="378">
        <v>2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1.2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</v>
      </c>
      <c r="AP35" s="378">
        <v>0</v>
      </c>
      <c r="AQ35" s="378">
        <v>0</v>
      </c>
      <c r="AR35" s="378">
        <v>13</v>
      </c>
      <c r="AS35" s="378">
        <v>0</v>
      </c>
      <c r="AT35" s="378">
        <v>0</v>
      </c>
      <c r="AU35" s="378">
        <v>0</v>
      </c>
      <c r="AV35" s="378">
        <v>0</v>
      </c>
      <c r="AW35" s="378">
        <v>3</v>
      </c>
    </row>
    <row r="36" spans="3:49" x14ac:dyDescent="0.3">
      <c r="C36" s="378">
        <v>31</v>
      </c>
      <c r="D36" s="378">
        <v>6</v>
      </c>
      <c r="E36" s="378">
        <v>2</v>
      </c>
      <c r="F36" s="378">
        <v>8409.5</v>
      </c>
      <c r="G36" s="378">
        <v>0</v>
      </c>
      <c r="H36" s="378">
        <v>0</v>
      </c>
      <c r="I36" s="378">
        <v>336</v>
      </c>
      <c r="J36" s="378">
        <v>0</v>
      </c>
      <c r="K36" s="378">
        <v>2160</v>
      </c>
      <c r="L36" s="378">
        <v>0</v>
      </c>
      <c r="M36" s="378">
        <v>0</v>
      </c>
      <c r="N36" s="378">
        <v>0</v>
      </c>
      <c r="O36" s="378">
        <v>171</v>
      </c>
      <c r="P36" s="378">
        <v>1509.5</v>
      </c>
      <c r="Q36" s="378">
        <v>1390.5</v>
      </c>
      <c r="R36" s="378">
        <v>108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190.5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312</v>
      </c>
      <c r="AP36" s="378">
        <v>0</v>
      </c>
      <c r="AQ36" s="378">
        <v>0</v>
      </c>
      <c r="AR36" s="378">
        <v>1824</v>
      </c>
      <c r="AS36" s="378">
        <v>0</v>
      </c>
      <c r="AT36" s="378">
        <v>0</v>
      </c>
      <c r="AU36" s="378">
        <v>0</v>
      </c>
      <c r="AV36" s="378">
        <v>0</v>
      </c>
      <c r="AW36" s="378">
        <v>408</v>
      </c>
    </row>
    <row r="37" spans="3:49" x14ac:dyDescent="0.3">
      <c r="C37" s="378">
        <v>31</v>
      </c>
      <c r="D37" s="378">
        <v>6</v>
      </c>
      <c r="E37" s="378">
        <v>4</v>
      </c>
      <c r="F37" s="378">
        <v>766.5</v>
      </c>
      <c r="G37" s="378">
        <v>0</v>
      </c>
      <c r="H37" s="378">
        <v>0</v>
      </c>
      <c r="I37" s="378">
        <v>110</v>
      </c>
      <c r="J37" s="378">
        <v>12</v>
      </c>
      <c r="K37" s="378">
        <v>476</v>
      </c>
      <c r="L37" s="378">
        <v>0</v>
      </c>
      <c r="M37" s="378">
        <v>0</v>
      </c>
      <c r="N37" s="378">
        <v>0</v>
      </c>
      <c r="O37" s="378">
        <v>0</v>
      </c>
      <c r="P37" s="378">
        <v>115.5</v>
      </c>
      <c r="Q37" s="378">
        <v>42.5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10.5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31</v>
      </c>
      <c r="D38" s="378">
        <v>6</v>
      </c>
      <c r="E38" s="378">
        <v>5</v>
      </c>
      <c r="F38" s="378">
        <v>86</v>
      </c>
      <c r="G38" s="378">
        <v>86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31</v>
      </c>
      <c r="D39" s="378">
        <v>6</v>
      </c>
      <c r="E39" s="378">
        <v>6</v>
      </c>
      <c r="F39" s="378">
        <v>2805969</v>
      </c>
      <c r="G39" s="378">
        <v>6700</v>
      </c>
      <c r="H39" s="378">
        <v>0</v>
      </c>
      <c r="I39" s="378">
        <v>159759</v>
      </c>
      <c r="J39" s="378">
        <v>4345</v>
      </c>
      <c r="K39" s="378">
        <v>1422720</v>
      </c>
      <c r="L39" s="378">
        <v>0</v>
      </c>
      <c r="M39" s="378">
        <v>1860</v>
      </c>
      <c r="N39" s="378">
        <v>0</v>
      </c>
      <c r="O39" s="378">
        <v>28446</v>
      </c>
      <c r="P39" s="378">
        <v>332912</v>
      </c>
      <c r="Q39" s="378">
        <v>366484</v>
      </c>
      <c r="R39" s="378">
        <v>45032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31549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41951</v>
      </c>
      <c r="AP39" s="378">
        <v>0</v>
      </c>
      <c r="AQ39" s="378">
        <v>0</v>
      </c>
      <c r="AR39" s="378">
        <v>296300</v>
      </c>
      <c r="AS39" s="378">
        <v>0</v>
      </c>
      <c r="AT39" s="378">
        <v>0</v>
      </c>
      <c r="AU39" s="378">
        <v>0</v>
      </c>
      <c r="AV39" s="378">
        <v>0</v>
      </c>
      <c r="AW39" s="378">
        <v>67911</v>
      </c>
    </row>
    <row r="40" spans="3:49" x14ac:dyDescent="0.3">
      <c r="C40" s="378">
        <v>31</v>
      </c>
      <c r="D40" s="378">
        <v>6</v>
      </c>
      <c r="E40" s="378">
        <v>9</v>
      </c>
      <c r="F40" s="378">
        <v>13716</v>
      </c>
      <c r="G40" s="378">
        <v>0</v>
      </c>
      <c r="H40" s="378">
        <v>0</v>
      </c>
      <c r="I40" s="378">
        <v>0</v>
      </c>
      <c r="J40" s="378">
        <v>0</v>
      </c>
      <c r="K40" s="378">
        <v>11856</v>
      </c>
      <c r="L40" s="378">
        <v>0</v>
      </c>
      <c r="M40" s="378">
        <v>1860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31</v>
      </c>
      <c r="D41" s="378">
        <v>6</v>
      </c>
      <c r="E41" s="378">
        <v>10</v>
      </c>
      <c r="F41" s="378">
        <v>900</v>
      </c>
      <c r="G41" s="378">
        <v>0</v>
      </c>
      <c r="H41" s="378">
        <v>0</v>
      </c>
      <c r="I41" s="378">
        <v>0</v>
      </c>
      <c r="J41" s="378">
        <v>900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31</v>
      </c>
      <c r="D42" s="378">
        <v>6</v>
      </c>
      <c r="E42" s="378">
        <v>11</v>
      </c>
      <c r="F42" s="378">
        <v>4386.7684478371502</v>
      </c>
      <c r="G42" s="378">
        <v>0</v>
      </c>
      <c r="H42" s="378">
        <v>0</v>
      </c>
      <c r="I42" s="378">
        <v>0</v>
      </c>
      <c r="J42" s="378">
        <v>3053.4351145038167</v>
      </c>
      <c r="K42" s="378">
        <v>0</v>
      </c>
      <c r="L42" s="378">
        <v>0</v>
      </c>
      <c r="M42" s="378">
        <v>0</v>
      </c>
      <c r="N42" s="378">
        <v>0</v>
      </c>
      <c r="O42" s="378">
        <v>1333.3333333333333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31</v>
      </c>
      <c r="D43" s="378">
        <v>7</v>
      </c>
      <c r="E43" s="378">
        <v>1</v>
      </c>
      <c r="F43" s="378">
        <v>62.2</v>
      </c>
      <c r="G43" s="378">
        <v>0</v>
      </c>
      <c r="H43" s="378">
        <v>0</v>
      </c>
      <c r="I43" s="378">
        <v>2</v>
      </c>
      <c r="J43" s="378">
        <v>0</v>
      </c>
      <c r="K43" s="378">
        <v>14</v>
      </c>
      <c r="L43" s="378">
        <v>0</v>
      </c>
      <c r="M43" s="378">
        <v>0</v>
      </c>
      <c r="N43" s="378">
        <v>0</v>
      </c>
      <c r="O43" s="378">
        <v>1</v>
      </c>
      <c r="P43" s="378">
        <v>12</v>
      </c>
      <c r="Q43" s="378">
        <v>12</v>
      </c>
      <c r="R43" s="378">
        <v>3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0.2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2</v>
      </c>
      <c r="AP43" s="378">
        <v>0</v>
      </c>
      <c r="AQ43" s="378">
        <v>0</v>
      </c>
      <c r="AR43" s="378">
        <v>13</v>
      </c>
      <c r="AS43" s="378">
        <v>0</v>
      </c>
      <c r="AT43" s="378">
        <v>0</v>
      </c>
      <c r="AU43" s="378">
        <v>0</v>
      </c>
      <c r="AV43" s="378">
        <v>0</v>
      </c>
      <c r="AW43" s="378">
        <v>3</v>
      </c>
    </row>
    <row r="44" spans="3:49" x14ac:dyDescent="0.3">
      <c r="C44" s="378">
        <v>31</v>
      </c>
      <c r="D44" s="378">
        <v>7</v>
      </c>
      <c r="E44" s="378">
        <v>2</v>
      </c>
      <c r="F44" s="378">
        <v>7734.75</v>
      </c>
      <c r="G44" s="378">
        <v>0</v>
      </c>
      <c r="H44" s="378">
        <v>0</v>
      </c>
      <c r="I44" s="378">
        <v>176</v>
      </c>
      <c r="J44" s="378">
        <v>0</v>
      </c>
      <c r="K44" s="378">
        <v>1808</v>
      </c>
      <c r="L44" s="378">
        <v>0</v>
      </c>
      <c r="M44" s="378">
        <v>0</v>
      </c>
      <c r="N44" s="378">
        <v>0</v>
      </c>
      <c r="O44" s="378">
        <v>127.5</v>
      </c>
      <c r="P44" s="378">
        <v>1500.25</v>
      </c>
      <c r="Q44" s="378">
        <v>1559</v>
      </c>
      <c r="R44" s="378">
        <v>136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22.5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299.25</v>
      </c>
      <c r="AP44" s="378">
        <v>0</v>
      </c>
      <c r="AQ44" s="378">
        <v>0</v>
      </c>
      <c r="AR44" s="378">
        <v>1754.25</v>
      </c>
      <c r="AS44" s="378">
        <v>0</v>
      </c>
      <c r="AT44" s="378">
        <v>0</v>
      </c>
      <c r="AU44" s="378">
        <v>0</v>
      </c>
      <c r="AV44" s="378">
        <v>0</v>
      </c>
      <c r="AW44" s="378">
        <v>352</v>
      </c>
    </row>
    <row r="45" spans="3:49" x14ac:dyDescent="0.3">
      <c r="C45" s="378">
        <v>31</v>
      </c>
      <c r="D45" s="378">
        <v>7</v>
      </c>
      <c r="E45" s="378">
        <v>4</v>
      </c>
      <c r="F45" s="378">
        <v>1035</v>
      </c>
      <c r="G45" s="378">
        <v>0</v>
      </c>
      <c r="H45" s="378">
        <v>0</v>
      </c>
      <c r="I45" s="378">
        <v>92</v>
      </c>
      <c r="J45" s="378">
        <v>12</v>
      </c>
      <c r="K45" s="378">
        <v>485</v>
      </c>
      <c r="L45" s="378">
        <v>0</v>
      </c>
      <c r="M45" s="378">
        <v>0</v>
      </c>
      <c r="N45" s="378">
        <v>0</v>
      </c>
      <c r="O45" s="378">
        <v>30</v>
      </c>
      <c r="P45" s="378">
        <v>220</v>
      </c>
      <c r="Q45" s="378">
        <v>196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31</v>
      </c>
      <c r="D46" s="378">
        <v>7</v>
      </c>
      <c r="E46" s="378">
        <v>6</v>
      </c>
      <c r="F46" s="378">
        <v>3983040</v>
      </c>
      <c r="G46" s="378">
        <v>0</v>
      </c>
      <c r="H46" s="378">
        <v>0</v>
      </c>
      <c r="I46" s="378">
        <v>268210</v>
      </c>
      <c r="J46" s="378">
        <v>4689</v>
      </c>
      <c r="K46" s="378">
        <v>2025982</v>
      </c>
      <c r="L46" s="378">
        <v>0</v>
      </c>
      <c r="M46" s="378">
        <v>0</v>
      </c>
      <c r="N46" s="378">
        <v>0</v>
      </c>
      <c r="O46" s="378">
        <v>46282</v>
      </c>
      <c r="P46" s="378">
        <v>486624</v>
      </c>
      <c r="Q46" s="378">
        <v>526967</v>
      </c>
      <c r="R46" s="378">
        <v>81473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8207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55389</v>
      </c>
      <c r="AP46" s="378">
        <v>0</v>
      </c>
      <c r="AQ46" s="378">
        <v>0</v>
      </c>
      <c r="AR46" s="378">
        <v>394217</v>
      </c>
      <c r="AS46" s="378">
        <v>0</v>
      </c>
      <c r="AT46" s="378">
        <v>0</v>
      </c>
      <c r="AU46" s="378">
        <v>0</v>
      </c>
      <c r="AV46" s="378">
        <v>0</v>
      </c>
      <c r="AW46" s="378">
        <v>85000</v>
      </c>
    </row>
    <row r="47" spans="3:49" x14ac:dyDescent="0.3">
      <c r="C47" s="378">
        <v>31</v>
      </c>
      <c r="D47" s="378">
        <v>7</v>
      </c>
      <c r="E47" s="378">
        <v>9</v>
      </c>
      <c r="F47" s="378">
        <v>985342</v>
      </c>
      <c r="G47" s="378">
        <v>0</v>
      </c>
      <c r="H47" s="378">
        <v>0</v>
      </c>
      <c r="I47" s="378">
        <v>101195</v>
      </c>
      <c r="J47" s="378">
        <v>0</v>
      </c>
      <c r="K47" s="378">
        <v>550846</v>
      </c>
      <c r="L47" s="378">
        <v>0</v>
      </c>
      <c r="M47" s="378">
        <v>0</v>
      </c>
      <c r="N47" s="378">
        <v>0</v>
      </c>
      <c r="O47" s="378">
        <v>8053</v>
      </c>
      <c r="P47" s="378">
        <v>109457</v>
      </c>
      <c r="Q47" s="378">
        <v>102131</v>
      </c>
      <c r="R47" s="378">
        <v>10362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1474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11835</v>
      </c>
      <c r="AP47" s="378">
        <v>0</v>
      </c>
      <c r="AQ47" s="378">
        <v>0</v>
      </c>
      <c r="AR47" s="378">
        <v>70714</v>
      </c>
      <c r="AS47" s="378">
        <v>0</v>
      </c>
      <c r="AT47" s="378">
        <v>0</v>
      </c>
      <c r="AU47" s="378">
        <v>0</v>
      </c>
      <c r="AV47" s="378">
        <v>0</v>
      </c>
      <c r="AW47" s="378">
        <v>19275</v>
      </c>
    </row>
    <row r="48" spans="3:49" x14ac:dyDescent="0.3">
      <c r="C48" s="378">
        <v>31</v>
      </c>
      <c r="D48" s="378">
        <v>7</v>
      </c>
      <c r="E48" s="378">
        <v>11</v>
      </c>
      <c r="F48" s="378">
        <v>4386.7684478371502</v>
      </c>
      <c r="G48" s="378">
        <v>0</v>
      </c>
      <c r="H48" s="378">
        <v>0</v>
      </c>
      <c r="I48" s="378">
        <v>0</v>
      </c>
      <c r="J48" s="378">
        <v>3053.4351145038167</v>
      </c>
      <c r="K48" s="378">
        <v>0</v>
      </c>
      <c r="L48" s="378">
        <v>0</v>
      </c>
      <c r="M48" s="378">
        <v>0</v>
      </c>
      <c r="N48" s="378">
        <v>0</v>
      </c>
      <c r="O48" s="378">
        <v>1333.3333333333333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31</v>
      </c>
      <c r="D49" s="378">
        <v>8</v>
      </c>
      <c r="E49" s="378">
        <v>1</v>
      </c>
      <c r="F49" s="378">
        <v>60.2</v>
      </c>
      <c r="G49" s="378">
        <v>0</v>
      </c>
      <c r="H49" s="378">
        <v>0</v>
      </c>
      <c r="I49" s="378">
        <v>2</v>
      </c>
      <c r="J49" s="378">
        <v>0</v>
      </c>
      <c r="K49" s="378">
        <v>14</v>
      </c>
      <c r="L49" s="378">
        <v>0</v>
      </c>
      <c r="M49" s="378">
        <v>0</v>
      </c>
      <c r="N49" s="378">
        <v>0</v>
      </c>
      <c r="O49" s="378">
        <v>1</v>
      </c>
      <c r="P49" s="378">
        <v>13</v>
      </c>
      <c r="Q49" s="378">
        <v>11</v>
      </c>
      <c r="R49" s="378">
        <v>1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0.2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2</v>
      </c>
      <c r="AP49" s="378">
        <v>0</v>
      </c>
      <c r="AQ49" s="378">
        <v>0</v>
      </c>
      <c r="AR49" s="378">
        <v>13</v>
      </c>
      <c r="AS49" s="378">
        <v>0</v>
      </c>
      <c r="AT49" s="378">
        <v>0</v>
      </c>
      <c r="AU49" s="378">
        <v>0</v>
      </c>
      <c r="AV49" s="378">
        <v>0</v>
      </c>
      <c r="AW49" s="378">
        <v>3</v>
      </c>
    </row>
    <row r="50" spans="3:49" x14ac:dyDescent="0.3">
      <c r="C50" s="378">
        <v>31</v>
      </c>
      <c r="D50" s="378">
        <v>8</v>
      </c>
      <c r="E50" s="378">
        <v>2</v>
      </c>
      <c r="F50" s="378">
        <v>8150</v>
      </c>
      <c r="G50" s="378">
        <v>0</v>
      </c>
      <c r="H50" s="378">
        <v>0</v>
      </c>
      <c r="I50" s="378">
        <v>368</v>
      </c>
      <c r="J50" s="378">
        <v>0</v>
      </c>
      <c r="K50" s="378">
        <v>2056</v>
      </c>
      <c r="L50" s="378">
        <v>0</v>
      </c>
      <c r="M50" s="378">
        <v>0</v>
      </c>
      <c r="N50" s="378">
        <v>0</v>
      </c>
      <c r="O50" s="378">
        <v>162.5</v>
      </c>
      <c r="P50" s="378">
        <v>1485.5</v>
      </c>
      <c r="Q50" s="378">
        <v>1345.5</v>
      </c>
      <c r="R50" s="378">
        <v>168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30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312</v>
      </c>
      <c r="AP50" s="378">
        <v>0</v>
      </c>
      <c r="AQ50" s="378">
        <v>0</v>
      </c>
      <c r="AR50" s="378">
        <v>1798.5</v>
      </c>
      <c r="AS50" s="378">
        <v>0</v>
      </c>
      <c r="AT50" s="378">
        <v>0</v>
      </c>
      <c r="AU50" s="378">
        <v>0</v>
      </c>
      <c r="AV50" s="378">
        <v>0</v>
      </c>
      <c r="AW50" s="378">
        <v>424</v>
      </c>
    </row>
    <row r="51" spans="3:49" x14ac:dyDescent="0.3">
      <c r="C51" s="378">
        <v>31</v>
      </c>
      <c r="D51" s="378">
        <v>8</v>
      </c>
      <c r="E51" s="378">
        <v>4</v>
      </c>
      <c r="F51" s="378">
        <v>822</v>
      </c>
      <c r="G51" s="378">
        <v>0</v>
      </c>
      <c r="H51" s="378">
        <v>0</v>
      </c>
      <c r="I51" s="378">
        <v>98</v>
      </c>
      <c r="J51" s="378">
        <v>0</v>
      </c>
      <c r="K51" s="378">
        <v>469.5</v>
      </c>
      <c r="L51" s="378">
        <v>0</v>
      </c>
      <c r="M51" s="378">
        <v>0</v>
      </c>
      <c r="N51" s="378">
        <v>0</v>
      </c>
      <c r="O51" s="378">
        <v>20</v>
      </c>
      <c r="P51" s="378">
        <v>149.5</v>
      </c>
      <c r="Q51" s="378">
        <v>60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31</v>
      </c>
      <c r="D52" s="378">
        <v>8</v>
      </c>
      <c r="E52" s="378">
        <v>6</v>
      </c>
      <c r="F52" s="378">
        <v>2829347</v>
      </c>
      <c r="G52" s="378">
        <v>0</v>
      </c>
      <c r="H52" s="378">
        <v>0</v>
      </c>
      <c r="I52" s="378">
        <v>152808</v>
      </c>
      <c r="J52" s="378">
        <v>0</v>
      </c>
      <c r="K52" s="378">
        <v>1459632</v>
      </c>
      <c r="L52" s="378">
        <v>0</v>
      </c>
      <c r="M52" s="378">
        <v>0</v>
      </c>
      <c r="N52" s="378">
        <v>0</v>
      </c>
      <c r="O52" s="378">
        <v>32073</v>
      </c>
      <c r="P52" s="378">
        <v>348037</v>
      </c>
      <c r="Q52" s="378">
        <v>355294</v>
      </c>
      <c r="R52" s="378">
        <v>57478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6298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42094</v>
      </c>
      <c r="AP52" s="378">
        <v>0</v>
      </c>
      <c r="AQ52" s="378">
        <v>0</v>
      </c>
      <c r="AR52" s="378">
        <v>308335</v>
      </c>
      <c r="AS52" s="378">
        <v>0</v>
      </c>
      <c r="AT52" s="378">
        <v>0</v>
      </c>
      <c r="AU52" s="378">
        <v>0</v>
      </c>
      <c r="AV52" s="378">
        <v>0</v>
      </c>
      <c r="AW52" s="378">
        <v>67298</v>
      </c>
    </row>
    <row r="53" spans="3:49" x14ac:dyDescent="0.3">
      <c r="C53" s="378">
        <v>31</v>
      </c>
      <c r="D53" s="378">
        <v>8</v>
      </c>
      <c r="E53" s="378">
        <v>9</v>
      </c>
      <c r="F53" s="378">
        <v>9300</v>
      </c>
      <c r="G53" s="378">
        <v>0</v>
      </c>
      <c r="H53" s="378">
        <v>0</v>
      </c>
      <c r="I53" s="378">
        <v>0</v>
      </c>
      <c r="J53" s="378">
        <v>0</v>
      </c>
      <c r="K53" s="378">
        <v>9300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31</v>
      </c>
      <c r="D54" s="378">
        <v>8</v>
      </c>
      <c r="E54" s="378">
        <v>11</v>
      </c>
      <c r="F54" s="378">
        <v>4386.7684478371502</v>
      </c>
      <c r="G54" s="378">
        <v>0</v>
      </c>
      <c r="H54" s="378">
        <v>0</v>
      </c>
      <c r="I54" s="378">
        <v>0</v>
      </c>
      <c r="J54" s="378">
        <v>3053.4351145038167</v>
      </c>
      <c r="K54" s="378">
        <v>0</v>
      </c>
      <c r="L54" s="378">
        <v>0</v>
      </c>
      <c r="M54" s="378">
        <v>0</v>
      </c>
      <c r="N54" s="378">
        <v>0</v>
      </c>
      <c r="O54" s="378">
        <v>1333.3333333333333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31</v>
      </c>
      <c r="D55" s="378">
        <v>9</v>
      </c>
      <c r="E55" s="378">
        <v>1</v>
      </c>
      <c r="F55" s="378">
        <v>60.2</v>
      </c>
      <c r="G55" s="378">
        <v>0</v>
      </c>
      <c r="H55" s="378">
        <v>0</v>
      </c>
      <c r="I55" s="378">
        <v>2</v>
      </c>
      <c r="J55" s="378">
        <v>0</v>
      </c>
      <c r="K55" s="378">
        <v>14</v>
      </c>
      <c r="L55" s="378">
        <v>0</v>
      </c>
      <c r="M55" s="378">
        <v>0</v>
      </c>
      <c r="N55" s="378">
        <v>0</v>
      </c>
      <c r="O55" s="378">
        <v>1</v>
      </c>
      <c r="P55" s="378">
        <v>13</v>
      </c>
      <c r="Q55" s="378">
        <v>11</v>
      </c>
      <c r="R55" s="378">
        <v>1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0.2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2</v>
      </c>
      <c r="AP55" s="378">
        <v>0</v>
      </c>
      <c r="AQ55" s="378">
        <v>0</v>
      </c>
      <c r="AR55" s="378">
        <v>13</v>
      </c>
      <c r="AS55" s="378">
        <v>0</v>
      </c>
      <c r="AT55" s="378">
        <v>0</v>
      </c>
      <c r="AU55" s="378">
        <v>0</v>
      </c>
      <c r="AV55" s="378">
        <v>0</v>
      </c>
      <c r="AW55" s="378">
        <v>3</v>
      </c>
    </row>
    <row r="56" spans="3:49" x14ac:dyDescent="0.3">
      <c r="C56" s="378">
        <v>31</v>
      </c>
      <c r="D56" s="378">
        <v>9</v>
      </c>
      <c r="E56" s="378">
        <v>2</v>
      </c>
      <c r="F56" s="378">
        <v>8405.25</v>
      </c>
      <c r="G56" s="378">
        <v>0</v>
      </c>
      <c r="H56" s="378">
        <v>0</v>
      </c>
      <c r="I56" s="378">
        <v>164</v>
      </c>
      <c r="J56" s="378">
        <v>0</v>
      </c>
      <c r="K56" s="378">
        <v>2288</v>
      </c>
      <c r="L56" s="378">
        <v>0</v>
      </c>
      <c r="M56" s="378">
        <v>0</v>
      </c>
      <c r="N56" s="378">
        <v>0</v>
      </c>
      <c r="O56" s="378">
        <v>115.5</v>
      </c>
      <c r="P56" s="378">
        <v>1581.5</v>
      </c>
      <c r="Q56" s="378">
        <v>1510.5</v>
      </c>
      <c r="R56" s="378">
        <v>108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15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247.75</v>
      </c>
      <c r="AP56" s="378">
        <v>0</v>
      </c>
      <c r="AQ56" s="378">
        <v>0</v>
      </c>
      <c r="AR56" s="378">
        <v>1879</v>
      </c>
      <c r="AS56" s="378">
        <v>0</v>
      </c>
      <c r="AT56" s="378">
        <v>0</v>
      </c>
      <c r="AU56" s="378">
        <v>0</v>
      </c>
      <c r="AV56" s="378">
        <v>0</v>
      </c>
      <c r="AW56" s="378">
        <v>496</v>
      </c>
    </row>
    <row r="57" spans="3:49" x14ac:dyDescent="0.3">
      <c r="C57" s="378">
        <v>31</v>
      </c>
      <c r="D57" s="378">
        <v>9</v>
      </c>
      <c r="E57" s="378">
        <v>3</v>
      </c>
      <c r="F57" s="378">
        <v>10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31</v>
      </c>
      <c r="D58" s="378">
        <v>9</v>
      </c>
      <c r="E58" s="378">
        <v>4</v>
      </c>
      <c r="F58" s="378">
        <v>1111</v>
      </c>
      <c r="G58" s="378">
        <v>0</v>
      </c>
      <c r="H58" s="378">
        <v>0</v>
      </c>
      <c r="I58" s="378">
        <v>146</v>
      </c>
      <c r="J58" s="378">
        <v>24</v>
      </c>
      <c r="K58" s="378">
        <v>491</v>
      </c>
      <c r="L58" s="378">
        <v>0</v>
      </c>
      <c r="M58" s="378">
        <v>0</v>
      </c>
      <c r="N58" s="378">
        <v>0</v>
      </c>
      <c r="O58" s="378">
        <v>0</v>
      </c>
      <c r="P58" s="378">
        <v>205</v>
      </c>
      <c r="Q58" s="378">
        <v>75</v>
      </c>
      <c r="R58" s="378">
        <v>40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130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31</v>
      </c>
      <c r="D59" s="378">
        <v>9</v>
      </c>
      <c r="E59" s="378">
        <v>6</v>
      </c>
      <c r="F59" s="378">
        <v>2888912</v>
      </c>
      <c r="G59" s="378">
        <v>0</v>
      </c>
      <c r="H59" s="378">
        <v>0</v>
      </c>
      <c r="I59" s="378">
        <v>182870</v>
      </c>
      <c r="J59" s="378">
        <v>8739</v>
      </c>
      <c r="K59" s="378">
        <v>1433709</v>
      </c>
      <c r="L59" s="378">
        <v>0</v>
      </c>
      <c r="M59" s="378">
        <v>0</v>
      </c>
      <c r="N59" s="378">
        <v>0</v>
      </c>
      <c r="O59" s="378">
        <v>27371</v>
      </c>
      <c r="P59" s="378">
        <v>384388</v>
      </c>
      <c r="Q59" s="378">
        <v>353320</v>
      </c>
      <c r="R59" s="378">
        <v>46159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6783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43241</v>
      </c>
      <c r="AP59" s="378">
        <v>0</v>
      </c>
      <c r="AQ59" s="378">
        <v>0</v>
      </c>
      <c r="AR59" s="378">
        <v>335302</v>
      </c>
      <c r="AS59" s="378">
        <v>0</v>
      </c>
      <c r="AT59" s="378">
        <v>0</v>
      </c>
      <c r="AU59" s="378">
        <v>0</v>
      </c>
      <c r="AV59" s="378">
        <v>0</v>
      </c>
      <c r="AW59" s="378">
        <v>67030</v>
      </c>
    </row>
    <row r="60" spans="3:49" x14ac:dyDescent="0.3">
      <c r="C60" s="378">
        <v>31</v>
      </c>
      <c r="D60" s="378">
        <v>9</v>
      </c>
      <c r="E60" s="378">
        <v>9</v>
      </c>
      <c r="F60" s="378">
        <v>19212</v>
      </c>
      <c r="G60" s="378">
        <v>0</v>
      </c>
      <c r="H60" s="378">
        <v>0</v>
      </c>
      <c r="I60" s="378">
        <v>0</v>
      </c>
      <c r="J60" s="378">
        <v>0</v>
      </c>
      <c r="K60" s="378">
        <v>10000</v>
      </c>
      <c r="L60" s="378">
        <v>0</v>
      </c>
      <c r="M60" s="378">
        <v>0</v>
      </c>
      <c r="N60" s="378">
        <v>0</v>
      </c>
      <c r="O60" s="378">
        <v>0</v>
      </c>
      <c r="P60" s="378">
        <v>6029</v>
      </c>
      <c r="Q60" s="378">
        <v>2122</v>
      </c>
      <c r="R60" s="378">
        <v>1061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31</v>
      </c>
      <c r="D61" s="378">
        <v>9</v>
      </c>
      <c r="E61" s="378">
        <v>11</v>
      </c>
      <c r="F61" s="378">
        <v>4386.7684478371502</v>
      </c>
      <c r="G61" s="378">
        <v>0</v>
      </c>
      <c r="H61" s="378">
        <v>0</v>
      </c>
      <c r="I61" s="378">
        <v>0</v>
      </c>
      <c r="J61" s="378">
        <v>3053.4351145038167</v>
      </c>
      <c r="K61" s="378">
        <v>0</v>
      </c>
      <c r="L61" s="378">
        <v>0</v>
      </c>
      <c r="M61" s="378">
        <v>0</v>
      </c>
      <c r="N61" s="378">
        <v>0</v>
      </c>
      <c r="O61" s="378">
        <v>1333.3333333333333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31</v>
      </c>
      <c r="D62" s="378">
        <v>10</v>
      </c>
      <c r="E62" s="378">
        <v>1</v>
      </c>
      <c r="F62" s="378">
        <v>60.2</v>
      </c>
      <c r="G62" s="378">
        <v>0</v>
      </c>
      <c r="H62" s="378">
        <v>0</v>
      </c>
      <c r="I62" s="378">
        <v>2</v>
      </c>
      <c r="J62" s="378">
        <v>0</v>
      </c>
      <c r="K62" s="378">
        <v>14</v>
      </c>
      <c r="L62" s="378">
        <v>0</v>
      </c>
      <c r="M62" s="378">
        <v>0</v>
      </c>
      <c r="N62" s="378">
        <v>0</v>
      </c>
      <c r="O62" s="378">
        <v>1</v>
      </c>
      <c r="P62" s="378">
        <v>13</v>
      </c>
      <c r="Q62" s="378">
        <v>11</v>
      </c>
      <c r="R62" s="378">
        <v>1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0.2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2</v>
      </c>
      <c r="AP62" s="378">
        <v>0</v>
      </c>
      <c r="AQ62" s="378">
        <v>0</v>
      </c>
      <c r="AR62" s="378">
        <v>13</v>
      </c>
      <c r="AS62" s="378">
        <v>0</v>
      </c>
      <c r="AT62" s="378">
        <v>0</v>
      </c>
      <c r="AU62" s="378">
        <v>0</v>
      </c>
      <c r="AV62" s="378">
        <v>0</v>
      </c>
      <c r="AW62" s="378">
        <v>3</v>
      </c>
    </row>
    <row r="63" spans="3:49" x14ac:dyDescent="0.3">
      <c r="C63" s="378">
        <v>31</v>
      </c>
      <c r="D63" s="378">
        <v>10</v>
      </c>
      <c r="E63" s="378">
        <v>2</v>
      </c>
      <c r="F63" s="378">
        <v>8808.5</v>
      </c>
      <c r="G63" s="378">
        <v>0</v>
      </c>
      <c r="H63" s="378">
        <v>0</v>
      </c>
      <c r="I63" s="378">
        <v>336</v>
      </c>
      <c r="J63" s="378">
        <v>0</v>
      </c>
      <c r="K63" s="378">
        <v>2280</v>
      </c>
      <c r="L63" s="378">
        <v>0</v>
      </c>
      <c r="M63" s="378">
        <v>0</v>
      </c>
      <c r="N63" s="378">
        <v>0</v>
      </c>
      <c r="O63" s="378">
        <v>132</v>
      </c>
      <c r="P63" s="378">
        <v>1722.75</v>
      </c>
      <c r="Q63" s="378">
        <v>1591.5</v>
      </c>
      <c r="R63" s="378">
        <v>180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30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243.5</v>
      </c>
      <c r="AP63" s="378">
        <v>0</v>
      </c>
      <c r="AQ63" s="378">
        <v>0</v>
      </c>
      <c r="AR63" s="378">
        <v>1804.75</v>
      </c>
      <c r="AS63" s="378">
        <v>0</v>
      </c>
      <c r="AT63" s="378">
        <v>0</v>
      </c>
      <c r="AU63" s="378">
        <v>0</v>
      </c>
      <c r="AV63" s="378">
        <v>0</v>
      </c>
      <c r="AW63" s="378">
        <v>488</v>
      </c>
    </row>
    <row r="64" spans="3:49" x14ac:dyDescent="0.3">
      <c r="C64" s="378">
        <v>31</v>
      </c>
      <c r="D64" s="378">
        <v>10</v>
      </c>
      <c r="E64" s="378">
        <v>3</v>
      </c>
      <c r="F64" s="378">
        <v>35</v>
      </c>
      <c r="G64" s="378">
        <v>0</v>
      </c>
      <c r="H64" s="378">
        <v>0</v>
      </c>
      <c r="I64" s="378">
        <v>0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35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31</v>
      </c>
      <c r="D65" s="378">
        <v>10</v>
      </c>
      <c r="E65" s="378">
        <v>4</v>
      </c>
      <c r="F65" s="378">
        <v>1032</v>
      </c>
      <c r="G65" s="378">
        <v>0</v>
      </c>
      <c r="H65" s="378">
        <v>0</v>
      </c>
      <c r="I65" s="378">
        <v>110</v>
      </c>
      <c r="J65" s="378">
        <v>12</v>
      </c>
      <c r="K65" s="378">
        <v>473</v>
      </c>
      <c r="L65" s="378">
        <v>0</v>
      </c>
      <c r="M65" s="378">
        <v>0</v>
      </c>
      <c r="N65" s="378">
        <v>0</v>
      </c>
      <c r="O65" s="378">
        <v>0</v>
      </c>
      <c r="P65" s="378">
        <v>169</v>
      </c>
      <c r="Q65" s="378">
        <v>114.5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10</v>
      </c>
      <c r="AP65" s="378">
        <v>0</v>
      </c>
      <c r="AQ65" s="378">
        <v>0</v>
      </c>
      <c r="AR65" s="378">
        <v>143.5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31</v>
      </c>
      <c r="D66" s="378">
        <v>10</v>
      </c>
      <c r="E66" s="378">
        <v>5</v>
      </c>
      <c r="F66" s="378">
        <v>60</v>
      </c>
      <c r="G66" s="378">
        <v>60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31</v>
      </c>
      <c r="D67" s="378">
        <v>10</v>
      </c>
      <c r="E67" s="378">
        <v>6</v>
      </c>
      <c r="F67" s="378">
        <v>2902622</v>
      </c>
      <c r="G67" s="378">
        <v>3000</v>
      </c>
      <c r="H67" s="378">
        <v>0</v>
      </c>
      <c r="I67" s="378">
        <v>172855</v>
      </c>
      <c r="J67" s="378">
        <v>4463</v>
      </c>
      <c r="K67" s="378">
        <v>1427104</v>
      </c>
      <c r="L67" s="378">
        <v>0</v>
      </c>
      <c r="M67" s="378">
        <v>0</v>
      </c>
      <c r="N67" s="378">
        <v>0</v>
      </c>
      <c r="O67" s="378">
        <v>29157</v>
      </c>
      <c r="P67" s="378">
        <v>390499</v>
      </c>
      <c r="Q67" s="378">
        <v>370627</v>
      </c>
      <c r="R67" s="378">
        <v>36047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6853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44429</v>
      </c>
      <c r="AP67" s="378">
        <v>0</v>
      </c>
      <c r="AQ67" s="378">
        <v>0</v>
      </c>
      <c r="AR67" s="378">
        <v>350614</v>
      </c>
      <c r="AS67" s="378">
        <v>0</v>
      </c>
      <c r="AT67" s="378">
        <v>0</v>
      </c>
      <c r="AU67" s="378">
        <v>0</v>
      </c>
      <c r="AV67" s="378">
        <v>0</v>
      </c>
      <c r="AW67" s="378">
        <v>66974</v>
      </c>
    </row>
    <row r="68" spans="3:49" x14ac:dyDescent="0.3">
      <c r="C68" s="378">
        <v>31</v>
      </c>
      <c r="D68" s="378">
        <v>10</v>
      </c>
      <c r="E68" s="378">
        <v>9</v>
      </c>
      <c r="F68" s="378">
        <v>9212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6212</v>
      </c>
      <c r="Q68" s="378">
        <v>2000</v>
      </c>
      <c r="R68" s="378">
        <v>1000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31</v>
      </c>
      <c r="D69" s="378">
        <v>10</v>
      </c>
      <c r="E69" s="378">
        <v>10</v>
      </c>
      <c r="F69" s="378">
        <v>3600</v>
      </c>
      <c r="G69" s="378">
        <v>0</v>
      </c>
      <c r="H69" s="378">
        <v>0</v>
      </c>
      <c r="I69" s="378">
        <v>0</v>
      </c>
      <c r="J69" s="378">
        <v>3600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31</v>
      </c>
      <c r="D70" s="378">
        <v>10</v>
      </c>
      <c r="E70" s="378">
        <v>11</v>
      </c>
      <c r="F70" s="378">
        <v>4386.7684478371502</v>
      </c>
      <c r="G70" s="378">
        <v>0</v>
      </c>
      <c r="H70" s="378">
        <v>0</v>
      </c>
      <c r="I70" s="378">
        <v>0</v>
      </c>
      <c r="J70" s="378">
        <v>3053.4351145038167</v>
      </c>
      <c r="K70" s="378">
        <v>0</v>
      </c>
      <c r="L70" s="378">
        <v>0</v>
      </c>
      <c r="M70" s="378">
        <v>0</v>
      </c>
      <c r="N70" s="378">
        <v>0</v>
      </c>
      <c r="O70" s="378">
        <v>1333.3333333333333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31</v>
      </c>
      <c r="D71" s="378">
        <v>11</v>
      </c>
      <c r="E71" s="378">
        <v>1</v>
      </c>
      <c r="F71" s="378">
        <v>61.2</v>
      </c>
      <c r="G71" s="378">
        <v>0</v>
      </c>
      <c r="H71" s="378">
        <v>0</v>
      </c>
      <c r="I71" s="378">
        <v>2</v>
      </c>
      <c r="J71" s="378">
        <v>0</v>
      </c>
      <c r="K71" s="378">
        <v>14</v>
      </c>
      <c r="L71" s="378">
        <v>0</v>
      </c>
      <c r="M71" s="378">
        <v>0</v>
      </c>
      <c r="N71" s="378">
        <v>0</v>
      </c>
      <c r="O71" s="378">
        <v>1</v>
      </c>
      <c r="P71" s="378">
        <v>13</v>
      </c>
      <c r="Q71" s="378">
        <v>11</v>
      </c>
      <c r="R71" s="378">
        <v>2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0.2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2</v>
      </c>
      <c r="AP71" s="378">
        <v>0</v>
      </c>
      <c r="AQ71" s="378">
        <v>0</v>
      </c>
      <c r="AR71" s="378">
        <v>13</v>
      </c>
      <c r="AS71" s="378">
        <v>0</v>
      </c>
      <c r="AT71" s="378">
        <v>0</v>
      </c>
      <c r="AU71" s="378">
        <v>0</v>
      </c>
      <c r="AV71" s="378">
        <v>0</v>
      </c>
      <c r="AW71" s="378">
        <v>3</v>
      </c>
    </row>
    <row r="72" spans="3:49" x14ac:dyDescent="0.3">
      <c r="C72" s="378">
        <v>31</v>
      </c>
      <c r="D72" s="378">
        <v>11</v>
      </c>
      <c r="E72" s="378">
        <v>2</v>
      </c>
      <c r="F72" s="378">
        <v>8905.75</v>
      </c>
      <c r="G72" s="378">
        <v>0</v>
      </c>
      <c r="H72" s="378">
        <v>0</v>
      </c>
      <c r="I72" s="378">
        <v>352</v>
      </c>
      <c r="J72" s="378">
        <v>0</v>
      </c>
      <c r="K72" s="378">
        <v>2384</v>
      </c>
      <c r="L72" s="378">
        <v>0</v>
      </c>
      <c r="M72" s="378">
        <v>0</v>
      </c>
      <c r="N72" s="378">
        <v>0</v>
      </c>
      <c r="O72" s="378">
        <v>152</v>
      </c>
      <c r="P72" s="378">
        <v>1715</v>
      </c>
      <c r="Q72" s="378">
        <v>1558.5</v>
      </c>
      <c r="R72" s="378">
        <v>144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30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291.5</v>
      </c>
      <c r="AP72" s="378">
        <v>0</v>
      </c>
      <c r="AQ72" s="378">
        <v>0</v>
      </c>
      <c r="AR72" s="378">
        <v>1774.75</v>
      </c>
      <c r="AS72" s="378">
        <v>0</v>
      </c>
      <c r="AT72" s="378">
        <v>0</v>
      </c>
      <c r="AU72" s="378">
        <v>0</v>
      </c>
      <c r="AV72" s="378">
        <v>0</v>
      </c>
      <c r="AW72" s="378">
        <v>504</v>
      </c>
    </row>
    <row r="73" spans="3:49" x14ac:dyDescent="0.3">
      <c r="C73" s="378">
        <v>31</v>
      </c>
      <c r="D73" s="378">
        <v>11</v>
      </c>
      <c r="E73" s="378">
        <v>3</v>
      </c>
      <c r="F73" s="378">
        <v>15.5</v>
      </c>
      <c r="G73" s="378">
        <v>0</v>
      </c>
      <c r="H73" s="378">
        <v>0</v>
      </c>
      <c r="I73" s="378">
        <v>12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3.5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31</v>
      </c>
      <c r="D74" s="378">
        <v>11</v>
      </c>
      <c r="E74" s="378">
        <v>4</v>
      </c>
      <c r="F74" s="378">
        <v>816</v>
      </c>
      <c r="G74" s="378">
        <v>0</v>
      </c>
      <c r="H74" s="378">
        <v>0</v>
      </c>
      <c r="I74" s="378">
        <v>137</v>
      </c>
      <c r="J74" s="378">
        <v>18.5</v>
      </c>
      <c r="K74" s="378">
        <v>481</v>
      </c>
      <c r="L74" s="378">
        <v>0</v>
      </c>
      <c r="M74" s="378">
        <v>0</v>
      </c>
      <c r="N74" s="378">
        <v>0</v>
      </c>
      <c r="O74" s="378">
        <v>0</v>
      </c>
      <c r="P74" s="378">
        <v>16.5</v>
      </c>
      <c r="Q74" s="378">
        <v>14.5</v>
      </c>
      <c r="R74" s="378">
        <v>10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10</v>
      </c>
      <c r="AP74" s="378">
        <v>0</v>
      </c>
      <c r="AQ74" s="378">
        <v>0</v>
      </c>
      <c r="AR74" s="378">
        <v>128.5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31</v>
      </c>
      <c r="D75" s="378">
        <v>11</v>
      </c>
      <c r="E75" s="378">
        <v>6</v>
      </c>
      <c r="F75" s="378">
        <v>3073923</v>
      </c>
      <c r="G75" s="378">
        <v>0</v>
      </c>
      <c r="H75" s="378">
        <v>0</v>
      </c>
      <c r="I75" s="378">
        <v>174701</v>
      </c>
      <c r="J75" s="378">
        <v>7186</v>
      </c>
      <c r="K75" s="378">
        <v>1346121</v>
      </c>
      <c r="L75" s="378">
        <v>0</v>
      </c>
      <c r="M75" s="378">
        <v>0</v>
      </c>
      <c r="N75" s="378">
        <v>0</v>
      </c>
      <c r="O75" s="378">
        <v>39591</v>
      </c>
      <c r="P75" s="378">
        <v>450387</v>
      </c>
      <c r="Q75" s="378">
        <v>435972</v>
      </c>
      <c r="R75" s="378">
        <v>59136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7301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55852</v>
      </c>
      <c r="AP75" s="378">
        <v>0</v>
      </c>
      <c r="AQ75" s="378">
        <v>0</v>
      </c>
      <c r="AR75" s="378">
        <v>411054</v>
      </c>
      <c r="AS75" s="378">
        <v>0</v>
      </c>
      <c r="AT75" s="378">
        <v>0</v>
      </c>
      <c r="AU75" s="378">
        <v>0</v>
      </c>
      <c r="AV75" s="378">
        <v>0</v>
      </c>
      <c r="AW75" s="378">
        <v>86622</v>
      </c>
    </row>
    <row r="76" spans="3:49" x14ac:dyDescent="0.3">
      <c r="C76" s="378">
        <v>31</v>
      </c>
      <c r="D76" s="378">
        <v>11</v>
      </c>
      <c r="E76" s="378">
        <v>9</v>
      </c>
      <c r="F76" s="378">
        <v>336662</v>
      </c>
      <c r="G76" s="378">
        <v>0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9153</v>
      </c>
      <c r="P76" s="378">
        <v>113620</v>
      </c>
      <c r="Q76" s="378">
        <v>101297</v>
      </c>
      <c r="R76" s="378">
        <v>9454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1474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12335</v>
      </c>
      <c r="AP76" s="378">
        <v>0</v>
      </c>
      <c r="AQ76" s="378">
        <v>0</v>
      </c>
      <c r="AR76" s="378">
        <v>69805</v>
      </c>
      <c r="AS76" s="378">
        <v>0</v>
      </c>
      <c r="AT76" s="378">
        <v>0</v>
      </c>
      <c r="AU76" s="378">
        <v>0</v>
      </c>
      <c r="AV76" s="378">
        <v>0</v>
      </c>
      <c r="AW76" s="378">
        <v>19524</v>
      </c>
    </row>
    <row r="77" spans="3:49" x14ac:dyDescent="0.3">
      <c r="C77" s="378">
        <v>31</v>
      </c>
      <c r="D77" s="378">
        <v>11</v>
      </c>
      <c r="E77" s="378">
        <v>10</v>
      </c>
      <c r="F77" s="378">
        <v>8700</v>
      </c>
      <c r="G77" s="378">
        <v>0</v>
      </c>
      <c r="H77" s="378">
        <v>0</v>
      </c>
      <c r="I77" s="378">
        <v>0</v>
      </c>
      <c r="J77" s="378">
        <v>7950</v>
      </c>
      <c r="K77" s="378">
        <v>0</v>
      </c>
      <c r="L77" s="378">
        <v>0</v>
      </c>
      <c r="M77" s="378">
        <v>0</v>
      </c>
      <c r="N77" s="378">
        <v>0</v>
      </c>
      <c r="O77" s="378">
        <v>750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31</v>
      </c>
      <c r="D78" s="378">
        <v>11</v>
      </c>
      <c r="E78" s="378">
        <v>11</v>
      </c>
      <c r="F78" s="378">
        <v>4386.7684478371502</v>
      </c>
      <c r="G78" s="378">
        <v>0</v>
      </c>
      <c r="H78" s="378">
        <v>0</v>
      </c>
      <c r="I78" s="378">
        <v>0</v>
      </c>
      <c r="J78" s="378">
        <v>3053.4351145038167</v>
      </c>
      <c r="K78" s="378">
        <v>0</v>
      </c>
      <c r="L78" s="378">
        <v>0</v>
      </c>
      <c r="M78" s="378">
        <v>0</v>
      </c>
      <c r="N78" s="378">
        <v>0</v>
      </c>
      <c r="O78" s="378">
        <v>1333.3333333333333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31</v>
      </c>
      <c r="D79" s="378">
        <v>12</v>
      </c>
      <c r="E79" s="378">
        <v>1</v>
      </c>
      <c r="F79" s="378">
        <v>60.2</v>
      </c>
      <c r="G79" s="378">
        <v>0</v>
      </c>
      <c r="H79" s="378">
        <v>0</v>
      </c>
      <c r="I79" s="378">
        <v>2</v>
      </c>
      <c r="J79" s="378">
        <v>0</v>
      </c>
      <c r="K79" s="378">
        <v>14</v>
      </c>
      <c r="L79" s="378">
        <v>0</v>
      </c>
      <c r="M79" s="378">
        <v>0</v>
      </c>
      <c r="N79" s="378">
        <v>0</v>
      </c>
      <c r="O79" s="378">
        <v>0</v>
      </c>
      <c r="P79" s="378">
        <v>13</v>
      </c>
      <c r="Q79" s="378">
        <v>11</v>
      </c>
      <c r="R79" s="378">
        <v>2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0.2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2</v>
      </c>
      <c r="AP79" s="378">
        <v>0</v>
      </c>
      <c r="AQ79" s="378">
        <v>0</v>
      </c>
      <c r="AR79" s="378">
        <v>13</v>
      </c>
      <c r="AS79" s="378">
        <v>0</v>
      </c>
      <c r="AT79" s="378">
        <v>0</v>
      </c>
      <c r="AU79" s="378">
        <v>0</v>
      </c>
      <c r="AV79" s="378">
        <v>0</v>
      </c>
      <c r="AW79" s="378">
        <v>3</v>
      </c>
    </row>
    <row r="80" spans="3:49" x14ac:dyDescent="0.3">
      <c r="C80" s="378">
        <v>31</v>
      </c>
      <c r="D80" s="378">
        <v>12</v>
      </c>
      <c r="E80" s="378">
        <v>2</v>
      </c>
      <c r="F80" s="378">
        <v>9107.75</v>
      </c>
      <c r="G80" s="378">
        <v>0</v>
      </c>
      <c r="H80" s="378">
        <v>0</v>
      </c>
      <c r="I80" s="378">
        <v>328</v>
      </c>
      <c r="J80" s="378">
        <v>0</v>
      </c>
      <c r="K80" s="378">
        <v>2304</v>
      </c>
      <c r="L80" s="378">
        <v>0</v>
      </c>
      <c r="M80" s="378">
        <v>0</v>
      </c>
      <c r="N80" s="378">
        <v>0</v>
      </c>
      <c r="O80" s="378">
        <v>0</v>
      </c>
      <c r="P80" s="378">
        <v>1760</v>
      </c>
      <c r="Q80" s="378">
        <v>1533</v>
      </c>
      <c r="R80" s="378">
        <v>345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30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300.75</v>
      </c>
      <c r="AP80" s="378">
        <v>0</v>
      </c>
      <c r="AQ80" s="378">
        <v>0</v>
      </c>
      <c r="AR80" s="378">
        <v>1979</v>
      </c>
      <c r="AS80" s="378">
        <v>0</v>
      </c>
      <c r="AT80" s="378">
        <v>0</v>
      </c>
      <c r="AU80" s="378">
        <v>0</v>
      </c>
      <c r="AV80" s="378">
        <v>0</v>
      </c>
      <c r="AW80" s="378">
        <v>528</v>
      </c>
    </row>
    <row r="81" spans="3:49" x14ac:dyDescent="0.3">
      <c r="C81" s="378">
        <v>31</v>
      </c>
      <c r="D81" s="378">
        <v>12</v>
      </c>
      <c r="E81" s="378">
        <v>3</v>
      </c>
      <c r="F81" s="378">
        <v>54</v>
      </c>
      <c r="G81" s="378">
        <v>0</v>
      </c>
      <c r="H81" s="378">
        <v>0</v>
      </c>
      <c r="I81" s="378">
        <v>12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42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31</v>
      </c>
      <c r="D82" s="378">
        <v>12</v>
      </c>
      <c r="E82" s="378">
        <v>4</v>
      </c>
      <c r="F82" s="378">
        <v>1244</v>
      </c>
      <c r="G82" s="378">
        <v>0</v>
      </c>
      <c r="H82" s="378">
        <v>0</v>
      </c>
      <c r="I82" s="378">
        <v>93</v>
      </c>
      <c r="J82" s="378">
        <v>0</v>
      </c>
      <c r="K82" s="378">
        <v>600.5</v>
      </c>
      <c r="L82" s="378">
        <v>0</v>
      </c>
      <c r="M82" s="378">
        <v>0</v>
      </c>
      <c r="N82" s="378">
        <v>0</v>
      </c>
      <c r="O82" s="378">
        <v>0</v>
      </c>
      <c r="P82" s="378">
        <v>135.5</v>
      </c>
      <c r="Q82" s="378">
        <v>213</v>
      </c>
      <c r="R82" s="378">
        <v>40.5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21</v>
      </c>
      <c r="AP82" s="378">
        <v>0</v>
      </c>
      <c r="AQ82" s="378">
        <v>0</v>
      </c>
      <c r="AR82" s="378">
        <v>140.5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31</v>
      </c>
      <c r="D83" s="378">
        <v>12</v>
      </c>
      <c r="E83" s="378">
        <v>5</v>
      </c>
      <c r="F83" s="378">
        <v>90</v>
      </c>
      <c r="G83" s="378">
        <v>90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31</v>
      </c>
      <c r="D84" s="378">
        <v>12</v>
      </c>
      <c r="E84" s="378">
        <v>6</v>
      </c>
      <c r="F84" s="378">
        <v>3981283</v>
      </c>
      <c r="G84" s="378">
        <v>9000</v>
      </c>
      <c r="H84" s="378">
        <v>0</v>
      </c>
      <c r="I84" s="378">
        <v>193888</v>
      </c>
      <c r="J84" s="378">
        <v>0</v>
      </c>
      <c r="K84" s="378">
        <v>2108838</v>
      </c>
      <c r="L84" s="378">
        <v>0</v>
      </c>
      <c r="M84" s="378">
        <v>0</v>
      </c>
      <c r="N84" s="378">
        <v>0</v>
      </c>
      <c r="O84" s="378">
        <v>0</v>
      </c>
      <c r="P84" s="378">
        <v>497406</v>
      </c>
      <c r="Q84" s="378">
        <v>502906</v>
      </c>
      <c r="R84" s="378">
        <v>81118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7645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59512</v>
      </c>
      <c r="AP84" s="378">
        <v>0</v>
      </c>
      <c r="AQ84" s="378">
        <v>0</v>
      </c>
      <c r="AR84" s="378">
        <v>436005</v>
      </c>
      <c r="AS84" s="378">
        <v>0</v>
      </c>
      <c r="AT84" s="378">
        <v>0</v>
      </c>
      <c r="AU84" s="378">
        <v>0</v>
      </c>
      <c r="AV84" s="378">
        <v>0</v>
      </c>
      <c r="AW84" s="378">
        <v>84965</v>
      </c>
    </row>
    <row r="85" spans="3:49" x14ac:dyDescent="0.3">
      <c r="C85" s="378">
        <v>31</v>
      </c>
      <c r="D85" s="378">
        <v>12</v>
      </c>
      <c r="E85" s="378">
        <v>9</v>
      </c>
      <c r="F85" s="378">
        <v>799671</v>
      </c>
      <c r="G85" s="378">
        <v>0</v>
      </c>
      <c r="H85" s="378">
        <v>0</v>
      </c>
      <c r="I85" s="378">
        <v>20077</v>
      </c>
      <c r="J85" s="378">
        <v>0</v>
      </c>
      <c r="K85" s="378">
        <v>529394</v>
      </c>
      <c r="L85" s="378">
        <v>0</v>
      </c>
      <c r="M85" s="378">
        <v>0</v>
      </c>
      <c r="N85" s="378">
        <v>0</v>
      </c>
      <c r="O85" s="378">
        <v>0</v>
      </c>
      <c r="P85" s="378">
        <v>71000</v>
      </c>
      <c r="Q85" s="378">
        <v>64500</v>
      </c>
      <c r="R85" s="378">
        <v>6000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1200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12000</v>
      </c>
      <c r="AP85" s="378">
        <v>0</v>
      </c>
      <c r="AQ85" s="378">
        <v>0</v>
      </c>
      <c r="AR85" s="378">
        <v>77500</v>
      </c>
      <c r="AS85" s="378">
        <v>0</v>
      </c>
      <c r="AT85" s="378">
        <v>0</v>
      </c>
      <c r="AU85" s="378">
        <v>0</v>
      </c>
      <c r="AV85" s="378">
        <v>0</v>
      </c>
      <c r="AW85" s="378">
        <v>18000</v>
      </c>
    </row>
    <row r="86" spans="3:49" x14ac:dyDescent="0.3">
      <c r="C86" s="378">
        <v>31</v>
      </c>
      <c r="D86" s="378">
        <v>12</v>
      </c>
      <c r="E86" s="378">
        <v>11</v>
      </c>
      <c r="F86" s="378">
        <v>4386.7684478371502</v>
      </c>
      <c r="G86" s="378">
        <v>0</v>
      </c>
      <c r="H86" s="378">
        <v>0</v>
      </c>
      <c r="I86" s="378">
        <v>0</v>
      </c>
      <c r="J86" s="378">
        <v>3053.4351145038167</v>
      </c>
      <c r="K86" s="378">
        <v>0</v>
      </c>
      <c r="L86" s="378">
        <v>0</v>
      </c>
      <c r="M86" s="378">
        <v>0</v>
      </c>
      <c r="N86" s="378">
        <v>0</v>
      </c>
      <c r="O86" s="378">
        <v>1333.3333333333333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7582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3294917</v>
      </c>
      <c r="C3" s="351">
        <f t="shared" ref="C3:R3" si="0">SUBTOTAL(9,C6:C1048576)</f>
        <v>3</v>
      </c>
      <c r="D3" s="351">
        <f>SUBTOTAL(9,D6:D1048576)/2</f>
        <v>3505419.0600000052</v>
      </c>
      <c r="E3" s="351">
        <f t="shared" si="0"/>
        <v>2.1280748325816727</v>
      </c>
      <c r="F3" s="351">
        <f>SUBTOTAL(9,F6:F1048576)/2</f>
        <v>4030685.5300000128</v>
      </c>
      <c r="G3" s="352">
        <f>IF(B3&lt;&gt;0,F3/B3,"")</f>
        <v>1.2233041166135634</v>
      </c>
      <c r="H3" s="353">
        <f t="shared" si="0"/>
        <v>40559.780000000006</v>
      </c>
      <c r="I3" s="351">
        <f t="shared" si="0"/>
        <v>2</v>
      </c>
      <c r="J3" s="351">
        <f t="shared" si="0"/>
        <v>27158.960000000017</v>
      </c>
      <c r="K3" s="351">
        <f t="shared" si="0"/>
        <v>1.3392064749858117</v>
      </c>
      <c r="L3" s="351">
        <f t="shared" si="0"/>
        <v>22299.100000000006</v>
      </c>
      <c r="M3" s="354">
        <f>IF(H3&lt;&gt;0,L3/H3,"")</f>
        <v>0.54978355405280799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7580</v>
      </c>
      <c r="B6" s="797">
        <v>3294917</v>
      </c>
      <c r="C6" s="740">
        <v>1</v>
      </c>
      <c r="D6" s="797">
        <v>3505419.0600000052</v>
      </c>
      <c r="E6" s="740">
        <v>1.063886908228646</v>
      </c>
      <c r="F6" s="797">
        <v>4030434.5300000128</v>
      </c>
      <c r="G6" s="745">
        <v>1.2232279386703862</v>
      </c>
      <c r="H6" s="797">
        <v>20279.890000000003</v>
      </c>
      <c r="I6" s="740">
        <v>1</v>
      </c>
      <c r="J6" s="797">
        <v>13579.480000000009</v>
      </c>
      <c r="K6" s="740">
        <v>0.66960323749290585</v>
      </c>
      <c r="L6" s="797">
        <v>11149.550000000003</v>
      </c>
      <c r="M6" s="745">
        <v>0.54978355405280799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7581</v>
      </c>
      <c r="B7" s="798"/>
      <c r="C7" s="671"/>
      <c r="D7" s="798"/>
      <c r="E7" s="671"/>
      <c r="F7" s="798">
        <v>251</v>
      </c>
      <c r="G7" s="682"/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560</v>
      </c>
      <c r="B9" s="797"/>
      <c r="C9" s="740"/>
      <c r="D9" s="797"/>
      <c r="E9" s="740"/>
      <c r="F9" s="797">
        <v>251</v>
      </c>
      <c r="G9" s="745"/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565</v>
      </c>
      <c r="B10" s="800">
        <v>3293985</v>
      </c>
      <c r="C10" s="665">
        <v>1</v>
      </c>
      <c r="D10" s="800">
        <v>3505419.0600000052</v>
      </c>
      <c r="E10" s="665">
        <v>1.0641879243530268</v>
      </c>
      <c r="F10" s="800">
        <v>4030434.5300000128</v>
      </c>
      <c r="G10" s="681">
        <v>1.2235740387403138</v>
      </c>
      <c r="H10" s="800">
        <v>20279.890000000003</v>
      </c>
      <c r="I10" s="665">
        <v>1</v>
      </c>
      <c r="J10" s="800">
        <v>13579.480000000009</v>
      </c>
      <c r="K10" s="665">
        <v>0.66960323749290585</v>
      </c>
      <c r="L10" s="800">
        <v>11149.550000000003</v>
      </c>
      <c r="M10" s="681">
        <v>0.54978355405280799</v>
      </c>
      <c r="N10" s="800"/>
      <c r="O10" s="665"/>
      <c r="P10" s="800"/>
      <c r="Q10" s="665"/>
      <c r="R10" s="800"/>
      <c r="S10" s="704"/>
    </row>
    <row r="11" spans="1:19" ht="14.4" customHeight="1" thickBot="1" x14ac:dyDescent="0.35">
      <c r="A11" s="799" t="s">
        <v>4329</v>
      </c>
      <c r="B11" s="798">
        <v>932</v>
      </c>
      <c r="C11" s="671">
        <v>1</v>
      </c>
      <c r="D11" s="798"/>
      <c r="E11" s="671"/>
      <c r="F11" s="798"/>
      <c r="G11" s="682"/>
      <c r="H11" s="798"/>
      <c r="I11" s="671"/>
      <c r="J11" s="798"/>
      <c r="K11" s="671"/>
      <c r="L11" s="798"/>
      <c r="M11" s="682"/>
      <c r="N11" s="798"/>
      <c r="O11" s="671"/>
      <c r="P11" s="798"/>
      <c r="Q11" s="671"/>
      <c r="R11" s="798"/>
      <c r="S11" s="705"/>
    </row>
    <row r="12" spans="1:19" ht="14.4" customHeight="1" x14ac:dyDescent="0.3">
      <c r="A12" s="719" t="s">
        <v>3074</v>
      </c>
    </row>
    <row r="13" spans="1:19" ht="14.4" customHeight="1" x14ac:dyDescent="0.3">
      <c r="A13" s="720" t="s">
        <v>3075</v>
      </c>
    </row>
    <row r="14" spans="1:19" ht="14.4" customHeight="1" x14ac:dyDescent="0.3">
      <c r="A14" s="719" t="s">
        <v>7583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7591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36535</v>
      </c>
      <c r="C3" s="470">
        <f t="shared" si="0"/>
        <v>30196</v>
      </c>
      <c r="D3" s="470">
        <f t="shared" si="0"/>
        <v>38015</v>
      </c>
      <c r="E3" s="353">
        <f t="shared" si="0"/>
        <v>3294917</v>
      </c>
      <c r="F3" s="351">
        <f t="shared" si="0"/>
        <v>3505419.0600000005</v>
      </c>
      <c r="G3" s="471">
        <f t="shared" si="0"/>
        <v>4030685.53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7584</v>
      </c>
      <c r="B6" s="229">
        <v>89</v>
      </c>
      <c r="C6" s="229"/>
      <c r="D6" s="229">
        <v>21</v>
      </c>
      <c r="E6" s="797">
        <v>9661</v>
      </c>
      <c r="F6" s="797"/>
      <c r="G6" s="801">
        <v>2985.99</v>
      </c>
    </row>
    <row r="7" spans="1:7" ht="14.4" customHeight="1" x14ac:dyDescent="0.3">
      <c r="A7" s="691" t="s">
        <v>7585</v>
      </c>
      <c r="B7" s="668">
        <v>559</v>
      </c>
      <c r="C7" s="668">
        <v>313</v>
      </c>
      <c r="D7" s="668">
        <v>342</v>
      </c>
      <c r="E7" s="800">
        <v>57112</v>
      </c>
      <c r="F7" s="800">
        <v>34310.67</v>
      </c>
      <c r="G7" s="802">
        <v>41230.660000000003</v>
      </c>
    </row>
    <row r="8" spans="1:7" ht="14.4" customHeight="1" x14ac:dyDescent="0.3">
      <c r="A8" s="691" t="s">
        <v>3077</v>
      </c>
      <c r="B8" s="668">
        <v>1047</v>
      </c>
      <c r="C8" s="668">
        <v>758</v>
      </c>
      <c r="D8" s="668">
        <v>1027</v>
      </c>
      <c r="E8" s="800">
        <v>86311</v>
      </c>
      <c r="F8" s="800">
        <v>82432.310000000012</v>
      </c>
      <c r="G8" s="802">
        <v>97484.290000000023</v>
      </c>
    </row>
    <row r="9" spans="1:7" ht="14.4" customHeight="1" x14ac:dyDescent="0.3">
      <c r="A9" s="691" t="s">
        <v>3078</v>
      </c>
      <c r="B9" s="668">
        <v>770</v>
      </c>
      <c r="C9" s="668">
        <v>1973</v>
      </c>
      <c r="D9" s="668">
        <v>3130</v>
      </c>
      <c r="E9" s="800">
        <v>59102</v>
      </c>
      <c r="F9" s="800">
        <v>198472.65999999997</v>
      </c>
      <c r="G9" s="802">
        <v>300996.63000000006</v>
      </c>
    </row>
    <row r="10" spans="1:7" ht="14.4" customHeight="1" x14ac:dyDescent="0.3">
      <c r="A10" s="691" t="s">
        <v>7586</v>
      </c>
      <c r="B10" s="668"/>
      <c r="C10" s="668"/>
      <c r="D10" s="668">
        <v>0</v>
      </c>
      <c r="E10" s="800"/>
      <c r="F10" s="800"/>
      <c r="G10" s="802">
        <v>0</v>
      </c>
    </row>
    <row r="11" spans="1:7" ht="14.4" customHeight="1" x14ac:dyDescent="0.3">
      <c r="A11" s="691" t="s">
        <v>3079</v>
      </c>
      <c r="B11" s="668">
        <v>2639</v>
      </c>
      <c r="C11" s="668">
        <v>2355</v>
      </c>
      <c r="D11" s="668">
        <v>2919</v>
      </c>
      <c r="E11" s="800">
        <v>231196</v>
      </c>
      <c r="F11" s="800">
        <v>258904.99</v>
      </c>
      <c r="G11" s="802">
        <v>315877.30000000005</v>
      </c>
    </row>
    <row r="12" spans="1:7" ht="14.4" customHeight="1" x14ac:dyDescent="0.3">
      <c r="A12" s="691" t="s">
        <v>3080</v>
      </c>
      <c r="B12" s="668">
        <v>1823</v>
      </c>
      <c r="C12" s="668">
        <v>1345</v>
      </c>
      <c r="D12" s="668">
        <v>1744</v>
      </c>
      <c r="E12" s="800">
        <v>180550</v>
      </c>
      <c r="F12" s="800">
        <v>177505.90999999997</v>
      </c>
      <c r="G12" s="802">
        <v>196001.53999999983</v>
      </c>
    </row>
    <row r="13" spans="1:7" ht="14.4" customHeight="1" x14ac:dyDescent="0.3">
      <c r="A13" s="691" t="s">
        <v>3081</v>
      </c>
      <c r="B13" s="668">
        <v>2941</v>
      </c>
      <c r="C13" s="668">
        <v>2494</v>
      </c>
      <c r="D13" s="668">
        <v>2718</v>
      </c>
      <c r="E13" s="800">
        <v>266021</v>
      </c>
      <c r="F13" s="800">
        <v>268851.96999999991</v>
      </c>
      <c r="G13" s="802">
        <v>249884.25999999981</v>
      </c>
    </row>
    <row r="14" spans="1:7" ht="14.4" customHeight="1" x14ac:dyDescent="0.3">
      <c r="A14" s="691" t="s">
        <v>7587</v>
      </c>
      <c r="B14" s="668">
        <v>113</v>
      </c>
      <c r="C14" s="668"/>
      <c r="D14" s="668"/>
      <c r="E14" s="800">
        <v>11880</v>
      </c>
      <c r="F14" s="800"/>
      <c r="G14" s="802"/>
    </row>
    <row r="15" spans="1:7" ht="14.4" customHeight="1" x14ac:dyDescent="0.3">
      <c r="A15" s="691" t="s">
        <v>7588</v>
      </c>
      <c r="B15" s="668"/>
      <c r="C15" s="668"/>
      <c r="D15" s="668">
        <v>4</v>
      </c>
      <c r="E15" s="800"/>
      <c r="F15" s="800"/>
      <c r="G15" s="802">
        <v>1678</v>
      </c>
    </row>
    <row r="16" spans="1:7" ht="14.4" customHeight="1" x14ac:dyDescent="0.3">
      <c r="A16" s="691" t="s">
        <v>3082</v>
      </c>
      <c r="B16" s="668">
        <v>2598</v>
      </c>
      <c r="C16" s="668">
        <v>2363</v>
      </c>
      <c r="D16" s="668">
        <v>2855</v>
      </c>
      <c r="E16" s="800">
        <v>238289</v>
      </c>
      <c r="F16" s="800">
        <v>271344.33</v>
      </c>
      <c r="G16" s="802">
        <v>308211.96999999997</v>
      </c>
    </row>
    <row r="17" spans="1:7" ht="14.4" customHeight="1" x14ac:dyDescent="0.3">
      <c r="A17" s="691" t="s">
        <v>7589</v>
      </c>
      <c r="B17" s="668">
        <v>1</v>
      </c>
      <c r="C17" s="668"/>
      <c r="D17" s="668"/>
      <c r="E17" s="800">
        <v>118</v>
      </c>
      <c r="F17" s="800"/>
      <c r="G17" s="802"/>
    </row>
    <row r="18" spans="1:7" ht="14.4" customHeight="1" x14ac:dyDescent="0.3">
      <c r="A18" s="691" t="s">
        <v>3083</v>
      </c>
      <c r="B18" s="668">
        <v>2560</v>
      </c>
      <c r="C18" s="668">
        <v>2216</v>
      </c>
      <c r="D18" s="668">
        <v>2705</v>
      </c>
      <c r="E18" s="800">
        <v>212535</v>
      </c>
      <c r="F18" s="800">
        <v>245764.96999999991</v>
      </c>
      <c r="G18" s="802">
        <v>266899.29000000004</v>
      </c>
    </row>
    <row r="19" spans="1:7" ht="14.4" customHeight="1" x14ac:dyDescent="0.3">
      <c r="A19" s="691" t="s">
        <v>3084</v>
      </c>
      <c r="B19" s="668">
        <v>1998</v>
      </c>
      <c r="C19" s="668">
        <v>1602</v>
      </c>
      <c r="D19" s="668">
        <v>1355</v>
      </c>
      <c r="E19" s="800">
        <v>155753</v>
      </c>
      <c r="F19" s="800">
        <v>176638.31999999998</v>
      </c>
      <c r="G19" s="802">
        <v>116046.64000000001</v>
      </c>
    </row>
    <row r="20" spans="1:7" ht="14.4" customHeight="1" x14ac:dyDescent="0.3">
      <c r="A20" s="691" t="s">
        <v>3085</v>
      </c>
      <c r="B20" s="668">
        <v>2769</v>
      </c>
      <c r="C20" s="668">
        <v>2042</v>
      </c>
      <c r="D20" s="668">
        <v>2738</v>
      </c>
      <c r="E20" s="800">
        <v>241954</v>
      </c>
      <c r="F20" s="800">
        <v>231730.64999999994</v>
      </c>
      <c r="G20" s="802">
        <v>296243.61</v>
      </c>
    </row>
    <row r="21" spans="1:7" ht="14.4" customHeight="1" x14ac:dyDescent="0.3">
      <c r="A21" s="691" t="s">
        <v>3086</v>
      </c>
      <c r="B21" s="668"/>
      <c r="C21" s="668"/>
      <c r="D21" s="668">
        <v>18</v>
      </c>
      <c r="E21" s="800"/>
      <c r="F21" s="800"/>
      <c r="G21" s="802">
        <v>3455.66</v>
      </c>
    </row>
    <row r="22" spans="1:7" ht="14.4" customHeight="1" x14ac:dyDescent="0.3">
      <c r="A22" s="691" t="s">
        <v>3087</v>
      </c>
      <c r="B22" s="668">
        <v>2427</v>
      </c>
      <c r="C22" s="668">
        <v>1788</v>
      </c>
      <c r="D22" s="668">
        <v>1983</v>
      </c>
      <c r="E22" s="800">
        <v>238538</v>
      </c>
      <c r="F22" s="800">
        <v>197287.34000000005</v>
      </c>
      <c r="G22" s="802">
        <v>218848.59999999989</v>
      </c>
    </row>
    <row r="23" spans="1:7" ht="14.4" customHeight="1" x14ac:dyDescent="0.3">
      <c r="A23" s="691" t="s">
        <v>3088</v>
      </c>
      <c r="B23" s="668">
        <v>1112</v>
      </c>
      <c r="C23" s="668">
        <v>1430</v>
      </c>
      <c r="D23" s="668">
        <v>2088</v>
      </c>
      <c r="E23" s="800">
        <v>84417</v>
      </c>
      <c r="F23" s="800">
        <v>153644.33000000002</v>
      </c>
      <c r="G23" s="802">
        <v>203733.31</v>
      </c>
    </row>
    <row r="24" spans="1:7" ht="14.4" customHeight="1" x14ac:dyDescent="0.3">
      <c r="A24" s="691" t="s">
        <v>7590</v>
      </c>
      <c r="B24" s="668">
        <v>62</v>
      </c>
      <c r="C24" s="668"/>
      <c r="D24" s="668"/>
      <c r="E24" s="800">
        <v>7372</v>
      </c>
      <c r="F24" s="800"/>
      <c r="G24" s="802"/>
    </row>
    <row r="25" spans="1:7" ht="14.4" customHeight="1" x14ac:dyDescent="0.3">
      <c r="A25" s="691" t="s">
        <v>3089</v>
      </c>
      <c r="B25" s="668">
        <v>2196</v>
      </c>
      <c r="C25" s="668">
        <v>1249</v>
      </c>
      <c r="D25" s="668">
        <v>2168</v>
      </c>
      <c r="E25" s="800">
        <v>167713</v>
      </c>
      <c r="F25" s="800">
        <v>136408.66</v>
      </c>
      <c r="G25" s="802">
        <v>203336.29999999993</v>
      </c>
    </row>
    <row r="26" spans="1:7" ht="14.4" customHeight="1" x14ac:dyDescent="0.3">
      <c r="A26" s="691" t="s">
        <v>3090</v>
      </c>
      <c r="B26" s="668">
        <v>2203</v>
      </c>
      <c r="C26" s="668">
        <v>1929</v>
      </c>
      <c r="D26" s="668">
        <v>2275</v>
      </c>
      <c r="E26" s="800">
        <v>166202</v>
      </c>
      <c r="F26" s="800">
        <v>193802.99999999997</v>
      </c>
      <c r="G26" s="802">
        <v>217237.64999999997</v>
      </c>
    </row>
    <row r="27" spans="1:7" ht="14.4" customHeight="1" x14ac:dyDescent="0.3">
      <c r="A27" s="691" t="s">
        <v>3091</v>
      </c>
      <c r="B27" s="668">
        <v>2640</v>
      </c>
      <c r="C27" s="668">
        <v>1913</v>
      </c>
      <c r="D27" s="668">
        <v>2547</v>
      </c>
      <c r="E27" s="800">
        <v>244443</v>
      </c>
      <c r="F27" s="800">
        <v>237955.31999999998</v>
      </c>
      <c r="G27" s="802">
        <v>284485.31999999989</v>
      </c>
    </row>
    <row r="28" spans="1:7" ht="14.4" customHeight="1" x14ac:dyDescent="0.3">
      <c r="A28" s="691" t="s">
        <v>3092</v>
      </c>
      <c r="B28" s="668">
        <v>2671</v>
      </c>
      <c r="C28" s="668">
        <v>2171</v>
      </c>
      <c r="D28" s="668">
        <v>2502</v>
      </c>
      <c r="E28" s="800">
        <v>334506</v>
      </c>
      <c r="F28" s="800">
        <v>355218.30000000005</v>
      </c>
      <c r="G28" s="802">
        <v>344737.57000000007</v>
      </c>
    </row>
    <row r="29" spans="1:7" ht="14.4" customHeight="1" x14ac:dyDescent="0.3">
      <c r="A29" s="691" t="s">
        <v>3093</v>
      </c>
      <c r="B29" s="668"/>
      <c r="C29" s="668"/>
      <c r="D29" s="668">
        <v>12</v>
      </c>
      <c r="E29" s="800"/>
      <c r="F29" s="800"/>
      <c r="G29" s="802">
        <v>956</v>
      </c>
    </row>
    <row r="30" spans="1:7" ht="14.4" customHeight="1" x14ac:dyDescent="0.3">
      <c r="A30" s="691" t="s">
        <v>3094</v>
      </c>
      <c r="B30" s="668"/>
      <c r="C30" s="668"/>
      <c r="D30" s="668">
        <v>54</v>
      </c>
      <c r="E30" s="800"/>
      <c r="F30" s="800"/>
      <c r="G30" s="802">
        <v>6836.33</v>
      </c>
    </row>
    <row r="31" spans="1:7" ht="14.4" customHeight="1" thickBot="1" x14ac:dyDescent="0.35">
      <c r="A31" s="799" t="s">
        <v>3095</v>
      </c>
      <c r="B31" s="674">
        <v>3317</v>
      </c>
      <c r="C31" s="674">
        <v>2255</v>
      </c>
      <c r="D31" s="674">
        <v>2810</v>
      </c>
      <c r="E31" s="798">
        <v>301244</v>
      </c>
      <c r="F31" s="798">
        <v>285145.32999999996</v>
      </c>
      <c r="G31" s="803">
        <v>353518.60999999993</v>
      </c>
    </row>
    <row r="32" spans="1:7" ht="14.4" customHeight="1" x14ac:dyDescent="0.3">
      <c r="A32" s="719" t="s">
        <v>3074</v>
      </c>
    </row>
    <row r="33" spans="1:1" ht="14.4" customHeight="1" x14ac:dyDescent="0.3">
      <c r="A33" s="720" t="s">
        <v>3075</v>
      </c>
    </row>
    <row r="34" spans="1:1" ht="14.4" customHeight="1" x14ac:dyDescent="0.3">
      <c r="A34" s="719" t="s">
        <v>7583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7778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36648.11</v>
      </c>
      <c r="G3" s="212">
        <f t="shared" si="0"/>
        <v>3315196.89</v>
      </c>
      <c r="H3" s="78"/>
      <c r="I3" s="78"/>
      <c r="J3" s="212">
        <f t="shared" si="0"/>
        <v>30288.6</v>
      </c>
      <c r="K3" s="212">
        <f t="shared" si="0"/>
        <v>3518998.5399999996</v>
      </c>
      <c r="L3" s="78"/>
      <c r="M3" s="78"/>
      <c r="N3" s="212">
        <f t="shared" si="0"/>
        <v>38083.5</v>
      </c>
      <c r="O3" s="212">
        <f t="shared" si="0"/>
        <v>4041835.0800000005</v>
      </c>
      <c r="P3" s="79">
        <f>IF(G3=0,0,O3/G3)</f>
        <v>1.2191840225815367</v>
      </c>
      <c r="Q3" s="213">
        <f>IF(N3=0,0,O3/N3)</f>
        <v>106.13087242506599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7592</v>
      </c>
      <c r="B6" s="740" t="s">
        <v>565</v>
      </c>
      <c r="C6" s="740" t="s">
        <v>7593</v>
      </c>
      <c r="D6" s="740" t="s">
        <v>7594</v>
      </c>
      <c r="E6" s="740" t="s">
        <v>7595</v>
      </c>
      <c r="F6" s="229"/>
      <c r="G6" s="229"/>
      <c r="H6" s="740"/>
      <c r="I6" s="740"/>
      <c r="J6" s="229">
        <v>1</v>
      </c>
      <c r="K6" s="229">
        <v>108.25</v>
      </c>
      <c r="L6" s="740"/>
      <c r="M6" s="740">
        <v>108.25</v>
      </c>
      <c r="N6" s="229"/>
      <c r="O6" s="229"/>
      <c r="P6" s="745"/>
      <c r="Q6" s="753"/>
    </row>
    <row r="7" spans="1:17" ht="14.4" customHeight="1" x14ac:dyDescent="0.3">
      <c r="A7" s="664" t="s">
        <v>7592</v>
      </c>
      <c r="B7" s="665" t="s">
        <v>565</v>
      </c>
      <c r="C7" s="665" t="s">
        <v>7593</v>
      </c>
      <c r="D7" s="665" t="s">
        <v>7596</v>
      </c>
      <c r="E7" s="665" t="s">
        <v>7597</v>
      </c>
      <c r="F7" s="668">
        <v>71.41</v>
      </c>
      <c r="G7" s="668">
        <v>11277.03</v>
      </c>
      <c r="H7" s="665">
        <v>1</v>
      </c>
      <c r="I7" s="665">
        <v>157.91947906455681</v>
      </c>
      <c r="J7" s="668">
        <v>70.899999999999963</v>
      </c>
      <c r="K7" s="668">
        <v>10708.910000000007</v>
      </c>
      <c r="L7" s="665">
        <v>0.94962148721782302</v>
      </c>
      <c r="M7" s="665">
        <v>151.04245416079002</v>
      </c>
      <c r="N7" s="668">
        <v>57.500000000000021</v>
      </c>
      <c r="O7" s="668">
        <v>8684.8200000000033</v>
      </c>
      <c r="P7" s="681">
        <v>0.77013362560887066</v>
      </c>
      <c r="Q7" s="669">
        <v>151.04034782608696</v>
      </c>
    </row>
    <row r="8" spans="1:17" ht="14.4" customHeight="1" x14ac:dyDescent="0.3">
      <c r="A8" s="664" t="s">
        <v>7592</v>
      </c>
      <c r="B8" s="665" t="s">
        <v>565</v>
      </c>
      <c r="C8" s="665" t="s">
        <v>7593</v>
      </c>
      <c r="D8" s="665" t="s">
        <v>7598</v>
      </c>
      <c r="E8" s="665" t="s">
        <v>7599</v>
      </c>
      <c r="F8" s="668">
        <v>0.2</v>
      </c>
      <c r="G8" s="668">
        <v>53.02</v>
      </c>
      <c r="H8" s="665">
        <v>1</v>
      </c>
      <c r="I8" s="665">
        <v>265.10000000000002</v>
      </c>
      <c r="J8" s="668"/>
      <c r="K8" s="668"/>
      <c r="L8" s="665"/>
      <c r="M8" s="665"/>
      <c r="N8" s="668">
        <v>0.2</v>
      </c>
      <c r="O8" s="668">
        <v>50.71</v>
      </c>
      <c r="P8" s="681">
        <v>0.95643153526970948</v>
      </c>
      <c r="Q8" s="669">
        <v>253.54999999999998</v>
      </c>
    </row>
    <row r="9" spans="1:17" ht="14.4" customHeight="1" x14ac:dyDescent="0.3">
      <c r="A9" s="664" t="s">
        <v>7592</v>
      </c>
      <c r="B9" s="665" t="s">
        <v>565</v>
      </c>
      <c r="C9" s="665" t="s">
        <v>7593</v>
      </c>
      <c r="D9" s="665" t="s">
        <v>7600</v>
      </c>
      <c r="E9" s="665" t="s">
        <v>7601</v>
      </c>
      <c r="F9" s="668">
        <v>4</v>
      </c>
      <c r="G9" s="668">
        <v>4628.4399999999996</v>
      </c>
      <c r="H9" s="665">
        <v>1</v>
      </c>
      <c r="I9" s="665">
        <v>1157.1099999999999</v>
      </c>
      <c r="J9" s="668"/>
      <c r="K9" s="668"/>
      <c r="L9" s="665"/>
      <c r="M9" s="665"/>
      <c r="N9" s="668"/>
      <c r="O9" s="668"/>
      <c r="P9" s="681"/>
      <c r="Q9" s="669"/>
    </row>
    <row r="10" spans="1:17" ht="14.4" customHeight="1" x14ac:dyDescent="0.3">
      <c r="A10" s="664" t="s">
        <v>7592</v>
      </c>
      <c r="B10" s="665" t="s">
        <v>565</v>
      </c>
      <c r="C10" s="665" t="s">
        <v>7593</v>
      </c>
      <c r="D10" s="665" t="s">
        <v>7602</v>
      </c>
      <c r="E10" s="665" t="s">
        <v>770</v>
      </c>
      <c r="F10" s="668">
        <v>0.2</v>
      </c>
      <c r="G10" s="668">
        <v>5.37</v>
      </c>
      <c r="H10" s="665">
        <v>1</v>
      </c>
      <c r="I10" s="665">
        <v>26.849999999999998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7592</v>
      </c>
      <c r="B11" s="665" t="s">
        <v>565</v>
      </c>
      <c r="C11" s="665" t="s">
        <v>7593</v>
      </c>
      <c r="D11" s="665" t="s">
        <v>7603</v>
      </c>
      <c r="E11" s="665" t="s">
        <v>7604</v>
      </c>
      <c r="F11" s="668"/>
      <c r="G11" s="668"/>
      <c r="H11" s="665"/>
      <c r="I11" s="665"/>
      <c r="J11" s="668">
        <v>1.2000000000000002</v>
      </c>
      <c r="K11" s="668">
        <v>91.6</v>
      </c>
      <c r="L11" s="665"/>
      <c r="M11" s="665">
        <v>76.333333333333314</v>
      </c>
      <c r="N11" s="668">
        <v>0.2</v>
      </c>
      <c r="O11" s="668">
        <v>15.37</v>
      </c>
      <c r="P11" s="681"/>
      <c r="Q11" s="669">
        <v>76.849999999999994</v>
      </c>
    </row>
    <row r="12" spans="1:17" ht="14.4" customHeight="1" x14ac:dyDescent="0.3">
      <c r="A12" s="664" t="s">
        <v>7592</v>
      </c>
      <c r="B12" s="665" t="s">
        <v>565</v>
      </c>
      <c r="C12" s="665" t="s">
        <v>7593</v>
      </c>
      <c r="D12" s="665" t="s">
        <v>7605</v>
      </c>
      <c r="E12" s="665" t="s">
        <v>1183</v>
      </c>
      <c r="F12" s="668">
        <v>0.30000000000000004</v>
      </c>
      <c r="G12" s="668">
        <v>24.450000000000003</v>
      </c>
      <c r="H12" s="665">
        <v>1</v>
      </c>
      <c r="I12" s="665">
        <v>81.5</v>
      </c>
      <c r="J12" s="668">
        <v>0.30000000000000004</v>
      </c>
      <c r="K12" s="668">
        <v>23.4</v>
      </c>
      <c r="L12" s="665">
        <v>0.95705521472392618</v>
      </c>
      <c r="M12" s="665">
        <v>77.999999999999986</v>
      </c>
      <c r="N12" s="668">
        <v>0.4</v>
      </c>
      <c r="O12" s="668">
        <v>31.2</v>
      </c>
      <c r="P12" s="681">
        <v>1.2760736196319016</v>
      </c>
      <c r="Q12" s="669">
        <v>78</v>
      </c>
    </row>
    <row r="13" spans="1:17" ht="14.4" customHeight="1" x14ac:dyDescent="0.3">
      <c r="A13" s="664" t="s">
        <v>7592</v>
      </c>
      <c r="B13" s="665" t="s">
        <v>565</v>
      </c>
      <c r="C13" s="665" t="s">
        <v>7593</v>
      </c>
      <c r="D13" s="665" t="s">
        <v>7606</v>
      </c>
      <c r="E13" s="665" t="s">
        <v>7607</v>
      </c>
      <c r="F13" s="668"/>
      <c r="G13" s="668"/>
      <c r="H13" s="665"/>
      <c r="I13" s="665"/>
      <c r="J13" s="668">
        <v>5</v>
      </c>
      <c r="K13" s="668">
        <v>710.55</v>
      </c>
      <c r="L13" s="665"/>
      <c r="M13" s="665">
        <v>142.10999999999999</v>
      </c>
      <c r="N13" s="668"/>
      <c r="O13" s="668"/>
      <c r="P13" s="681"/>
      <c r="Q13" s="669"/>
    </row>
    <row r="14" spans="1:17" ht="14.4" customHeight="1" x14ac:dyDescent="0.3">
      <c r="A14" s="664" t="s">
        <v>7592</v>
      </c>
      <c r="B14" s="665" t="s">
        <v>565</v>
      </c>
      <c r="C14" s="665" t="s">
        <v>7593</v>
      </c>
      <c r="D14" s="665" t="s">
        <v>7608</v>
      </c>
      <c r="E14" s="665" t="s">
        <v>858</v>
      </c>
      <c r="F14" s="668"/>
      <c r="G14" s="668"/>
      <c r="H14" s="665"/>
      <c r="I14" s="665"/>
      <c r="J14" s="668">
        <v>0.2</v>
      </c>
      <c r="K14" s="668">
        <v>14.14</v>
      </c>
      <c r="L14" s="665"/>
      <c r="M14" s="665">
        <v>70.7</v>
      </c>
      <c r="N14" s="668"/>
      <c r="O14" s="668"/>
      <c r="P14" s="681"/>
      <c r="Q14" s="669"/>
    </row>
    <row r="15" spans="1:17" ht="14.4" customHeight="1" x14ac:dyDescent="0.3">
      <c r="A15" s="664" t="s">
        <v>7592</v>
      </c>
      <c r="B15" s="665" t="s">
        <v>565</v>
      </c>
      <c r="C15" s="665" t="s">
        <v>7593</v>
      </c>
      <c r="D15" s="665" t="s">
        <v>7609</v>
      </c>
      <c r="E15" s="665"/>
      <c r="F15" s="668">
        <v>3.0000000000000004</v>
      </c>
      <c r="G15" s="668">
        <v>817.04000000000008</v>
      </c>
      <c r="H15" s="665">
        <v>1</v>
      </c>
      <c r="I15" s="665">
        <v>272.34666666666664</v>
      </c>
      <c r="J15" s="668">
        <v>0.8</v>
      </c>
      <c r="K15" s="668">
        <v>211.24</v>
      </c>
      <c r="L15" s="665">
        <v>0.25854303338881818</v>
      </c>
      <c r="M15" s="665">
        <v>264.05</v>
      </c>
      <c r="N15" s="668"/>
      <c r="O15" s="668"/>
      <c r="P15" s="681"/>
      <c r="Q15" s="669"/>
    </row>
    <row r="16" spans="1:17" ht="14.4" customHeight="1" x14ac:dyDescent="0.3">
      <c r="A16" s="664" t="s">
        <v>7592</v>
      </c>
      <c r="B16" s="665" t="s">
        <v>565</v>
      </c>
      <c r="C16" s="665" t="s">
        <v>7593</v>
      </c>
      <c r="D16" s="665" t="s">
        <v>7610</v>
      </c>
      <c r="E16" s="665"/>
      <c r="F16" s="668">
        <v>4</v>
      </c>
      <c r="G16" s="668">
        <v>176.4</v>
      </c>
      <c r="H16" s="665">
        <v>1</v>
      </c>
      <c r="I16" s="665">
        <v>44.1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7592</v>
      </c>
      <c r="B17" s="665" t="s">
        <v>565</v>
      </c>
      <c r="C17" s="665" t="s">
        <v>7593</v>
      </c>
      <c r="D17" s="665" t="s">
        <v>7611</v>
      </c>
      <c r="E17" s="665" t="s">
        <v>7612</v>
      </c>
      <c r="F17" s="668">
        <v>1</v>
      </c>
      <c r="G17" s="668">
        <v>22.09</v>
      </c>
      <c r="H17" s="665">
        <v>1</v>
      </c>
      <c r="I17" s="665">
        <v>22.09</v>
      </c>
      <c r="J17" s="668">
        <v>1</v>
      </c>
      <c r="K17" s="668">
        <v>21.13</v>
      </c>
      <c r="L17" s="665">
        <v>0.95654142145767307</v>
      </c>
      <c r="M17" s="665">
        <v>21.13</v>
      </c>
      <c r="N17" s="668"/>
      <c r="O17" s="668"/>
      <c r="P17" s="681"/>
      <c r="Q17" s="669"/>
    </row>
    <row r="18" spans="1:17" ht="14.4" customHeight="1" x14ac:dyDescent="0.3">
      <c r="A18" s="664" t="s">
        <v>7592</v>
      </c>
      <c r="B18" s="665" t="s">
        <v>565</v>
      </c>
      <c r="C18" s="665" t="s">
        <v>7593</v>
      </c>
      <c r="D18" s="665" t="s">
        <v>7613</v>
      </c>
      <c r="E18" s="665" t="s">
        <v>7614</v>
      </c>
      <c r="F18" s="668">
        <v>4</v>
      </c>
      <c r="G18" s="668">
        <v>15.12</v>
      </c>
      <c r="H18" s="665">
        <v>1</v>
      </c>
      <c r="I18" s="665">
        <v>3.78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7592</v>
      </c>
      <c r="B19" s="665" t="s">
        <v>565</v>
      </c>
      <c r="C19" s="665" t="s">
        <v>7593</v>
      </c>
      <c r="D19" s="665" t="s">
        <v>7613</v>
      </c>
      <c r="E19" s="665" t="s">
        <v>7615</v>
      </c>
      <c r="F19" s="668"/>
      <c r="G19" s="668"/>
      <c r="H19" s="665"/>
      <c r="I19" s="665"/>
      <c r="J19" s="668">
        <v>5</v>
      </c>
      <c r="K19" s="668">
        <v>12.2</v>
      </c>
      <c r="L19" s="665"/>
      <c r="M19" s="665">
        <v>2.44</v>
      </c>
      <c r="N19" s="668"/>
      <c r="O19" s="668"/>
      <c r="P19" s="681"/>
      <c r="Q19" s="669"/>
    </row>
    <row r="20" spans="1:17" ht="14.4" customHeight="1" x14ac:dyDescent="0.3">
      <c r="A20" s="664" t="s">
        <v>7592</v>
      </c>
      <c r="B20" s="665" t="s">
        <v>565</v>
      </c>
      <c r="C20" s="665" t="s">
        <v>7593</v>
      </c>
      <c r="D20" s="665" t="s">
        <v>7616</v>
      </c>
      <c r="E20" s="665" t="s">
        <v>7617</v>
      </c>
      <c r="F20" s="668">
        <v>0</v>
      </c>
      <c r="G20" s="668">
        <v>0</v>
      </c>
      <c r="H20" s="665"/>
      <c r="I20" s="665"/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7592</v>
      </c>
      <c r="B21" s="665" t="s">
        <v>565</v>
      </c>
      <c r="C21" s="665" t="s">
        <v>7593</v>
      </c>
      <c r="D21" s="665" t="s">
        <v>7618</v>
      </c>
      <c r="E21" s="665" t="s">
        <v>7617</v>
      </c>
      <c r="F21" s="668"/>
      <c r="G21" s="668"/>
      <c r="H21" s="665"/>
      <c r="I21" s="665"/>
      <c r="J21" s="668">
        <v>1</v>
      </c>
      <c r="K21" s="668">
        <v>144.97</v>
      </c>
      <c r="L21" s="665"/>
      <c r="M21" s="665">
        <v>144.97</v>
      </c>
      <c r="N21" s="668">
        <v>1</v>
      </c>
      <c r="O21" s="668">
        <v>144.97</v>
      </c>
      <c r="P21" s="681"/>
      <c r="Q21" s="669">
        <v>144.97</v>
      </c>
    </row>
    <row r="22" spans="1:17" ht="14.4" customHeight="1" x14ac:dyDescent="0.3">
      <c r="A22" s="664" t="s">
        <v>7592</v>
      </c>
      <c r="B22" s="665" t="s">
        <v>565</v>
      </c>
      <c r="C22" s="665" t="s">
        <v>7593</v>
      </c>
      <c r="D22" s="665" t="s">
        <v>7619</v>
      </c>
      <c r="E22" s="665" t="s">
        <v>2000</v>
      </c>
      <c r="F22" s="668">
        <v>3.0000000000000009</v>
      </c>
      <c r="G22" s="668">
        <v>794.83</v>
      </c>
      <c r="H22" s="665">
        <v>1</v>
      </c>
      <c r="I22" s="665">
        <v>264.94333333333327</v>
      </c>
      <c r="J22" s="668">
        <v>6.200000000000002</v>
      </c>
      <c r="K22" s="668">
        <v>1533.0899999999992</v>
      </c>
      <c r="L22" s="665">
        <v>1.9288275480291373</v>
      </c>
      <c r="M22" s="665">
        <v>247.2725806451611</v>
      </c>
      <c r="N22" s="668">
        <v>8.2000000000000011</v>
      </c>
      <c r="O22" s="668">
        <v>2165.2099999999991</v>
      </c>
      <c r="P22" s="681">
        <v>2.7241171068027112</v>
      </c>
      <c r="Q22" s="669">
        <v>264.04999999999984</v>
      </c>
    </row>
    <row r="23" spans="1:17" ht="14.4" customHeight="1" x14ac:dyDescent="0.3">
      <c r="A23" s="664" t="s">
        <v>7592</v>
      </c>
      <c r="B23" s="665" t="s">
        <v>565</v>
      </c>
      <c r="C23" s="665" t="s">
        <v>7593</v>
      </c>
      <c r="D23" s="665" t="s">
        <v>7620</v>
      </c>
      <c r="E23" s="665"/>
      <c r="F23" s="668">
        <v>1</v>
      </c>
      <c r="G23" s="668">
        <v>44.1</v>
      </c>
      <c r="H23" s="665">
        <v>1</v>
      </c>
      <c r="I23" s="665">
        <v>44.1</v>
      </c>
      <c r="J23" s="668"/>
      <c r="K23" s="668"/>
      <c r="L23" s="665"/>
      <c r="M23" s="665"/>
      <c r="N23" s="668"/>
      <c r="O23" s="668"/>
      <c r="P23" s="681"/>
      <c r="Q23" s="669"/>
    </row>
    <row r="24" spans="1:17" ht="14.4" customHeight="1" x14ac:dyDescent="0.3">
      <c r="A24" s="664" t="s">
        <v>7592</v>
      </c>
      <c r="B24" s="665" t="s">
        <v>565</v>
      </c>
      <c r="C24" s="665" t="s">
        <v>7593</v>
      </c>
      <c r="D24" s="665" t="s">
        <v>7621</v>
      </c>
      <c r="E24" s="665" t="s">
        <v>7622</v>
      </c>
      <c r="F24" s="668"/>
      <c r="G24" s="668"/>
      <c r="H24" s="665"/>
      <c r="I24" s="665"/>
      <c r="J24" s="668"/>
      <c r="K24" s="668"/>
      <c r="L24" s="665"/>
      <c r="M24" s="665"/>
      <c r="N24" s="668">
        <v>1</v>
      </c>
      <c r="O24" s="668">
        <v>57.27</v>
      </c>
      <c r="P24" s="681"/>
      <c r="Q24" s="669">
        <v>57.27</v>
      </c>
    </row>
    <row r="25" spans="1:17" ht="14.4" customHeight="1" x14ac:dyDescent="0.3">
      <c r="A25" s="664" t="s">
        <v>7592</v>
      </c>
      <c r="B25" s="665" t="s">
        <v>565</v>
      </c>
      <c r="C25" s="665" t="s">
        <v>7623</v>
      </c>
      <c r="D25" s="665" t="s">
        <v>7624</v>
      </c>
      <c r="E25" s="665"/>
      <c r="F25" s="668">
        <v>3</v>
      </c>
      <c r="G25" s="668">
        <v>210</v>
      </c>
      <c r="H25" s="665">
        <v>1</v>
      </c>
      <c r="I25" s="665">
        <v>70</v>
      </c>
      <c r="J25" s="668"/>
      <c r="K25" s="668"/>
      <c r="L25" s="665"/>
      <c r="M25" s="665"/>
      <c r="N25" s="668"/>
      <c r="O25" s="668"/>
      <c r="P25" s="681"/>
      <c r="Q25" s="669"/>
    </row>
    <row r="26" spans="1:17" ht="14.4" customHeight="1" x14ac:dyDescent="0.3">
      <c r="A26" s="664" t="s">
        <v>7592</v>
      </c>
      <c r="B26" s="665" t="s">
        <v>565</v>
      </c>
      <c r="C26" s="665" t="s">
        <v>7623</v>
      </c>
      <c r="D26" s="665" t="s">
        <v>7625</v>
      </c>
      <c r="E26" s="665"/>
      <c r="F26" s="668">
        <v>10</v>
      </c>
      <c r="G26" s="668">
        <v>750</v>
      </c>
      <c r="H26" s="665">
        <v>1</v>
      </c>
      <c r="I26" s="665">
        <v>75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7592</v>
      </c>
      <c r="B27" s="665" t="s">
        <v>565</v>
      </c>
      <c r="C27" s="665" t="s">
        <v>7623</v>
      </c>
      <c r="D27" s="665" t="s">
        <v>7626</v>
      </c>
      <c r="E27" s="665"/>
      <c r="F27" s="668">
        <v>2</v>
      </c>
      <c r="G27" s="668">
        <v>298</v>
      </c>
      <c r="H27" s="665">
        <v>1</v>
      </c>
      <c r="I27" s="665">
        <v>149</v>
      </c>
      <c r="J27" s="668"/>
      <c r="K27" s="668"/>
      <c r="L27" s="665"/>
      <c r="M27" s="665"/>
      <c r="N27" s="668"/>
      <c r="O27" s="668"/>
      <c r="P27" s="681"/>
      <c r="Q27" s="669"/>
    </row>
    <row r="28" spans="1:17" ht="14.4" customHeight="1" x14ac:dyDescent="0.3">
      <c r="A28" s="664" t="s">
        <v>7592</v>
      </c>
      <c r="B28" s="665" t="s">
        <v>565</v>
      </c>
      <c r="C28" s="665" t="s">
        <v>7623</v>
      </c>
      <c r="D28" s="665" t="s">
        <v>7627</v>
      </c>
      <c r="E28" s="665"/>
      <c r="F28" s="668">
        <v>6</v>
      </c>
      <c r="G28" s="668">
        <v>1164</v>
      </c>
      <c r="H28" s="665">
        <v>1</v>
      </c>
      <c r="I28" s="665">
        <v>194</v>
      </c>
      <c r="J28" s="668"/>
      <c r="K28" s="668"/>
      <c r="L28" s="665"/>
      <c r="M28" s="665"/>
      <c r="N28" s="668"/>
      <c r="O28" s="668"/>
      <c r="P28" s="681"/>
      <c r="Q28" s="669"/>
    </row>
    <row r="29" spans="1:17" ht="14.4" customHeight="1" x14ac:dyDescent="0.3">
      <c r="A29" s="664" t="s">
        <v>7592</v>
      </c>
      <c r="B29" s="665" t="s">
        <v>565</v>
      </c>
      <c r="C29" s="665" t="s">
        <v>7628</v>
      </c>
      <c r="D29" s="665" t="s">
        <v>7629</v>
      </c>
      <c r="E29" s="665" t="s">
        <v>7630</v>
      </c>
      <c r="F29" s="668">
        <v>4</v>
      </c>
      <c r="G29" s="668">
        <v>585</v>
      </c>
      <c r="H29" s="665">
        <v>1</v>
      </c>
      <c r="I29" s="665">
        <v>146.25</v>
      </c>
      <c r="J29" s="668">
        <v>5</v>
      </c>
      <c r="K29" s="668">
        <v>720</v>
      </c>
      <c r="L29" s="665">
        <v>1.2307692307692308</v>
      </c>
      <c r="M29" s="665">
        <v>144</v>
      </c>
      <c r="N29" s="668"/>
      <c r="O29" s="668"/>
      <c r="P29" s="681"/>
      <c r="Q29" s="669"/>
    </row>
    <row r="30" spans="1:17" ht="14.4" customHeight="1" x14ac:dyDescent="0.3">
      <c r="A30" s="664" t="s">
        <v>7592</v>
      </c>
      <c r="B30" s="665" t="s">
        <v>565</v>
      </c>
      <c r="C30" s="665" t="s">
        <v>7628</v>
      </c>
      <c r="D30" s="665" t="s">
        <v>7631</v>
      </c>
      <c r="E30" s="665" t="s">
        <v>7632</v>
      </c>
      <c r="F30" s="668">
        <v>990</v>
      </c>
      <c r="G30" s="668">
        <v>79985</v>
      </c>
      <c r="H30" s="665">
        <v>1</v>
      </c>
      <c r="I30" s="665">
        <v>80.792929292929287</v>
      </c>
      <c r="J30" s="668">
        <v>882</v>
      </c>
      <c r="K30" s="668">
        <v>71442</v>
      </c>
      <c r="L30" s="665">
        <v>0.89319247358879794</v>
      </c>
      <c r="M30" s="665">
        <v>81</v>
      </c>
      <c r="N30" s="668">
        <v>1061</v>
      </c>
      <c r="O30" s="668">
        <v>88063</v>
      </c>
      <c r="P30" s="681">
        <v>1.1009939363630681</v>
      </c>
      <c r="Q30" s="669">
        <v>83</v>
      </c>
    </row>
    <row r="31" spans="1:17" ht="14.4" customHeight="1" x14ac:dyDescent="0.3">
      <c r="A31" s="664" t="s">
        <v>7592</v>
      </c>
      <c r="B31" s="665" t="s">
        <v>565</v>
      </c>
      <c r="C31" s="665" t="s">
        <v>7628</v>
      </c>
      <c r="D31" s="665" t="s">
        <v>7633</v>
      </c>
      <c r="E31" s="665" t="s">
        <v>7634</v>
      </c>
      <c r="F31" s="668">
        <v>1247</v>
      </c>
      <c r="G31" s="668">
        <v>129468</v>
      </c>
      <c r="H31" s="665">
        <v>1</v>
      </c>
      <c r="I31" s="665">
        <v>103.82357658380113</v>
      </c>
      <c r="J31" s="668">
        <v>1152</v>
      </c>
      <c r="K31" s="668">
        <v>119808</v>
      </c>
      <c r="L31" s="665">
        <v>0.92538696820836042</v>
      </c>
      <c r="M31" s="665">
        <v>104</v>
      </c>
      <c r="N31" s="668">
        <v>803</v>
      </c>
      <c r="O31" s="668">
        <v>85118</v>
      </c>
      <c r="P31" s="681">
        <v>0.65744431056322794</v>
      </c>
      <c r="Q31" s="669">
        <v>106</v>
      </c>
    </row>
    <row r="32" spans="1:17" ht="14.4" customHeight="1" x14ac:dyDescent="0.3">
      <c r="A32" s="664" t="s">
        <v>7592</v>
      </c>
      <c r="B32" s="665" t="s">
        <v>565</v>
      </c>
      <c r="C32" s="665" t="s">
        <v>7628</v>
      </c>
      <c r="D32" s="665" t="s">
        <v>7635</v>
      </c>
      <c r="E32" s="665" t="s">
        <v>7636</v>
      </c>
      <c r="F32" s="668">
        <v>1098</v>
      </c>
      <c r="G32" s="668">
        <v>38171</v>
      </c>
      <c r="H32" s="665">
        <v>1</v>
      </c>
      <c r="I32" s="665">
        <v>34.764116575591984</v>
      </c>
      <c r="J32" s="668">
        <v>98</v>
      </c>
      <c r="K32" s="668">
        <v>3430</v>
      </c>
      <c r="L32" s="665">
        <v>8.9858793324775352E-2</v>
      </c>
      <c r="M32" s="665">
        <v>35</v>
      </c>
      <c r="N32" s="668">
        <v>93</v>
      </c>
      <c r="O32" s="668">
        <v>3441</v>
      </c>
      <c r="P32" s="681">
        <v>9.0146970212988925E-2</v>
      </c>
      <c r="Q32" s="669">
        <v>37</v>
      </c>
    </row>
    <row r="33" spans="1:17" ht="14.4" customHeight="1" x14ac:dyDescent="0.3">
      <c r="A33" s="664" t="s">
        <v>7592</v>
      </c>
      <c r="B33" s="665" t="s">
        <v>565</v>
      </c>
      <c r="C33" s="665" t="s">
        <v>7628</v>
      </c>
      <c r="D33" s="665" t="s">
        <v>7637</v>
      </c>
      <c r="E33" s="665" t="s">
        <v>7638</v>
      </c>
      <c r="F33" s="668">
        <v>9</v>
      </c>
      <c r="G33" s="668">
        <v>45</v>
      </c>
      <c r="H33" s="665">
        <v>1</v>
      </c>
      <c r="I33" s="665">
        <v>5</v>
      </c>
      <c r="J33" s="668">
        <v>4</v>
      </c>
      <c r="K33" s="668">
        <v>20</v>
      </c>
      <c r="L33" s="665">
        <v>0.44444444444444442</v>
      </c>
      <c r="M33" s="665">
        <v>5</v>
      </c>
      <c r="N33" s="668">
        <v>5</v>
      </c>
      <c r="O33" s="668">
        <v>25</v>
      </c>
      <c r="P33" s="681">
        <v>0.55555555555555558</v>
      </c>
      <c r="Q33" s="669">
        <v>5</v>
      </c>
    </row>
    <row r="34" spans="1:17" ht="14.4" customHeight="1" x14ac:dyDescent="0.3">
      <c r="A34" s="664" t="s">
        <v>7592</v>
      </c>
      <c r="B34" s="665" t="s">
        <v>565</v>
      </c>
      <c r="C34" s="665" t="s">
        <v>7628</v>
      </c>
      <c r="D34" s="665" t="s">
        <v>7639</v>
      </c>
      <c r="E34" s="665" t="s">
        <v>7640</v>
      </c>
      <c r="F34" s="668">
        <v>8</v>
      </c>
      <c r="G34" s="668">
        <v>40</v>
      </c>
      <c r="H34" s="665">
        <v>1</v>
      </c>
      <c r="I34" s="665">
        <v>5</v>
      </c>
      <c r="J34" s="668"/>
      <c r="K34" s="668"/>
      <c r="L34" s="665"/>
      <c r="M34" s="665"/>
      <c r="N34" s="668">
        <v>4</v>
      </c>
      <c r="O34" s="668">
        <v>20</v>
      </c>
      <c r="P34" s="681">
        <v>0.5</v>
      </c>
      <c r="Q34" s="669">
        <v>5</v>
      </c>
    </row>
    <row r="35" spans="1:17" ht="14.4" customHeight="1" x14ac:dyDescent="0.3">
      <c r="A35" s="664" t="s">
        <v>7592</v>
      </c>
      <c r="B35" s="665" t="s">
        <v>565</v>
      </c>
      <c r="C35" s="665" t="s">
        <v>7628</v>
      </c>
      <c r="D35" s="665" t="s">
        <v>7641</v>
      </c>
      <c r="E35" s="665" t="s">
        <v>7642</v>
      </c>
      <c r="F35" s="668"/>
      <c r="G35" s="668"/>
      <c r="H35" s="665"/>
      <c r="I35" s="665"/>
      <c r="J35" s="668">
        <v>1</v>
      </c>
      <c r="K35" s="668">
        <v>118</v>
      </c>
      <c r="L35" s="665"/>
      <c r="M35" s="665">
        <v>118</v>
      </c>
      <c r="N35" s="668"/>
      <c r="O35" s="668"/>
      <c r="P35" s="681"/>
      <c r="Q35" s="669"/>
    </row>
    <row r="36" spans="1:17" ht="14.4" customHeight="1" x14ac:dyDescent="0.3">
      <c r="A36" s="664" t="s">
        <v>7592</v>
      </c>
      <c r="B36" s="665" t="s">
        <v>565</v>
      </c>
      <c r="C36" s="665" t="s">
        <v>7628</v>
      </c>
      <c r="D36" s="665" t="s">
        <v>7643</v>
      </c>
      <c r="E36" s="665" t="s">
        <v>7634</v>
      </c>
      <c r="F36" s="668">
        <v>1</v>
      </c>
      <c r="G36" s="668">
        <v>194</v>
      </c>
      <c r="H36" s="665">
        <v>1</v>
      </c>
      <c r="I36" s="665">
        <v>194</v>
      </c>
      <c r="J36" s="668"/>
      <c r="K36" s="668"/>
      <c r="L36" s="665"/>
      <c r="M36" s="665"/>
      <c r="N36" s="668">
        <v>4</v>
      </c>
      <c r="O36" s="668">
        <v>792</v>
      </c>
      <c r="P36" s="681">
        <v>4.0824742268041234</v>
      </c>
      <c r="Q36" s="669">
        <v>198</v>
      </c>
    </row>
    <row r="37" spans="1:17" ht="14.4" customHeight="1" x14ac:dyDescent="0.3">
      <c r="A37" s="664" t="s">
        <v>7592</v>
      </c>
      <c r="B37" s="665" t="s">
        <v>565</v>
      </c>
      <c r="C37" s="665" t="s">
        <v>7628</v>
      </c>
      <c r="D37" s="665" t="s">
        <v>7644</v>
      </c>
      <c r="E37" s="665" t="s">
        <v>7645</v>
      </c>
      <c r="F37" s="668">
        <v>166</v>
      </c>
      <c r="G37" s="668">
        <v>29476</v>
      </c>
      <c r="H37" s="665">
        <v>1</v>
      </c>
      <c r="I37" s="665">
        <v>177.56626506024097</v>
      </c>
      <c r="J37" s="668">
        <v>131</v>
      </c>
      <c r="K37" s="668">
        <v>26331</v>
      </c>
      <c r="L37" s="665">
        <v>0.89330302619079927</v>
      </c>
      <c r="M37" s="665">
        <v>201</v>
      </c>
      <c r="N37" s="668">
        <v>160</v>
      </c>
      <c r="O37" s="668">
        <v>33120</v>
      </c>
      <c r="P37" s="681">
        <v>1.1236260008142218</v>
      </c>
      <c r="Q37" s="669">
        <v>207</v>
      </c>
    </row>
    <row r="38" spans="1:17" ht="14.4" customHeight="1" x14ac:dyDescent="0.3">
      <c r="A38" s="664" t="s">
        <v>7592</v>
      </c>
      <c r="B38" s="665" t="s">
        <v>565</v>
      </c>
      <c r="C38" s="665" t="s">
        <v>7628</v>
      </c>
      <c r="D38" s="665" t="s">
        <v>7646</v>
      </c>
      <c r="E38" s="665" t="s">
        <v>7647</v>
      </c>
      <c r="F38" s="668">
        <v>76</v>
      </c>
      <c r="G38" s="668">
        <v>20535</v>
      </c>
      <c r="H38" s="665">
        <v>1</v>
      </c>
      <c r="I38" s="665">
        <v>270.19736842105266</v>
      </c>
      <c r="J38" s="668">
        <v>37</v>
      </c>
      <c r="K38" s="668">
        <v>11137</v>
      </c>
      <c r="L38" s="665">
        <v>0.54234234234234235</v>
      </c>
      <c r="M38" s="665">
        <v>301</v>
      </c>
      <c r="N38" s="668">
        <v>53</v>
      </c>
      <c r="O38" s="668">
        <v>16377</v>
      </c>
      <c r="P38" s="681">
        <v>0.79751643535427319</v>
      </c>
      <c r="Q38" s="669">
        <v>309</v>
      </c>
    </row>
    <row r="39" spans="1:17" ht="14.4" customHeight="1" x14ac:dyDescent="0.3">
      <c r="A39" s="664" t="s">
        <v>7592</v>
      </c>
      <c r="B39" s="665" t="s">
        <v>565</v>
      </c>
      <c r="C39" s="665" t="s">
        <v>7628</v>
      </c>
      <c r="D39" s="665" t="s">
        <v>7648</v>
      </c>
      <c r="E39" s="665" t="s">
        <v>7649</v>
      </c>
      <c r="F39" s="668">
        <v>5</v>
      </c>
      <c r="G39" s="668">
        <v>2375</v>
      </c>
      <c r="H39" s="665">
        <v>1</v>
      </c>
      <c r="I39" s="665">
        <v>475</v>
      </c>
      <c r="J39" s="668">
        <v>4</v>
      </c>
      <c r="K39" s="668">
        <v>1904</v>
      </c>
      <c r="L39" s="665">
        <v>0.80168421052631578</v>
      </c>
      <c r="M39" s="665">
        <v>476</v>
      </c>
      <c r="N39" s="668">
        <v>3</v>
      </c>
      <c r="O39" s="668">
        <v>1464</v>
      </c>
      <c r="P39" s="681">
        <v>0.61642105263157898</v>
      </c>
      <c r="Q39" s="669">
        <v>488</v>
      </c>
    </row>
    <row r="40" spans="1:17" ht="14.4" customHeight="1" x14ac:dyDescent="0.3">
      <c r="A40" s="664" t="s">
        <v>7592</v>
      </c>
      <c r="B40" s="665" t="s">
        <v>565</v>
      </c>
      <c r="C40" s="665" t="s">
        <v>7628</v>
      </c>
      <c r="D40" s="665" t="s">
        <v>7650</v>
      </c>
      <c r="E40" s="665" t="s">
        <v>7651</v>
      </c>
      <c r="F40" s="668">
        <v>1182</v>
      </c>
      <c r="G40" s="668">
        <v>111846</v>
      </c>
      <c r="H40" s="665">
        <v>1</v>
      </c>
      <c r="I40" s="665">
        <v>94.6243654822335</v>
      </c>
      <c r="J40" s="668">
        <v>1144</v>
      </c>
      <c r="K40" s="668">
        <v>108680</v>
      </c>
      <c r="L40" s="665">
        <v>0.97169322103606748</v>
      </c>
      <c r="M40" s="665">
        <v>95</v>
      </c>
      <c r="N40" s="668">
        <v>1347</v>
      </c>
      <c r="O40" s="668">
        <v>133353</v>
      </c>
      <c r="P40" s="681">
        <v>1.1922911860951666</v>
      </c>
      <c r="Q40" s="669">
        <v>99</v>
      </c>
    </row>
    <row r="41" spans="1:17" ht="14.4" customHeight="1" x14ac:dyDescent="0.3">
      <c r="A41" s="664" t="s">
        <v>7592</v>
      </c>
      <c r="B41" s="665" t="s">
        <v>565</v>
      </c>
      <c r="C41" s="665" t="s">
        <v>7628</v>
      </c>
      <c r="D41" s="665" t="s">
        <v>7652</v>
      </c>
      <c r="E41" s="665" t="s">
        <v>7653</v>
      </c>
      <c r="F41" s="668"/>
      <c r="G41" s="668"/>
      <c r="H41" s="665"/>
      <c r="I41" s="665"/>
      <c r="J41" s="668">
        <v>1</v>
      </c>
      <c r="K41" s="668">
        <v>324</v>
      </c>
      <c r="L41" s="665"/>
      <c r="M41" s="665">
        <v>324</v>
      </c>
      <c r="N41" s="668"/>
      <c r="O41" s="668"/>
      <c r="P41" s="681"/>
      <c r="Q41" s="669"/>
    </row>
    <row r="42" spans="1:17" ht="14.4" customHeight="1" x14ac:dyDescent="0.3">
      <c r="A42" s="664" t="s">
        <v>7592</v>
      </c>
      <c r="B42" s="665" t="s">
        <v>565</v>
      </c>
      <c r="C42" s="665" t="s">
        <v>7628</v>
      </c>
      <c r="D42" s="665" t="s">
        <v>7654</v>
      </c>
      <c r="E42" s="665" t="s">
        <v>7655</v>
      </c>
      <c r="F42" s="668">
        <v>362</v>
      </c>
      <c r="G42" s="668">
        <v>33536</v>
      </c>
      <c r="H42" s="665">
        <v>1</v>
      </c>
      <c r="I42" s="665">
        <v>92.640883977900558</v>
      </c>
      <c r="J42" s="668">
        <v>281</v>
      </c>
      <c r="K42" s="668">
        <v>26133</v>
      </c>
      <c r="L42" s="665">
        <v>0.77925214694656486</v>
      </c>
      <c r="M42" s="665">
        <v>93</v>
      </c>
      <c r="N42" s="668">
        <v>356</v>
      </c>
      <c r="O42" s="668">
        <v>34532</v>
      </c>
      <c r="P42" s="681">
        <v>1.0296994274809161</v>
      </c>
      <c r="Q42" s="669">
        <v>97</v>
      </c>
    </row>
    <row r="43" spans="1:17" ht="14.4" customHeight="1" x14ac:dyDescent="0.3">
      <c r="A43" s="664" t="s">
        <v>7592</v>
      </c>
      <c r="B43" s="665" t="s">
        <v>565</v>
      </c>
      <c r="C43" s="665" t="s">
        <v>7628</v>
      </c>
      <c r="D43" s="665" t="s">
        <v>7656</v>
      </c>
      <c r="E43" s="665" t="s">
        <v>7657</v>
      </c>
      <c r="F43" s="668">
        <v>14508</v>
      </c>
      <c r="G43" s="668">
        <v>1705136</v>
      </c>
      <c r="H43" s="665">
        <v>1</v>
      </c>
      <c r="I43" s="665">
        <v>117.53074165977392</v>
      </c>
      <c r="J43" s="668">
        <v>15331</v>
      </c>
      <c r="K43" s="668">
        <v>1809058</v>
      </c>
      <c r="L43" s="665">
        <v>1.0609464582297248</v>
      </c>
      <c r="M43" s="665">
        <v>118</v>
      </c>
      <c r="N43" s="668">
        <v>16609</v>
      </c>
      <c r="O43" s="668">
        <v>2092734</v>
      </c>
      <c r="P43" s="681">
        <v>1.2273120736410468</v>
      </c>
      <c r="Q43" s="669">
        <v>126</v>
      </c>
    </row>
    <row r="44" spans="1:17" ht="14.4" customHeight="1" x14ac:dyDescent="0.3">
      <c r="A44" s="664" t="s">
        <v>7592</v>
      </c>
      <c r="B44" s="665" t="s">
        <v>565</v>
      </c>
      <c r="C44" s="665" t="s">
        <v>7628</v>
      </c>
      <c r="D44" s="665" t="s">
        <v>7658</v>
      </c>
      <c r="E44" s="665" t="s">
        <v>7659</v>
      </c>
      <c r="F44" s="668">
        <v>2</v>
      </c>
      <c r="G44" s="668">
        <v>454</v>
      </c>
      <c r="H44" s="665">
        <v>1</v>
      </c>
      <c r="I44" s="665">
        <v>227</v>
      </c>
      <c r="J44" s="668">
        <v>1</v>
      </c>
      <c r="K44" s="668">
        <v>228</v>
      </c>
      <c r="L44" s="665">
        <v>0.50220264317180618</v>
      </c>
      <c r="M44" s="665">
        <v>228</v>
      </c>
      <c r="N44" s="668"/>
      <c r="O44" s="668"/>
      <c r="P44" s="681"/>
      <c r="Q44" s="669"/>
    </row>
    <row r="45" spans="1:17" ht="14.4" customHeight="1" x14ac:dyDescent="0.3">
      <c r="A45" s="664" t="s">
        <v>7592</v>
      </c>
      <c r="B45" s="665" t="s">
        <v>565</v>
      </c>
      <c r="C45" s="665" t="s">
        <v>7628</v>
      </c>
      <c r="D45" s="665" t="s">
        <v>7660</v>
      </c>
      <c r="E45" s="665" t="s">
        <v>7661</v>
      </c>
      <c r="F45" s="668">
        <v>2</v>
      </c>
      <c r="G45" s="668">
        <v>828</v>
      </c>
      <c r="H45" s="665">
        <v>1</v>
      </c>
      <c r="I45" s="665">
        <v>414</v>
      </c>
      <c r="J45" s="668"/>
      <c r="K45" s="668"/>
      <c r="L45" s="665"/>
      <c r="M45" s="665"/>
      <c r="N45" s="668">
        <v>1</v>
      </c>
      <c r="O45" s="668">
        <v>427</v>
      </c>
      <c r="P45" s="681">
        <v>0.5157004830917874</v>
      </c>
      <c r="Q45" s="669">
        <v>427</v>
      </c>
    </row>
    <row r="46" spans="1:17" ht="14.4" customHeight="1" x14ac:dyDescent="0.3">
      <c r="A46" s="664" t="s">
        <v>7592</v>
      </c>
      <c r="B46" s="665" t="s">
        <v>565</v>
      </c>
      <c r="C46" s="665" t="s">
        <v>7628</v>
      </c>
      <c r="D46" s="665" t="s">
        <v>7662</v>
      </c>
      <c r="E46" s="665" t="s">
        <v>7663</v>
      </c>
      <c r="F46" s="668">
        <v>5</v>
      </c>
      <c r="G46" s="668">
        <v>2639</v>
      </c>
      <c r="H46" s="665">
        <v>1</v>
      </c>
      <c r="I46" s="665">
        <v>527.79999999999995</v>
      </c>
      <c r="J46" s="668"/>
      <c r="K46" s="668"/>
      <c r="L46" s="665"/>
      <c r="M46" s="665"/>
      <c r="N46" s="668">
        <v>1</v>
      </c>
      <c r="O46" s="668">
        <v>540</v>
      </c>
      <c r="P46" s="681">
        <v>0.20462296324365289</v>
      </c>
      <c r="Q46" s="669">
        <v>540</v>
      </c>
    </row>
    <row r="47" spans="1:17" ht="14.4" customHeight="1" x14ac:dyDescent="0.3">
      <c r="A47" s="664" t="s">
        <v>7592</v>
      </c>
      <c r="B47" s="665" t="s">
        <v>565</v>
      </c>
      <c r="C47" s="665" t="s">
        <v>7628</v>
      </c>
      <c r="D47" s="665" t="s">
        <v>7664</v>
      </c>
      <c r="E47" s="665" t="s">
        <v>7665</v>
      </c>
      <c r="F47" s="668"/>
      <c r="G47" s="668"/>
      <c r="H47" s="665"/>
      <c r="I47" s="665"/>
      <c r="J47" s="668">
        <v>1</v>
      </c>
      <c r="K47" s="668">
        <v>486</v>
      </c>
      <c r="L47" s="665"/>
      <c r="M47" s="665">
        <v>486</v>
      </c>
      <c r="N47" s="668"/>
      <c r="O47" s="668"/>
      <c r="P47" s="681"/>
      <c r="Q47" s="669"/>
    </row>
    <row r="48" spans="1:17" ht="14.4" customHeight="1" x14ac:dyDescent="0.3">
      <c r="A48" s="664" t="s">
        <v>7592</v>
      </c>
      <c r="B48" s="665" t="s">
        <v>565</v>
      </c>
      <c r="C48" s="665" t="s">
        <v>7628</v>
      </c>
      <c r="D48" s="665" t="s">
        <v>7666</v>
      </c>
      <c r="E48" s="665" t="s">
        <v>7667</v>
      </c>
      <c r="F48" s="668"/>
      <c r="G48" s="668"/>
      <c r="H48" s="665"/>
      <c r="I48" s="665"/>
      <c r="J48" s="668"/>
      <c r="K48" s="668"/>
      <c r="L48" s="665"/>
      <c r="M48" s="665"/>
      <c r="N48" s="668">
        <v>2</v>
      </c>
      <c r="O48" s="668">
        <v>1358</v>
      </c>
      <c r="P48" s="681"/>
      <c r="Q48" s="669">
        <v>679</v>
      </c>
    </row>
    <row r="49" spans="1:17" ht="14.4" customHeight="1" x14ac:dyDescent="0.3">
      <c r="A49" s="664" t="s">
        <v>7592</v>
      </c>
      <c r="B49" s="665" t="s">
        <v>565</v>
      </c>
      <c r="C49" s="665" t="s">
        <v>7628</v>
      </c>
      <c r="D49" s="665" t="s">
        <v>7668</v>
      </c>
      <c r="E49" s="665" t="s">
        <v>7669</v>
      </c>
      <c r="F49" s="668"/>
      <c r="G49" s="668"/>
      <c r="H49" s="665"/>
      <c r="I49" s="665"/>
      <c r="J49" s="668">
        <v>1</v>
      </c>
      <c r="K49" s="668">
        <v>1235</v>
      </c>
      <c r="L49" s="665"/>
      <c r="M49" s="665">
        <v>1235</v>
      </c>
      <c r="N49" s="668">
        <v>2</v>
      </c>
      <c r="O49" s="668">
        <v>2546</v>
      </c>
      <c r="P49" s="681"/>
      <c r="Q49" s="669">
        <v>1273</v>
      </c>
    </row>
    <row r="50" spans="1:17" ht="14.4" customHeight="1" x14ac:dyDescent="0.3">
      <c r="A50" s="664" t="s">
        <v>7592</v>
      </c>
      <c r="B50" s="665" t="s">
        <v>565</v>
      </c>
      <c r="C50" s="665" t="s">
        <v>7628</v>
      </c>
      <c r="D50" s="665" t="s">
        <v>7670</v>
      </c>
      <c r="E50" s="665" t="s">
        <v>7671</v>
      </c>
      <c r="F50" s="668"/>
      <c r="G50" s="668"/>
      <c r="H50" s="665"/>
      <c r="I50" s="665"/>
      <c r="J50" s="668">
        <v>1</v>
      </c>
      <c r="K50" s="668">
        <v>946</v>
      </c>
      <c r="L50" s="665"/>
      <c r="M50" s="665">
        <v>946</v>
      </c>
      <c r="N50" s="668"/>
      <c r="O50" s="668"/>
      <c r="P50" s="681"/>
      <c r="Q50" s="669"/>
    </row>
    <row r="51" spans="1:17" ht="14.4" customHeight="1" x14ac:dyDescent="0.3">
      <c r="A51" s="664" t="s">
        <v>7592</v>
      </c>
      <c r="B51" s="665" t="s">
        <v>565</v>
      </c>
      <c r="C51" s="665" t="s">
        <v>7628</v>
      </c>
      <c r="D51" s="665" t="s">
        <v>7672</v>
      </c>
      <c r="E51" s="665" t="s">
        <v>7673</v>
      </c>
      <c r="F51" s="668">
        <v>95</v>
      </c>
      <c r="G51" s="668">
        <v>155068</v>
      </c>
      <c r="H51" s="665">
        <v>1</v>
      </c>
      <c r="I51" s="665">
        <v>1632.2947368421053</v>
      </c>
      <c r="J51" s="668">
        <v>112</v>
      </c>
      <c r="K51" s="668">
        <v>183344</v>
      </c>
      <c r="L51" s="665">
        <v>1.1823458095803132</v>
      </c>
      <c r="M51" s="665">
        <v>1637</v>
      </c>
      <c r="N51" s="668">
        <v>114</v>
      </c>
      <c r="O51" s="668">
        <v>191178</v>
      </c>
      <c r="P51" s="681">
        <v>1.2328655815513194</v>
      </c>
      <c r="Q51" s="669">
        <v>1677</v>
      </c>
    </row>
    <row r="52" spans="1:17" ht="14.4" customHeight="1" x14ac:dyDescent="0.3">
      <c r="A52" s="664" t="s">
        <v>7592</v>
      </c>
      <c r="B52" s="665" t="s">
        <v>565</v>
      </c>
      <c r="C52" s="665" t="s">
        <v>7628</v>
      </c>
      <c r="D52" s="665" t="s">
        <v>7674</v>
      </c>
      <c r="E52" s="665" t="s">
        <v>7675</v>
      </c>
      <c r="F52" s="668">
        <v>200</v>
      </c>
      <c r="G52" s="668">
        <v>255730</v>
      </c>
      <c r="H52" s="665">
        <v>1</v>
      </c>
      <c r="I52" s="665">
        <v>1278.6500000000001</v>
      </c>
      <c r="J52" s="668">
        <v>163</v>
      </c>
      <c r="K52" s="668">
        <v>209292</v>
      </c>
      <c r="L52" s="665">
        <v>0.81841004184100419</v>
      </c>
      <c r="M52" s="665">
        <v>1284</v>
      </c>
      <c r="N52" s="668">
        <v>158</v>
      </c>
      <c r="O52" s="668">
        <v>206822</v>
      </c>
      <c r="P52" s="681">
        <v>0.80875141751065582</v>
      </c>
      <c r="Q52" s="669">
        <v>1309</v>
      </c>
    </row>
    <row r="53" spans="1:17" ht="14.4" customHeight="1" x14ac:dyDescent="0.3">
      <c r="A53" s="664" t="s">
        <v>7592</v>
      </c>
      <c r="B53" s="665" t="s">
        <v>565</v>
      </c>
      <c r="C53" s="665" t="s">
        <v>7628</v>
      </c>
      <c r="D53" s="665" t="s">
        <v>7676</v>
      </c>
      <c r="E53" s="665" t="s">
        <v>7677</v>
      </c>
      <c r="F53" s="668">
        <v>33</v>
      </c>
      <c r="G53" s="668">
        <v>31046</v>
      </c>
      <c r="H53" s="665">
        <v>1</v>
      </c>
      <c r="I53" s="665">
        <v>940.78787878787875</v>
      </c>
      <c r="J53" s="668">
        <v>15</v>
      </c>
      <c r="K53" s="668">
        <v>14190</v>
      </c>
      <c r="L53" s="665">
        <v>0.45706371191135736</v>
      </c>
      <c r="M53" s="665">
        <v>946</v>
      </c>
      <c r="N53" s="668">
        <v>28</v>
      </c>
      <c r="O53" s="668">
        <v>27188</v>
      </c>
      <c r="P53" s="681">
        <v>0.87573278361141527</v>
      </c>
      <c r="Q53" s="669">
        <v>971</v>
      </c>
    </row>
    <row r="54" spans="1:17" ht="14.4" customHeight="1" x14ac:dyDescent="0.3">
      <c r="A54" s="664" t="s">
        <v>7592</v>
      </c>
      <c r="B54" s="665" t="s">
        <v>565</v>
      </c>
      <c r="C54" s="665" t="s">
        <v>7628</v>
      </c>
      <c r="D54" s="665" t="s">
        <v>7678</v>
      </c>
      <c r="E54" s="665" t="s">
        <v>7679</v>
      </c>
      <c r="F54" s="668">
        <v>9</v>
      </c>
      <c r="G54" s="668">
        <v>8574</v>
      </c>
      <c r="H54" s="665">
        <v>1</v>
      </c>
      <c r="I54" s="665">
        <v>952.66666666666663</v>
      </c>
      <c r="J54" s="668">
        <v>8</v>
      </c>
      <c r="K54" s="668">
        <v>7680</v>
      </c>
      <c r="L54" s="665">
        <v>0.89573128061581531</v>
      </c>
      <c r="M54" s="665">
        <v>960</v>
      </c>
      <c r="N54" s="668">
        <v>8</v>
      </c>
      <c r="O54" s="668">
        <v>7880</v>
      </c>
      <c r="P54" s="681">
        <v>0.91905761604851877</v>
      </c>
      <c r="Q54" s="669">
        <v>985</v>
      </c>
    </row>
    <row r="55" spans="1:17" ht="14.4" customHeight="1" x14ac:dyDescent="0.3">
      <c r="A55" s="664" t="s">
        <v>7592</v>
      </c>
      <c r="B55" s="665" t="s">
        <v>565</v>
      </c>
      <c r="C55" s="665" t="s">
        <v>7628</v>
      </c>
      <c r="D55" s="665" t="s">
        <v>7680</v>
      </c>
      <c r="E55" s="665" t="s">
        <v>7681</v>
      </c>
      <c r="F55" s="668">
        <v>215</v>
      </c>
      <c r="G55" s="668">
        <v>33502</v>
      </c>
      <c r="H55" s="665">
        <v>1</v>
      </c>
      <c r="I55" s="665">
        <v>155.82325581395349</v>
      </c>
      <c r="J55" s="668">
        <v>157</v>
      </c>
      <c r="K55" s="668">
        <v>24649</v>
      </c>
      <c r="L55" s="665">
        <v>0.73574711957495076</v>
      </c>
      <c r="M55" s="665">
        <v>157</v>
      </c>
      <c r="N55" s="668">
        <v>150</v>
      </c>
      <c r="O55" s="668">
        <v>24450</v>
      </c>
      <c r="P55" s="681">
        <v>0.72980717569100351</v>
      </c>
      <c r="Q55" s="669">
        <v>163</v>
      </c>
    </row>
    <row r="56" spans="1:17" ht="14.4" customHeight="1" x14ac:dyDescent="0.3">
      <c r="A56" s="664" t="s">
        <v>7592</v>
      </c>
      <c r="B56" s="665" t="s">
        <v>565</v>
      </c>
      <c r="C56" s="665" t="s">
        <v>7628</v>
      </c>
      <c r="D56" s="665" t="s">
        <v>7682</v>
      </c>
      <c r="E56" s="665" t="s">
        <v>7683</v>
      </c>
      <c r="F56" s="668"/>
      <c r="G56" s="668"/>
      <c r="H56" s="665"/>
      <c r="I56" s="665"/>
      <c r="J56" s="668">
        <v>1</v>
      </c>
      <c r="K56" s="668">
        <v>318</v>
      </c>
      <c r="L56" s="665"/>
      <c r="M56" s="665">
        <v>318</v>
      </c>
      <c r="N56" s="668"/>
      <c r="O56" s="668"/>
      <c r="P56" s="681"/>
      <c r="Q56" s="669"/>
    </row>
    <row r="57" spans="1:17" ht="14.4" customHeight="1" x14ac:dyDescent="0.3">
      <c r="A57" s="664" t="s">
        <v>7592</v>
      </c>
      <c r="B57" s="665" t="s">
        <v>565</v>
      </c>
      <c r="C57" s="665" t="s">
        <v>7628</v>
      </c>
      <c r="D57" s="665" t="s">
        <v>7684</v>
      </c>
      <c r="E57" s="665" t="s">
        <v>7685</v>
      </c>
      <c r="F57" s="668">
        <v>73</v>
      </c>
      <c r="G57" s="668">
        <v>0</v>
      </c>
      <c r="H57" s="665"/>
      <c r="I57" s="665">
        <v>0</v>
      </c>
      <c r="J57" s="668"/>
      <c r="K57" s="668"/>
      <c r="L57" s="665"/>
      <c r="M57" s="665"/>
      <c r="N57" s="668"/>
      <c r="O57" s="668"/>
      <c r="P57" s="681"/>
      <c r="Q57" s="669"/>
    </row>
    <row r="58" spans="1:17" ht="14.4" customHeight="1" x14ac:dyDescent="0.3">
      <c r="A58" s="664" t="s">
        <v>7592</v>
      </c>
      <c r="B58" s="665" t="s">
        <v>565</v>
      </c>
      <c r="C58" s="665" t="s">
        <v>7628</v>
      </c>
      <c r="D58" s="665" t="s">
        <v>7686</v>
      </c>
      <c r="E58" s="665" t="s">
        <v>7687</v>
      </c>
      <c r="F58" s="668">
        <v>1</v>
      </c>
      <c r="G58" s="668">
        <v>0</v>
      </c>
      <c r="H58" s="665"/>
      <c r="I58" s="665">
        <v>0</v>
      </c>
      <c r="J58" s="668"/>
      <c r="K58" s="668"/>
      <c r="L58" s="665"/>
      <c r="M58" s="665"/>
      <c r="N58" s="668"/>
      <c r="O58" s="668"/>
      <c r="P58" s="681"/>
      <c r="Q58" s="669"/>
    </row>
    <row r="59" spans="1:17" ht="14.4" customHeight="1" x14ac:dyDescent="0.3">
      <c r="A59" s="664" t="s">
        <v>7592</v>
      </c>
      <c r="B59" s="665" t="s">
        <v>565</v>
      </c>
      <c r="C59" s="665" t="s">
        <v>7628</v>
      </c>
      <c r="D59" s="665" t="s">
        <v>7688</v>
      </c>
      <c r="E59" s="665" t="s">
        <v>7689</v>
      </c>
      <c r="F59" s="668">
        <v>12551</v>
      </c>
      <c r="G59" s="668">
        <v>0</v>
      </c>
      <c r="H59" s="665"/>
      <c r="I59" s="665">
        <v>0</v>
      </c>
      <c r="J59" s="668">
        <v>7022</v>
      </c>
      <c r="K59" s="668">
        <v>234033.05999999965</v>
      </c>
      <c r="L59" s="665"/>
      <c r="M59" s="665">
        <v>33.328547422386734</v>
      </c>
      <c r="N59" s="668">
        <v>13678</v>
      </c>
      <c r="O59" s="668">
        <v>455932.53000000084</v>
      </c>
      <c r="P59" s="681"/>
      <c r="Q59" s="669">
        <v>33.333274601549995</v>
      </c>
    </row>
    <row r="60" spans="1:17" ht="14.4" customHeight="1" x14ac:dyDescent="0.3">
      <c r="A60" s="664" t="s">
        <v>7592</v>
      </c>
      <c r="B60" s="665" t="s">
        <v>565</v>
      </c>
      <c r="C60" s="665" t="s">
        <v>7628</v>
      </c>
      <c r="D60" s="665" t="s">
        <v>7690</v>
      </c>
      <c r="E60" s="665" t="s">
        <v>7691</v>
      </c>
      <c r="F60" s="668">
        <v>363</v>
      </c>
      <c r="G60" s="668">
        <v>39070</v>
      </c>
      <c r="H60" s="665">
        <v>1</v>
      </c>
      <c r="I60" s="665">
        <v>107.63085399449035</v>
      </c>
      <c r="J60" s="668">
        <v>360</v>
      </c>
      <c r="K60" s="668">
        <v>38880</v>
      </c>
      <c r="L60" s="665">
        <v>0.99513693370872791</v>
      </c>
      <c r="M60" s="665">
        <v>108</v>
      </c>
      <c r="N60" s="668">
        <v>427</v>
      </c>
      <c r="O60" s="668">
        <v>49532</v>
      </c>
      <c r="P60" s="681">
        <v>1.2677757870488866</v>
      </c>
      <c r="Q60" s="669">
        <v>116</v>
      </c>
    </row>
    <row r="61" spans="1:17" ht="14.4" customHeight="1" x14ac:dyDescent="0.3">
      <c r="A61" s="664" t="s">
        <v>7592</v>
      </c>
      <c r="B61" s="665" t="s">
        <v>565</v>
      </c>
      <c r="C61" s="665" t="s">
        <v>7628</v>
      </c>
      <c r="D61" s="665" t="s">
        <v>7692</v>
      </c>
      <c r="E61" s="665" t="s">
        <v>7693</v>
      </c>
      <c r="F61" s="668">
        <v>12</v>
      </c>
      <c r="G61" s="668">
        <v>428</v>
      </c>
      <c r="H61" s="665">
        <v>1</v>
      </c>
      <c r="I61" s="665">
        <v>35.666666666666664</v>
      </c>
      <c r="J61" s="668">
        <v>15</v>
      </c>
      <c r="K61" s="668">
        <v>540</v>
      </c>
      <c r="L61" s="665">
        <v>1.2616822429906542</v>
      </c>
      <c r="M61" s="665">
        <v>36</v>
      </c>
      <c r="N61" s="668">
        <v>9</v>
      </c>
      <c r="O61" s="668">
        <v>333</v>
      </c>
      <c r="P61" s="681">
        <v>0.7780373831775701</v>
      </c>
      <c r="Q61" s="669">
        <v>37</v>
      </c>
    </row>
    <row r="62" spans="1:17" ht="14.4" customHeight="1" x14ac:dyDescent="0.3">
      <c r="A62" s="664" t="s">
        <v>7592</v>
      </c>
      <c r="B62" s="665" t="s">
        <v>565</v>
      </c>
      <c r="C62" s="665" t="s">
        <v>7628</v>
      </c>
      <c r="D62" s="665" t="s">
        <v>7694</v>
      </c>
      <c r="E62" s="665" t="s">
        <v>7695</v>
      </c>
      <c r="F62" s="668">
        <v>399</v>
      </c>
      <c r="G62" s="668">
        <v>32651</v>
      </c>
      <c r="H62" s="665">
        <v>1</v>
      </c>
      <c r="I62" s="665">
        <v>81.832080200501252</v>
      </c>
      <c r="J62" s="668">
        <v>379</v>
      </c>
      <c r="K62" s="668">
        <v>31078</v>
      </c>
      <c r="L62" s="665">
        <v>0.95182383387951364</v>
      </c>
      <c r="M62" s="665">
        <v>82</v>
      </c>
      <c r="N62" s="668">
        <v>320</v>
      </c>
      <c r="O62" s="668">
        <v>27520</v>
      </c>
      <c r="P62" s="681">
        <v>0.84285320510857253</v>
      </c>
      <c r="Q62" s="669">
        <v>86</v>
      </c>
    </row>
    <row r="63" spans="1:17" ht="14.4" customHeight="1" x14ac:dyDescent="0.3">
      <c r="A63" s="664" t="s">
        <v>7592</v>
      </c>
      <c r="B63" s="665" t="s">
        <v>565</v>
      </c>
      <c r="C63" s="665" t="s">
        <v>7628</v>
      </c>
      <c r="D63" s="665" t="s">
        <v>7696</v>
      </c>
      <c r="E63" s="665" t="s">
        <v>7697</v>
      </c>
      <c r="F63" s="668">
        <v>203</v>
      </c>
      <c r="G63" s="668">
        <v>6251</v>
      </c>
      <c r="H63" s="665">
        <v>1</v>
      </c>
      <c r="I63" s="665">
        <v>30.793103448275861</v>
      </c>
      <c r="J63" s="668">
        <v>192</v>
      </c>
      <c r="K63" s="668">
        <v>5952</v>
      </c>
      <c r="L63" s="665">
        <v>0.9521676531754919</v>
      </c>
      <c r="M63" s="665">
        <v>31</v>
      </c>
      <c r="N63" s="668">
        <v>149</v>
      </c>
      <c r="O63" s="668">
        <v>4768</v>
      </c>
      <c r="P63" s="681">
        <v>0.76275795872660379</v>
      </c>
      <c r="Q63" s="669">
        <v>32</v>
      </c>
    </row>
    <row r="64" spans="1:17" ht="14.4" customHeight="1" x14ac:dyDescent="0.3">
      <c r="A64" s="664" t="s">
        <v>7592</v>
      </c>
      <c r="B64" s="665" t="s">
        <v>565</v>
      </c>
      <c r="C64" s="665" t="s">
        <v>7628</v>
      </c>
      <c r="D64" s="665" t="s">
        <v>7698</v>
      </c>
      <c r="E64" s="665" t="s">
        <v>7699</v>
      </c>
      <c r="F64" s="668">
        <v>17</v>
      </c>
      <c r="G64" s="668">
        <v>0</v>
      </c>
      <c r="H64" s="665"/>
      <c r="I64" s="665">
        <v>0</v>
      </c>
      <c r="J64" s="668"/>
      <c r="K64" s="668"/>
      <c r="L64" s="665"/>
      <c r="M64" s="665"/>
      <c r="N64" s="668">
        <v>13</v>
      </c>
      <c r="O64" s="668">
        <v>0</v>
      </c>
      <c r="P64" s="681"/>
      <c r="Q64" s="669">
        <v>0</v>
      </c>
    </row>
    <row r="65" spans="1:17" ht="14.4" customHeight="1" x14ac:dyDescent="0.3">
      <c r="A65" s="664" t="s">
        <v>7592</v>
      </c>
      <c r="B65" s="665" t="s">
        <v>565</v>
      </c>
      <c r="C65" s="665" t="s">
        <v>7628</v>
      </c>
      <c r="D65" s="665" t="s">
        <v>7700</v>
      </c>
      <c r="E65" s="665" t="s">
        <v>7701</v>
      </c>
      <c r="F65" s="668">
        <v>152</v>
      </c>
      <c r="G65" s="668">
        <v>51518</v>
      </c>
      <c r="H65" s="665">
        <v>1</v>
      </c>
      <c r="I65" s="665">
        <v>338.93421052631578</v>
      </c>
      <c r="J65" s="668">
        <v>77</v>
      </c>
      <c r="K65" s="668">
        <v>29568</v>
      </c>
      <c r="L65" s="665">
        <v>0.57393532357622579</v>
      </c>
      <c r="M65" s="665">
        <v>384</v>
      </c>
      <c r="N65" s="668">
        <v>96</v>
      </c>
      <c r="O65" s="668">
        <v>37824</v>
      </c>
      <c r="P65" s="681">
        <v>0.73418999184750966</v>
      </c>
      <c r="Q65" s="669">
        <v>394</v>
      </c>
    </row>
    <row r="66" spans="1:17" ht="14.4" customHeight="1" x14ac:dyDescent="0.3">
      <c r="A66" s="664" t="s">
        <v>7592</v>
      </c>
      <c r="B66" s="665" t="s">
        <v>565</v>
      </c>
      <c r="C66" s="665" t="s">
        <v>7628</v>
      </c>
      <c r="D66" s="665" t="s">
        <v>7702</v>
      </c>
      <c r="E66" s="665" t="s">
        <v>7663</v>
      </c>
      <c r="F66" s="668"/>
      <c r="G66" s="668"/>
      <c r="H66" s="665"/>
      <c r="I66" s="665"/>
      <c r="J66" s="668">
        <v>1</v>
      </c>
      <c r="K66" s="668">
        <v>675</v>
      </c>
      <c r="L66" s="665"/>
      <c r="M66" s="665">
        <v>675</v>
      </c>
      <c r="N66" s="668">
        <v>1</v>
      </c>
      <c r="O66" s="668">
        <v>688</v>
      </c>
      <c r="P66" s="681"/>
      <c r="Q66" s="669">
        <v>688</v>
      </c>
    </row>
    <row r="67" spans="1:17" ht="14.4" customHeight="1" x14ac:dyDescent="0.3">
      <c r="A67" s="664" t="s">
        <v>7592</v>
      </c>
      <c r="B67" s="665" t="s">
        <v>565</v>
      </c>
      <c r="C67" s="665" t="s">
        <v>7628</v>
      </c>
      <c r="D67" s="665" t="s">
        <v>7703</v>
      </c>
      <c r="E67" s="665" t="s">
        <v>7704</v>
      </c>
      <c r="F67" s="668">
        <v>114</v>
      </c>
      <c r="G67" s="668">
        <v>16284</v>
      </c>
      <c r="H67" s="665">
        <v>1</v>
      </c>
      <c r="I67" s="665">
        <v>142.84210526315789</v>
      </c>
      <c r="J67" s="668">
        <v>96</v>
      </c>
      <c r="K67" s="668">
        <v>15168</v>
      </c>
      <c r="L67" s="665">
        <v>0.93146647015475315</v>
      </c>
      <c r="M67" s="665">
        <v>158</v>
      </c>
      <c r="N67" s="668">
        <v>111</v>
      </c>
      <c r="O67" s="668">
        <v>17982</v>
      </c>
      <c r="P67" s="681">
        <v>1.1042741341193809</v>
      </c>
      <c r="Q67" s="669">
        <v>162</v>
      </c>
    </row>
    <row r="68" spans="1:17" ht="14.4" customHeight="1" x14ac:dyDescent="0.3">
      <c r="A68" s="664" t="s">
        <v>7592</v>
      </c>
      <c r="B68" s="665" t="s">
        <v>565</v>
      </c>
      <c r="C68" s="665" t="s">
        <v>7628</v>
      </c>
      <c r="D68" s="665" t="s">
        <v>7705</v>
      </c>
      <c r="E68" s="665" t="s">
        <v>7706</v>
      </c>
      <c r="F68" s="668">
        <v>1</v>
      </c>
      <c r="G68" s="668">
        <v>57</v>
      </c>
      <c r="H68" s="665">
        <v>1</v>
      </c>
      <c r="I68" s="665">
        <v>57</v>
      </c>
      <c r="J68" s="668"/>
      <c r="K68" s="668"/>
      <c r="L68" s="665"/>
      <c r="M68" s="665"/>
      <c r="N68" s="668">
        <v>2</v>
      </c>
      <c r="O68" s="668">
        <v>118</v>
      </c>
      <c r="P68" s="681">
        <v>2.0701754385964914</v>
      </c>
      <c r="Q68" s="669">
        <v>59</v>
      </c>
    </row>
    <row r="69" spans="1:17" ht="14.4" customHeight="1" x14ac:dyDescent="0.3">
      <c r="A69" s="664" t="s">
        <v>7592</v>
      </c>
      <c r="B69" s="665" t="s">
        <v>565</v>
      </c>
      <c r="C69" s="665" t="s">
        <v>7628</v>
      </c>
      <c r="D69" s="665" t="s">
        <v>7707</v>
      </c>
      <c r="E69" s="665" t="s">
        <v>7708</v>
      </c>
      <c r="F69" s="668">
        <v>1</v>
      </c>
      <c r="G69" s="668">
        <v>435</v>
      </c>
      <c r="H69" s="665">
        <v>1</v>
      </c>
      <c r="I69" s="665">
        <v>435</v>
      </c>
      <c r="J69" s="668">
        <v>1</v>
      </c>
      <c r="K69" s="668">
        <v>436</v>
      </c>
      <c r="L69" s="665">
        <v>1.0022988505747126</v>
      </c>
      <c r="M69" s="665">
        <v>436</v>
      </c>
      <c r="N69" s="668"/>
      <c r="O69" s="668"/>
      <c r="P69" s="681"/>
      <c r="Q69" s="669"/>
    </row>
    <row r="70" spans="1:17" ht="14.4" customHeight="1" x14ac:dyDescent="0.3">
      <c r="A70" s="664" t="s">
        <v>7592</v>
      </c>
      <c r="B70" s="665" t="s">
        <v>565</v>
      </c>
      <c r="C70" s="665" t="s">
        <v>7628</v>
      </c>
      <c r="D70" s="665" t="s">
        <v>7709</v>
      </c>
      <c r="E70" s="665" t="s">
        <v>7710</v>
      </c>
      <c r="F70" s="668">
        <v>1352</v>
      </c>
      <c r="G70" s="668">
        <v>315896</v>
      </c>
      <c r="H70" s="665">
        <v>1</v>
      </c>
      <c r="I70" s="665">
        <v>233.6508875739645</v>
      </c>
      <c r="J70" s="668">
        <v>1545</v>
      </c>
      <c r="K70" s="668">
        <v>363075</v>
      </c>
      <c r="L70" s="665">
        <v>1.1493497860055208</v>
      </c>
      <c r="M70" s="665">
        <v>235</v>
      </c>
      <c r="N70" s="668">
        <v>1240</v>
      </c>
      <c r="O70" s="668">
        <v>311240</v>
      </c>
      <c r="P70" s="681">
        <v>0.98526097196545703</v>
      </c>
      <c r="Q70" s="669">
        <v>251</v>
      </c>
    </row>
    <row r="71" spans="1:17" ht="14.4" customHeight="1" x14ac:dyDescent="0.3">
      <c r="A71" s="664" t="s">
        <v>7592</v>
      </c>
      <c r="B71" s="665" t="s">
        <v>565</v>
      </c>
      <c r="C71" s="665" t="s">
        <v>7628</v>
      </c>
      <c r="D71" s="665" t="s">
        <v>7711</v>
      </c>
      <c r="E71" s="665" t="s">
        <v>7712</v>
      </c>
      <c r="F71" s="668">
        <v>10</v>
      </c>
      <c r="G71" s="668">
        <v>1127</v>
      </c>
      <c r="H71" s="665">
        <v>1</v>
      </c>
      <c r="I71" s="665">
        <v>112.7</v>
      </c>
      <c r="J71" s="668">
        <v>15</v>
      </c>
      <c r="K71" s="668">
        <v>1710</v>
      </c>
      <c r="L71" s="665">
        <v>1.5173025732031944</v>
      </c>
      <c r="M71" s="665">
        <v>114</v>
      </c>
      <c r="N71" s="668">
        <v>6</v>
      </c>
      <c r="O71" s="668">
        <v>720</v>
      </c>
      <c r="P71" s="681">
        <v>0.63886424134871345</v>
      </c>
      <c r="Q71" s="669">
        <v>120</v>
      </c>
    </row>
    <row r="72" spans="1:17" ht="14.4" customHeight="1" x14ac:dyDescent="0.3">
      <c r="A72" s="664" t="s">
        <v>7592</v>
      </c>
      <c r="B72" s="665" t="s">
        <v>565</v>
      </c>
      <c r="C72" s="665" t="s">
        <v>7628</v>
      </c>
      <c r="D72" s="665" t="s">
        <v>7713</v>
      </c>
      <c r="E72" s="665" t="s">
        <v>7714</v>
      </c>
      <c r="F72" s="668"/>
      <c r="G72" s="668"/>
      <c r="H72" s="665"/>
      <c r="I72" s="665"/>
      <c r="J72" s="668">
        <v>4</v>
      </c>
      <c r="K72" s="668">
        <v>2816</v>
      </c>
      <c r="L72" s="665"/>
      <c r="M72" s="665">
        <v>704</v>
      </c>
      <c r="N72" s="668">
        <v>3</v>
      </c>
      <c r="O72" s="668">
        <v>2163</v>
      </c>
      <c r="P72" s="681"/>
      <c r="Q72" s="669">
        <v>721</v>
      </c>
    </row>
    <row r="73" spans="1:17" ht="14.4" customHeight="1" x14ac:dyDescent="0.3">
      <c r="A73" s="664" t="s">
        <v>7592</v>
      </c>
      <c r="B73" s="665" t="s">
        <v>565</v>
      </c>
      <c r="C73" s="665" t="s">
        <v>7628</v>
      </c>
      <c r="D73" s="665" t="s">
        <v>7715</v>
      </c>
      <c r="E73" s="665" t="s">
        <v>7716</v>
      </c>
      <c r="F73" s="668">
        <v>13</v>
      </c>
      <c r="G73" s="668">
        <v>4480</v>
      </c>
      <c r="H73" s="665">
        <v>1</v>
      </c>
      <c r="I73" s="665">
        <v>344.61538461538464</v>
      </c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7592</v>
      </c>
      <c r="B74" s="665" t="s">
        <v>565</v>
      </c>
      <c r="C74" s="665" t="s">
        <v>7628</v>
      </c>
      <c r="D74" s="665" t="s">
        <v>7717</v>
      </c>
      <c r="E74" s="665" t="s">
        <v>7718</v>
      </c>
      <c r="F74" s="668">
        <v>1</v>
      </c>
      <c r="G74" s="668">
        <v>113</v>
      </c>
      <c r="H74" s="665">
        <v>1</v>
      </c>
      <c r="I74" s="665">
        <v>113</v>
      </c>
      <c r="J74" s="668"/>
      <c r="K74" s="668"/>
      <c r="L74" s="665"/>
      <c r="M74" s="665"/>
      <c r="N74" s="668"/>
      <c r="O74" s="668"/>
      <c r="P74" s="681"/>
      <c r="Q74" s="669"/>
    </row>
    <row r="75" spans="1:17" ht="14.4" customHeight="1" x14ac:dyDescent="0.3">
      <c r="A75" s="664" t="s">
        <v>7592</v>
      </c>
      <c r="B75" s="665" t="s">
        <v>565</v>
      </c>
      <c r="C75" s="665" t="s">
        <v>7628</v>
      </c>
      <c r="D75" s="665" t="s">
        <v>7719</v>
      </c>
      <c r="E75" s="665" t="s">
        <v>7720</v>
      </c>
      <c r="F75" s="668">
        <v>32</v>
      </c>
      <c r="G75" s="668">
        <v>3800</v>
      </c>
      <c r="H75" s="665">
        <v>1</v>
      </c>
      <c r="I75" s="665">
        <v>118.75</v>
      </c>
      <c r="J75" s="668">
        <v>14</v>
      </c>
      <c r="K75" s="668">
        <v>1680</v>
      </c>
      <c r="L75" s="665">
        <v>0.44210526315789472</v>
      </c>
      <c r="M75" s="665">
        <v>120</v>
      </c>
      <c r="N75" s="668">
        <v>12</v>
      </c>
      <c r="O75" s="668">
        <v>1476</v>
      </c>
      <c r="P75" s="681">
        <v>0.38842105263157894</v>
      </c>
      <c r="Q75" s="669">
        <v>123</v>
      </c>
    </row>
    <row r="76" spans="1:17" ht="14.4" customHeight="1" x14ac:dyDescent="0.3">
      <c r="A76" s="664" t="s">
        <v>7592</v>
      </c>
      <c r="B76" s="665" t="s">
        <v>565</v>
      </c>
      <c r="C76" s="665" t="s">
        <v>7628</v>
      </c>
      <c r="D76" s="665" t="s">
        <v>7721</v>
      </c>
      <c r="E76" s="665" t="s">
        <v>7722</v>
      </c>
      <c r="F76" s="668">
        <v>11</v>
      </c>
      <c r="G76" s="668">
        <v>626</v>
      </c>
      <c r="H76" s="665">
        <v>1</v>
      </c>
      <c r="I76" s="665">
        <v>56.909090909090907</v>
      </c>
      <c r="J76" s="668">
        <v>4</v>
      </c>
      <c r="K76" s="668">
        <v>228</v>
      </c>
      <c r="L76" s="665">
        <v>0.36421725239616615</v>
      </c>
      <c r="M76" s="665">
        <v>57</v>
      </c>
      <c r="N76" s="668">
        <v>3</v>
      </c>
      <c r="O76" s="668">
        <v>177</v>
      </c>
      <c r="P76" s="681">
        <v>0.28274760383386582</v>
      </c>
      <c r="Q76" s="669">
        <v>59</v>
      </c>
    </row>
    <row r="77" spans="1:17" ht="14.4" customHeight="1" x14ac:dyDescent="0.3">
      <c r="A77" s="664" t="s">
        <v>7592</v>
      </c>
      <c r="B77" s="665" t="s">
        <v>565</v>
      </c>
      <c r="C77" s="665" t="s">
        <v>7628</v>
      </c>
      <c r="D77" s="665" t="s">
        <v>7723</v>
      </c>
      <c r="E77" s="665" t="s">
        <v>7724</v>
      </c>
      <c r="F77" s="668">
        <v>26</v>
      </c>
      <c r="G77" s="668">
        <v>4625</v>
      </c>
      <c r="H77" s="665">
        <v>1</v>
      </c>
      <c r="I77" s="665">
        <v>177.88461538461539</v>
      </c>
      <c r="J77" s="668">
        <v>22</v>
      </c>
      <c r="K77" s="668">
        <v>3938</v>
      </c>
      <c r="L77" s="665">
        <v>0.85145945945945944</v>
      </c>
      <c r="M77" s="665">
        <v>179</v>
      </c>
      <c r="N77" s="668">
        <v>13</v>
      </c>
      <c r="O77" s="668">
        <v>2379</v>
      </c>
      <c r="P77" s="681">
        <v>0.51437837837837841</v>
      </c>
      <c r="Q77" s="669">
        <v>183</v>
      </c>
    </row>
    <row r="78" spans="1:17" ht="14.4" customHeight="1" x14ac:dyDescent="0.3">
      <c r="A78" s="664" t="s">
        <v>7592</v>
      </c>
      <c r="B78" s="665" t="s">
        <v>565</v>
      </c>
      <c r="C78" s="665" t="s">
        <v>7628</v>
      </c>
      <c r="D78" s="665" t="s">
        <v>7725</v>
      </c>
      <c r="E78" s="665" t="s">
        <v>7726</v>
      </c>
      <c r="F78" s="668">
        <v>1</v>
      </c>
      <c r="G78" s="668">
        <v>633</v>
      </c>
      <c r="H78" s="665">
        <v>1</v>
      </c>
      <c r="I78" s="665">
        <v>633</v>
      </c>
      <c r="J78" s="668">
        <v>3</v>
      </c>
      <c r="K78" s="668">
        <v>1905</v>
      </c>
      <c r="L78" s="665">
        <v>3.0094786729857819</v>
      </c>
      <c r="M78" s="665">
        <v>635</v>
      </c>
      <c r="N78" s="668">
        <v>1</v>
      </c>
      <c r="O78" s="668">
        <v>648</v>
      </c>
      <c r="P78" s="681">
        <v>1.0236966824644549</v>
      </c>
      <c r="Q78" s="669">
        <v>648</v>
      </c>
    </row>
    <row r="79" spans="1:17" ht="14.4" customHeight="1" x14ac:dyDescent="0.3">
      <c r="A79" s="664" t="s">
        <v>7592</v>
      </c>
      <c r="B79" s="665" t="s">
        <v>565</v>
      </c>
      <c r="C79" s="665" t="s">
        <v>7628</v>
      </c>
      <c r="D79" s="665" t="s">
        <v>7727</v>
      </c>
      <c r="E79" s="665" t="s">
        <v>7728</v>
      </c>
      <c r="F79" s="668">
        <v>38</v>
      </c>
      <c r="G79" s="668">
        <v>11482</v>
      </c>
      <c r="H79" s="665">
        <v>1</v>
      </c>
      <c r="I79" s="665">
        <v>302.15789473684208</v>
      </c>
      <c r="J79" s="668">
        <v>29</v>
      </c>
      <c r="K79" s="668">
        <v>9019</v>
      </c>
      <c r="L79" s="665">
        <v>0.78549033269465252</v>
      </c>
      <c r="M79" s="665">
        <v>311</v>
      </c>
      <c r="N79" s="668">
        <v>31</v>
      </c>
      <c r="O79" s="668">
        <v>9889</v>
      </c>
      <c r="P79" s="681">
        <v>0.86126110433722347</v>
      </c>
      <c r="Q79" s="669">
        <v>319</v>
      </c>
    </row>
    <row r="80" spans="1:17" ht="14.4" customHeight="1" x14ac:dyDescent="0.3">
      <c r="A80" s="664" t="s">
        <v>7592</v>
      </c>
      <c r="B80" s="665" t="s">
        <v>565</v>
      </c>
      <c r="C80" s="665" t="s">
        <v>7628</v>
      </c>
      <c r="D80" s="665" t="s">
        <v>7729</v>
      </c>
      <c r="E80" s="665" t="s">
        <v>7730</v>
      </c>
      <c r="F80" s="668">
        <v>14</v>
      </c>
      <c r="G80" s="668">
        <v>6750</v>
      </c>
      <c r="H80" s="665">
        <v>1</v>
      </c>
      <c r="I80" s="665">
        <v>482.14285714285717</v>
      </c>
      <c r="J80" s="668">
        <v>8</v>
      </c>
      <c r="K80" s="668">
        <v>3896</v>
      </c>
      <c r="L80" s="665">
        <v>0.57718518518518513</v>
      </c>
      <c r="M80" s="665">
        <v>487</v>
      </c>
      <c r="N80" s="668">
        <v>9</v>
      </c>
      <c r="O80" s="668">
        <v>4500</v>
      </c>
      <c r="P80" s="681">
        <v>0.66666666666666663</v>
      </c>
      <c r="Q80" s="669">
        <v>500</v>
      </c>
    </row>
    <row r="81" spans="1:17" ht="14.4" customHeight="1" x14ac:dyDescent="0.3">
      <c r="A81" s="664" t="s">
        <v>7592</v>
      </c>
      <c r="B81" s="665" t="s">
        <v>565</v>
      </c>
      <c r="C81" s="665" t="s">
        <v>7628</v>
      </c>
      <c r="D81" s="665" t="s">
        <v>7731</v>
      </c>
      <c r="E81" s="665" t="s">
        <v>7732</v>
      </c>
      <c r="F81" s="668">
        <v>6</v>
      </c>
      <c r="G81" s="668">
        <v>750</v>
      </c>
      <c r="H81" s="665">
        <v>1</v>
      </c>
      <c r="I81" s="665">
        <v>125</v>
      </c>
      <c r="J81" s="668">
        <v>6</v>
      </c>
      <c r="K81" s="668">
        <v>756</v>
      </c>
      <c r="L81" s="665">
        <v>1.008</v>
      </c>
      <c r="M81" s="665">
        <v>126</v>
      </c>
      <c r="N81" s="668">
        <v>13</v>
      </c>
      <c r="O81" s="668">
        <v>1716</v>
      </c>
      <c r="P81" s="681">
        <v>2.2879999999999998</v>
      </c>
      <c r="Q81" s="669">
        <v>132</v>
      </c>
    </row>
    <row r="82" spans="1:17" ht="14.4" customHeight="1" x14ac:dyDescent="0.3">
      <c r="A82" s="664" t="s">
        <v>7592</v>
      </c>
      <c r="B82" s="665" t="s">
        <v>565</v>
      </c>
      <c r="C82" s="665" t="s">
        <v>7628</v>
      </c>
      <c r="D82" s="665" t="s">
        <v>7733</v>
      </c>
      <c r="E82" s="665" t="s">
        <v>7734</v>
      </c>
      <c r="F82" s="668">
        <v>564</v>
      </c>
      <c r="G82" s="668">
        <v>62400</v>
      </c>
      <c r="H82" s="665">
        <v>1</v>
      </c>
      <c r="I82" s="665">
        <v>110.63829787234043</v>
      </c>
      <c r="J82" s="668">
        <v>593</v>
      </c>
      <c r="K82" s="668">
        <v>65823</v>
      </c>
      <c r="L82" s="665">
        <v>1.0548557692307692</v>
      </c>
      <c r="M82" s="665">
        <v>111</v>
      </c>
      <c r="N82" s="668">
        <v>619</v>
      </c>
      <c r="O82" s="668">
        <v>71185</v>
      </c>
      <c r="P82" s="681">
        <v>1.1407852564102565</v>
      </c>
      <c r="Q82" s="669">
        <v>115</v>
      </c>
    </row>
    <row r="83" spans="1:17" ht="14.4" customHeight="1" x14ac:dyDescent="0.3">
      <c r="A83" s="664" t="s">
        <v>7592</v>
      </c>
      <c r="B83" s="665" t="s">
        <v>565</v>
      </c>
      <c r="C83" s="665" t="s">
        <v>7628</v>
      </c>
      <c r="D83" s="665" t="s">
        <v>7735</v>
      </c>
      <c r="E83" s="665" t="s">
        <v>7736</v>
      </c>
      <c r="F83" s="668">
        <v>8</v>
      </c>
      <c r="G83" s="668">
        <v>922</v>
      </c>
      <c r="H83" s="665">
        <v>1</v>
      </c>
      <c r="I83" s="665">
        <v>115.25</v>
      </c>
      <c r="J83" s="668">
        <v>3</v>
      </c>
      <c r="K83" s="668">
        <v>348</v>
      </c>
      <c r="L83" s="665">
        <v>0.37744034707158353</v>
      </c>
      <c r="M83" s="665">
        <v>116</v>
      </c>
      <c r="N83" s="668">
        <v>3</v>
      </c>
      <c r="O83" s="668">
        <v>360</v>
      </c>
      <c r="P83" s="681">
        <v>0.39045553145336226</v>
      </c>
      <c r="Q83" s="669">
        <v>120</v>
      </c>
    </row>
    <row r="84" spans="1:17" ht="14.4" customHeight="1" x14ac:dyDescent="0.3">
      <c r="A84" s="664" t="s">
        <v>7592</v>
      </c>
      <c r="B84" s="665" t="s">
        <v>565</v>
      </c>
      <c r="C84" s="665" t="s">
        <v>7628</v>
      </c>
      <c r="D84" s="665" t="s">
        <v>7737</v>
      </c>
      <c r="E84" s="665" t="s">
        <v>7738</v>
      </c>
      <c r="F84" s="668"/>
      <c r="G84" s="668"/>
      <c r="H84" s="665"/>
      <c r="I84" s="665"/>
      <c r="J84" s="668"/>
      <c r="K84" s="668"/>
      <c r="L84" s="665"/>
      <c r="M84" s="665"/>
      <c r="N84" s="668">
        <v>1</v>
      </c>
      <c r="O84" s="668">
        <v>1001</v>
      </c>
      <c r="P84" s="681"/>
      <c r="Q84" s="669">
        <v>1001</v>
      </c>
    </row>
    <row r="85" spans="1:17" ht="14.4" customHeight="1" x14ac:dyDescent="0.3">
      <c r="A85" s="664" t="s">
        <v>7592</v>
      </c>
      <c r="B85" s="665" t="s">
        <v>565</v>
      </c>
      <c r="C85" s="665" t="s">
        <v>7628</v>
      </c>
      <c r="D85" s="665" t="s">
        <v>7739</v>
      </c>
      <c r="E85" s="665" t="s">
        <v>7740</v>
      </c>
      <c r="F85" s="668">
        <v>1</v>
      </c>
      <c r="G85" s="668">
        <v>113</v>
      </c>
      <c r="H85" s="665">
        <v>1</v>
      </c>
      <c r="I85" s="665">
        <v>113</v>
      </c>
      <c r="J85" s="668"/>
      <c r="K85" s="668"/>
      <c r="L85" s="665"/>
      <c r="M85" s="665"/>
      <c r="N85" s="668">
        <v>1</v>
      </c>
      <c r="O85" s="668">
        <v>120</v>
      </c>
      <c r="P85" s="681">
        <v>1.0619469026548674</v>
      </c>
      <c r="Q85" s="669">
        <v>120</v>
      </c>
    </row>
    <row r="86" spans="1:17" ht="14.4" customHeight="1" x14ac:dyDescent="0.3">
      <c r="A86" s="664" t="s">
        <v>7592</v>
      </c>
      <c r="B86" s="665" t="s">
        <v>565</v>
      </c>
      <c r="C86" s="665" t="s">
        <v>7628</v>
      </c>
      <c r="D86" s="665" t="s">
        <v>7741</v>
      </c>
      <c r="E86" s="665" t="s">
        <v>7742</v>
      </c>
      <c r="F86" s="668">
        <v>9</v>
      </c>
      <c r="G86" s="668">
        <v>5328</v>
      </c>
      <c r="H86" s="665">
        <v>1</v>
      </c>
      <c r="I86" s="665">
        <v>592</v>
      </c>
      <c r="J86" s="668">
        <v>4</v>
      </c>
      <c r="K86" s="668">
        <v>2376</v>
      </c>
      <c r="L86" s="665">
        <v>0.44594594594594594</v>
      </c>
      <c r="M86" s="665">
        <v>594</v>
      </c>
      <c r="N86" s="668">
        <v>3</v>
      </c>
      <c r="O86" s="668">
        <v>1830</v>
      </c>
      <c r="P86" s="681">
        <v>0.34346846846846846</v>
      </c>
      <c r="Q86" s="669">
        <v>610</v>
      </c>
    </row>
    <row r="87" spans="1:17" ht="14.4" customHeight="1" x14ac:dyDescent="0.3">
      <c r="A87" s="664" t="s">
        <v>7592</v>
      </c>
      <c r="B87" s="665" t="s">
        <v>565</v>
      </c>
      <c r="C87" s="665" t="s">
        <v>7628</v>
      </c>
      <c r="D87" s="665" t="s">
        <v>7743</v>
      </c>
      <c r="E87" s="665" t="s">
        <v>7744</v>
      </c>
      <c r="F87" s="668">
        <v>7</v>
      </c>
      <c r="G87" s="668">
        <v>6516</v>
      </c>
      <c r="H87" s="665">
        <v>1</v>
      </c>
      <c r="I87" s="665">
        <v>930.85714285714289</v>
      </c>
      <c r="J87" s="668">
        <v>11</v>
      </c>
      <c r="K87" s="668">
        <v>10285</v>
      </c>
      <c r="L87" s="665">
        <v>1.5784223449969306</v>
      </c>
      <c r="M87" s="665">
        <v>935</v>
      </c>
      <c r="N87" s="668">
        <v>4</v>
      </c>
      <c r="O87" s="668">
        <v>3792</v>
      </c>
      <c r="P87" s="681">
        <v>0.58195211786372003</v>
      </c>
      <c r="Q87" s="669">
        <v>948</v>
      </c>
    </row>
    <row r="88" spans="1:17" ht="14.4" customHeight="1" x14ac:dyDescent="0.3">
      <c r="A88" s="664" t="s">
        <v>7592</v>
      </c>
      <c r="B88" s="665" t="s">
        <v>565</v>
      </c>
      <c r="C88" s="665" t="s">
        <v>7628</v>
      </c>
      <c r="D88" s="665" t="s">
        <v>7745</v>
      </c>
      <c r="E88" s="665" t="s">
        <v>7746</v>
      </c>
      <c r="F88" s="668">
        <v>270</v>
      </c>
      <c r="G88" s="668">
        <v>60126</v>
      </c>
      <c r="H88" s="665">
        <v>1</v>
      </c>
      <c r="I88" s="665">
        <v>222.6888888888889</v>
      </c>
      <c r="J88" s="668">
        <v>234</v>
      </c>
      <c r="K88" s="668">
        <v>52182</v>
      </c>
      <c r="L88" s="665">
        <v>0.86787745733958688</v>
      </c>
      <c r="M88" s="665">
        <v>223</v>
      </c>
      <c r="N88" s="668">
        <v>239</v>
      </c>
      <c r="O88" s="668">
        <v>54253</v>
      </c>
      <c r="P88" s="681">
        <v>0.90232179090576459</v>
      </c>
      <c r="Q88" s="669">
        <v>227</v>
      </c>
    </row>
    <row r="89" spans="1:17" ht="14.4" customHeight="1" x14ac:dyDescent="0.3">
      <c r="A89" s="664" t="s">
        <v>7592</v>
      </c>
      <c r="B89" s="665" t="s">
        <v>565</v>
      </c>
      <c r="C89" s="665" t="s">
        <v>7628</v>
      </c>
      <c r="D89" s="665" t="s">
        <v>7747</v>
      </c>
      <c r="E89" s="665" t="s">
        <v>7748</v>
      </c>
      <c r="F89" s="668">
        <v>1</v>
      </c>
      <c r="G89" s="668">
        <v>851</v>
      </c>
      <c r="H89" s="665">
        <v>1</v>
      </c>
      <c r="I89" s="665">
        <v>851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7592</v>
      </c>
      <c r="B90" s="665" t="s">
        <v>565</v>
      </c>
      <c r="C90" s="665" t="s">
        <v>7628</v>
      </c>
      <c r="D90" s="665" t="s">
        <v>7749</v>
      </c>
      <c r="E90" s="665" t="s">
        <v>7750</v>
      </c>
      <c r="F90" s="668">
        <v>10</v>
      </c>
      <c r="G90" s="668">
        <v>818</v>
      </c>
      <c r="H90" s="665">
        <v>1</v>
      </c>
      <c r="I90" s="665">
        <v>81.8</v>
      </c>
      <c r="J90" s="668">
        <v>6</v>
      </c>
      <c r="K90" s="668">
        <v>492</v>
      </c>
      <c r="L90" s="665">
        <v>0.60146699266503667</v>
      </c>
      <c r="M90" s="665">
        <v>82</v>
      </c>
      <c r="N90" s="668">
        <v>8</v>
      </c>
      <c r="O90" s="668">
        <v>688</v>
      </c>
      <c r="P90" s="681">
        <v>0.84107579462102688</v>
      </c>
      <c r="Q90" s="669">
        <v>86</v>
      </c>
    </row>
    <row r="91" spans="1:17" ht="14.4" customHeight="1" x14ac:dyDescent="0.3">
      <c r="A91" s="664" t="s">
        <v>7592</v>
      </c>
      <c r="B91" s="665" t="s">
        <v>565</v>
      </c>
      <c r="C91" s="665" t="s">
        <v>7628</v>
      </c>
      <c r="D91" s="665" t="s">
        <v>7751</v>
      </c>
      <c r="E91" s="665" t="s">
        <v>7752</v>
      </c>
      <c r="F91" s="668">
        <v>32</v>
      </c>
      <c r="G91" s="668">
        <v>11086</v>
      </c>
      <c r="H91" s="665">
        <v>1</v>
      </c>
      <c r="I91" s="665">
        <v>346.4375</v>
      </c>
      <c r="J91" s="668">
        <v>15</v>
      </c>
      <c r="K91" s="668">
        <v>5835</v>
      </c>
      <c r="L91" s="665">
        <v>0.52633952733176981</v>
      </c>
      <c r="M91" s="665">
        <v>389</v>
      </c>
      <c r="N91" s="668">
        <v>21</v>
      </c>
      <c r="O91" s="668">
        <v>8379</v>
      </c>
      <c r="P91" s="681">
        <v>0.75581814901677791</v>
      </c>
      <c r="Q91" s="669">
        <v>399</v>
      </c>
    </row>
    <row r="92" spans="1:17" ht="14.4" customHeight="1" x14ac:dyDescent="0.3">
      <c r="A92" s="664" t="s">
        <v>7592</v>
      </c>
      <c r="B92" s="665" t="s">
        <v>565</v>
      </c>
      <c r="C92" s="665" t="s">
        <v>7628</v>
      </c>
      <c r="D92" s="665" t="s">
        <v>7753</v>
      </c>
      <c r="E92" s="665" t="s">
        <v>7754</v>
      </c>
      <c r="F92" s="668">
        <v>3</v>
      </c>
      <c r="G92" s="668">
        <v>933</v>
      </c>
      <c r="H92" s="665">
        <v>1</v>
      </c>
      <c r="I92" s="665">
        <v>311</v>
      </c>
      <c r="J92" s="668"/>
      <c r="K92" s="668"/>
      <c r="L92" s="665"/>
      <c r="M92" s="665"/>
      <c r="N92" s="668"/>
      <c r="O92" s="668"/>
      <c r="P92" s="681"/>
      <c r="Q92" s="669"/>
    </row>
    <row r="93" spans="1:17" ht="14.4" customHeight="1" x14ac:dyDescent="0.3">
      <c r="A93" s="664" t="s">
        <v>7592</v>
      </c>
      <c r="B93" s="665" t="s">
        <v>565</v>
      </c>
      <c r="C93" s="665" t="s">
        <v>7628</v>
      </c>
      <c r="D93" s="665" t="s">
        <v>7755</v>
      </c>
      <c r="E93" s="665" t="s">
        <v>7756</v>
      </c>
      <c r="F93" s="668">
        <v>1</v>
      </c>
      <c r="G93" s="668">
        <v>994</v>
      </c>
      <c r="H93" s="665">
        <v>1</v>
      </c>
      <c r="I93" s="665">
        <v>994</v>
      </c>
      <c r="J93" s="668"/>
      <c r="K93" s="668"/>
      <c r="L93" s="665"/>
      <c r="M93" s="665"/>
      <c r="N93" s="668">
        <v>2</v>
      </c>
      <c r="O93" s="668">
        <v>2066</v>
      </c>
      <c r="P93" s="681">
        <v>2.0784708249496981</v>
      </c>
      <c r="Q93" s="669">
        <v>1033</v>
      </c>
    </row>
    <row r="94" spans="1:17" ht="14.4" customHeight="1" x14ac:dyDescent="0.3">
      <c r="A94" s="664" t="s">
        <v>7592</v>
      </c>
      <c r="B94" s="665" t="s">
        <v>565</v>
      </c>
      <c r="C94" s="665" t="s">
        <v>7628</v>
      </c>
      <c r="D94" s="665" t="s">
        <v>7757</v>
      </c>
      <c r="E94" s="665" t="s">
        <v>7758</v>
      </c>
      <c r="F94" s="668">
        <v>8</v>
      </c>
      <c r="G94" s="668">
        <v>900</v>
      </c>
      <c r="H94" s="665">
        <v>1</v>
      </c>
      <c r="I94" s="665">
        <v>112.5</v>
      </c>
      <c r="J94" s="668">
        <v>2</v>
      </c>
      <c r="K94" s="668">
        <v>228</v>
      </c>
      <c r="L94" s="665">
        <v>0.25333333333333335</v>
      </c>
      <c r="M94" s="665">
        <v>114</v>
      </c>
      <c r="N94" s="668">
        <v>3</v>
      </c>
      <c r="O94" s="668">
        <v>360</v>
      </c>
      <c r="P94" s="681">
        <v>0.4</v>
      </c>
      <c r="Q94" s="669">
        <v>120</v>
      </c>
    </row>
    <row r="95" spans="1:17" ht="14.4" customHeight="1" x14ac:dyDescent="0.3">
      <c r="A95" s="664" t="s">
        <v>7592</v>
      </c>
      <c r="B95" s="665" t="s">
        <v>565</v>
      </c>
      <c r="C95" s="665" t="s">
        <v>7628</v>
      </c>
      <c r="D95" s="665" t="s">
        <v>7759</v>
      </c>
      <c r="E95" s="665" t="s">
        <v>7760</v>
      </c>
      <c r="F95" s="668">
        <v>1</v>
      </c>
      <c r="G95" s="668">
        <v>860</v>
      </c>
      <c r="H95" s="665">
        <v>1</v>
      </c>
      <c r="I95" s="665">
        <v>860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x14ac:dyDescent="0.3">
      <c r="A96" s="664" t="s">
        <v>7592</v>
      </c>
      <c r="B96" s="665" t="s">
        <v>565</v>
      </c>
      <c r="C96" s="665" t="s">
        <v>7628</v>
      </c>
      <c r="D96" s="665" t="s">
        <v>7761</v>
      </c>
      <c r="E96" s="665" t="s">
        <v>7762</v>
      </c>
      <c r="F96" s="668">
        <v>3</v>
      </c>
      <c r="G96" s="668">
        <v>3195</v>
      </c>
      <c r="H96" s="665">
        <v>1</v>
      </c>
      <c r="I96" s="665">
        <v>1065</v>
      </c>
      <c r="J96" s="668"/>
      <c r="K96" s="668"/>
      <c r="L96" s="665"/>
      <c r="M96" s="665"/>
      <c r="N96" s="668">
        <v>2</v>
      </c>
      <c r="O96" s="668">
        <v>2218</v>
      </c>
      <c r="P96" s="681">
        <v>0.69420970266040694</v>
      </c>
      <c r="Q96" s="669">
        <v>1109</v>
      </c>
    </row>
    <row r="97" spans="1:17" ht="14.4" customHeight="1" x14ac:dyDescent="0.3">
      <c r="A97" s="664" t="s">
        <v>7592</v>
      </c>
      <c r="B97" s="665" t="s">
        <v>565</v>
      </c>
      <c r="C97" s="665" t="s">
        <v>7628</v>
      </c>
      <c r="D97" s="665" t="s">
        <v>7763</v>
      </c>
      <c r="E97" s="665" t="s">
        <v>7764</v>
      </c>
      <c r="F97" s="668">
        <v>1</v>
      </c>
      <c r="G97" s="668">
        <v>113</v>
      </c>
      <c r="H97" s="665">
        <v>1</v>
      </c>
      <c r="I97" s="665">
        <v>113</v>
      </c>
      <c r="J97" s="668"/>
      <c r="K97" s="668"/>
      <c r="L97" s="665"/>
      <c r="M97" s="665"/>
      <c r="N97" s="668">
        <v>2</v>
      </c>
      <c r="O97" s="668">
        <v>240</v>
      </c>
      <c r="P97" s="681">
        <v>2.1238938053097347</v>
      </c>
      <c r="Q97" s="669">
        <v>120</v>
      </c>
    </row>
    <row r="98" spans="1:17" ht="14.4" customHeight="1" x14ac:dyDescent="0.3">
      <c r="A98" s="664" t="s">
        <v>7592</v>
      </c>
      <c r="B98" s="665" t="s">
        <v>565</v>
      </c>
      <c r="C98" s="665" t="s">
        <v>7628</v>
      </c>
      <c r="D98" s="665" t="s">
        <v>7765</v>
      </c>
      <c r="E98" s="665" t="s">
        <v>7766</v>
      </c>
      <c r="F98" s="668"/>
      <c r="G98" s="668"/>
      <c r="H98" s="665"/>
      <c r="I98" s="665"/>
      <c r="J98" s="668"/>
      <c r="K98" s="668"/>
      <c r="L98" s="665"/>
      <c r="M98" s="665"/>
      <c r="N98" s="668">
        <v>1</v>
      </c>
      <c r="O98" s="668">
        <v>1369</v>
      </c>
      <c r="P98" s="681"/>
      <c r="Q98" s="669">
        <v>1369</v>
      </c>
    </row>
    <row r="99" spans="1:17" ht="14.4" customHeight="1" x14ac:dyDescent="0.3">
      <c r="A99" s="664" t="s">
        <v>7592</v>
      </c>
      <c r="B99" s="665" t="s">
        <v>565</v>
      </c>
      <c r="C99" s="665" t="s">
        <v>7628</v>
      </c>
      <c r="D99" s="665" t="s">
        <v>7767</v>
      </c>
      <c r="E99" s="665" t="s">
        <v>7768</v>
      </c>
      <c r="F99" s="668">
        <v>1</v>
      </c>
      <c r="G99" s="668">
        <v>828</v>
      </c>
      <c r="H99" s="665">
        <v>1</v>
      </c>
      <c r="I99" s="665">
        <v>828</v>
      </c>
      <c r="J99" s="668"/>
      <c r="K99" s="668"/>
      <c r="L99" s="665"/>
      <c r="M99" s="665"/>
      <c r="N99" s="668">
        <v>1</v>
      </c>
      <c r="O99" s="668">
        <v>843</v>
      </c>
      <c r="P99" s="681">
        <v>1.0181159420289856</v>
      </c>
      <c r="Q99" s="669">
        <v>843</v>
      </c>
    </row>
    <row r="100" spans="1:17" ht="14.4" customHeight="1" x14ac:dyDescent="0.3">
      <c r="A100" s="664" t="s">
        <v>7592</v>
      </c>
      <c r="B100" s="665" t="s">
        <v>565</v>
      </c>
      <c r="C100" s="665" t="s">
        <v>7628</v>
      </c>
      <c r="D100" s="665" t="s">
        <v>7769</v>
      </c>
      <c r="E100" s="665" t="s">
        <v>7770</v>
      </c>
      <c r="F100" s="668">
        <v>3</v>
      </c>
      <c r="G100" s="668">
        <v>513</v>
      </c>
      <c r="H100" s="665">
        <v>1</v>
      </c>
      <c r="I100" s="665">
        <v>171</v>
      </c>
      <c r="J100" s="668">
        <v>3</v>
      </c>
      <c r="K100" s="668">
        <v>513</v>
      </c>
      <c r="L100" s="665">
        <v>1</v>
      </c>
      <c r="M100" s="665">
        <v>171</v>
      </c>
      <c r="N100" s="668">
        <v>3</v>
      </c>
      <c r="O100" s="668">
        <v>537</v>
      </c>
      <c r="P100" s="681">
        <v>1.0467836257309941</v>
      </c>
      <c r="Q100" s="669">
        <v>179</v>
      </c>
    </row>
    <row r="101" spans="1:17" ht="14.4" customHeight="1" x14ac:dyDescent="0.3">
      <c r="A101" s="664" t="s">
        <v>7592</v>
      </c>
      <c r="B101" s="665" t="s">
        <v>565</v>
      </c>
      <c r="C101" s="665" t="s">
        <v>7628</v>
      </c>
      <c r="D101" s="665" t="s">
        <v>7771</v>
      </c>
      <c r="E101" s="665" t="s">
        <v>7772</v>
      </c>
      <c r="F101" s="668"/>
      <c r="G101" s="668"/>
      <c r="H101" s="665"/>
      <c r="I101" s="665"/>
      <c r="J101" s="668"/>
      <c r="K101" s="668"/>
      <c r="L101" s="665"/>
      <c r="M101" s="665"/>
      <c r="N101" s="668">
        <v>2</v>
      </c>
      <c r="O101" s="668">
        <v>160</v>
      </c>
      <c r="P101" s="681"/>
      <c r="Q101" s="669">
        <v>80</v>
      </c>
    </row>
    <row r="102" spans="1:17" ht="14.4" customHeight="1" x14ac:dyDescent="0.3">
      <c r="A102" s="664" t="s">
        <v>7592</v>
      </c>
      <c r="B102" s="665" t="s">
        <v>565</v>
      </c>
      <c r="C102" s="665" t="s">
        <v>7628</v>
      </c>
      <c r="D102" s="665" t="s">
        <v>7773</v>
      </c>
      <c r="E102" s="665" t="s">
        <v>7774</v>
      </c>
      <c r="F102" s="668">
        <v>2</v>
      </c>
      <c r="G102" s="668">
        <v>1018</v>
      </c>
      <c r="H102" s="665">
        <v>1</v>
      </c>
      <c r="I102" s="665">
        <v>509</v>
      </c>
      <c r="J102" s="668">
        <v>1</v>
      </c>
      <c r="K102" s="668">
        <v>511</v>
      </c>
      <c r="L102" s="665">
        <v>0.50196463654223966</v>
      </c>
      <c r="M102" s="665">
        <v>511</v>
      </c>
      <c r="N102" s="668"/>
      <c r="O102" s="668"/>
      <c r="P102" s="681"/>
      <c r="Q102" s="669"/>
    </row>
    <row r="103" spans="1:17" ht="14.4" customHeight="1" x14ac:dyDescent="0.3">
      <c r="A103" s="664" t="s">
        <v>7592</v>
      </c>
      <c r="B103" s="665" t="s">
        <v>565</v>
      </c>
      <c r="C103" s="665" t="s">
        <v>7628</v>
      </c>
      <c r="D103" s="665" t="s">
        <v>7775</v>
      </c>
      <c r="E103" s="665" t="s">
        <v>7776</v>
      </c>
      <c r="F103" s="668">
        <v>1</v>
      </c>
      <c r="G103" s="668">
        <v>262</v>
      </c>
      <c r="H103" s="665">
        <v>1</v>
      </c>
      <c r="I103" s="665">
        <v>262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7592</v>
      </c>
      <c r="B104" s="665" t="s">
        <v>4329</v>
      </c>
      <c r="C104" s="665" t="s">
        <v>7628</v>
      </c>
      <c r="D104" s="665" t="s">
        <v>7670</v>
      </c>
      <c r="E104" s="665" t="s">
        <v>7671</v>
      </c>
      <c r="F104" s="668">
        <v>1</v>
      </c>
      <c r="G104" s="668">
        <v>932</v>
      </c>
      <c r="H104" s="665">
        <v>1</v>
      </c>
      <c r="I104" s="665">
        <v>932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thickBot="1" x14ac:dyDescent="0.35">
      <c r="A105" s="670" t="s">
        <v>7777</v>
      </c>
      <c r="B105" s="671" t="s">
        <v>560</v>
      </c>
      <c r="C105" s="671" t="s">
        <v>7628</v>
      </c>
      <c r="D105" s="671" t="s">
        <v>7709</v>
      </c>
      <c r="E105" s="671" t="s">
        <v>7710</v>
      </c>
      <c r="F105" s="674"/>
      <c r="G105" s="674"/>
      <c r="H105" s="671"/>
      <c r="I105" s="671"/>
      <c r="J105" s="674"/>
      <c r="K105" s="674"/>
      <c r="L105" s="671"/>
      <c r="M105" s="671"/>
      <c r="N105" s="674">
        <v>1</v>
      </c>
      <c r="O105" s="674">
        <v>251</v>
      </c>
      <c r="P105" s="682"/>
      <c r="Q105" s="675">
        <v>251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30502320</v>
      </c>
      <c r="C3" s="351">
        <f t="shared" ref="C3:R3" si="0">SUBTOTAL(9,C6:C1048576)</f>
        <v>22</v>
      </c>
      <c r="D3" s="351">
        <f t="shared" si="0"/>
        <v>29644837</v>
      </c>
      <c r="E3" s="351">
        <f t="shared" si="0"/>
        <v>24.402702804707769</v>
      </c>
      <c r="F3" s="351">
        <f t="shared" si="0"/>
        <v>29006803.960000001</v>
      </c>
      <c r="G3" s="354">
        <f>IF(B3&lt;&gt;0,F3/B3,"")</f>
        <v>0.95097041667650206</v>
      </c>
      <c r="H3" s="350">
        <f t="shared" si="0"/>
        <v>15734710.840000013</v>
      </c>
      <c r="I3" s="351">
        <f t="shared" si="0"/>
        <v>2</v>
      </c>
      <c r="J3" s="351">
        <f t="shared" si="0"/>
        <v>16211071.440000013</v>
      </c>
      <c r="K3" s="351">
        <f t="shared" si="0"/>
        <v>1.0316161510456858</v>
      </c>
      <c r="L3" s="351">
        <f t="shared" si="0"/>
        <v>16897921.67000002</v>
      </c>
      <c r="M3" s="352">
        <f>IF(H3&lt;&gt;0,L3/H3,"")</f>
        <v>1.073926419228687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7779</v>
      </c>
      <c r="B6" s="797">
        <v>1821</v>
      </c>
      <c r="C6" s="740">
        <v>1</v>
      </c>
      <c r="D6" s="797">
        <v>2853</v>
      </c>
      <c r="E6" s="740">
        <v>1.5667215815485998</v>
      </c>
      <c r="F6" s="797">
        <v>1801</v>
      </c>
      <c r="G6" s="745">
        <v>0.98901702361339927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7780</v>
      </c>
      <c r="B7" s="800">
        <v>1188</v>
      </c>
      <c r="C7" s="665">
        <v>1</v>
      </c>
      <c r="D7" s="800">
        <v>2414</v>
      </c>
      <c r="E7" s="665">
        <v>2.031986531986532</v>
      </c>
      <c r="F7" s="800">
        <v>789.32999999999993</v>
      </c>
      <c r="G7" s="681">
        <v>0.66441919191919185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7781</v>
      </c>
      <c r="B8" s="800">
        <v>4448</v>
      </c>
      <c r="C8" s="665">
        <v>1</v>
      </c>
      <c r="D8" s="800">
        <v>1998</v>
      </c>
      <c r="E8" s="665">
        <v>0.44919064748201437</v>
      </c>
      <c r="F8" s="800">
        <v>1451.6599999999999</v>
      </c>
      <c r="G8" s="681">
        <v>0.32636241007194239</v>
      </c>
      <c r="H8" s="800"/>
      <c r="I8" s="665"/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1" t="s">
        <v>7782</v>
      </c>
      <c r="B9" s="800">
        <v>350</v>
      </c>
      <c r="C9" s="665">
        <v>1</v>
      </c>
      <c r="D9" s="800">
        <v>1177</v>
      </c>
      <c r="E9" s="665">
        <v>3.362857142857143</v>
      </c>
      <c r="F9" s="800">
        <v>1509</v>
      </c>
      <c r="G9" s="681">
        <v>4.3114285714285714</v>
      </c>
      <c r="H9" s="800"/>
      <c r="I9" s="665"/>
      <c r="J9" s="800"/>
      <c r="K9" s="665"/>
      <c r="L9" s="800"/>
      <c r="M9" s="681"/>
      <c r="N9" s="800"/>
      <c r="O9" s="665"/>
      <c r="P9" s="800"/>
      <c r="Q9" s="665"/>
      <c r="R9" s="800"/>
      <c r="S9" s="704"/>
    </row>
    <row r="10" spans="1:19" ht="14.4" customHeight="1" x14ac:dyDescent="0.3">
      <c r="A10" s="691" t="s">
        <v>7783</v>
      </c>
      <c r="B10" s="800">
        <v>538</v>
      </c>
      <c r="C10" s="665">
        <v>1</v>
      </c>
      <c r="D10" s="800">
        <v>235</v>
      </c>
      <c r="E10" s="665">
        <v>0.43680297397769519</v>
      </c>
      <c r="F10" s="800">
        <v>252</v>
      </c>
      <c r="G10" s="681">
        <v>0.46840148698884759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7784</v>
      </c>
      <c r="B11" s="800">
        <v>2490</v>
      </c>
      <c r="C11" s="665">
        <v>1</v>
      </c>
      <c r="D11" s="800">
        <v>2473</v>
      </c>
      <c r="E11" s="665">
        <v>0.99317269076305226</v>
      </c>
      <c r="F11" s="800">
        <v>5496.33</v>
      </c>
      <c r="G11" s="681">
        <v>2.2073614457831323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7785</v>
      </c>
      <c r="B12" s="800">
        <v>14730</v>
      </c>
      <c r="C12" s="665">
        <v>1</v>
      </c>
      <c r="D12" s="800">
        <v>3798</v>
      </c>
      <c r="E12" s="665">
        <v>0.25784114052953155</v>
      </c>
      <c r="F12" s="800">
        <v>30838</v>
      </c>
      <c r="G12" s="681">
        <v>2.093550577053632</v>
      </c>
      <c r="H12" s="800">
        <v>20463.419999999998</v>
      </c>
      <c r="I12" s="665">
        <v>1</v>
      </c>
      <c r="J12" s="800"/>
      <c r="K12" s="665"/>
      <c r="L12" s="800">
        <v>55457.319999999992</v>
      </c>
      <c r="M12" s="681">
        <v>2.7100709461077375</v>
      </c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7786</v>
      </c>
      <c r="B13" s="800">
        <v>445</v>
      </c>
      <c r="C13" s="665">
        <v>1</v>
      </c>
      <c r="D13" s="800">
        <v>236</v>
      </c>
      <c r="E13" s="665">
        <v>0.53033707865168545</v>
      </c>
      <c r="F13" s="800">
        <v>536.32999999999993</v>
      </c>
      <c r="G13" s="681">
        <v>1.2052359550561795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7787</v>
      </c>
      <c r="B14" s="800">
        <v>25535</v>
      </c>
      <c r="C14" s="665">
        <v>1</v>
      </c>
      <c r="D14" s="800">
        <v>31670</v>
      </c>
      <c r="E14" s="665">
        <v>1.2402584687683571</v>
      </c>
      <c r="F14" s="800">
        <v>51373</v>
      </c>
      <c r="G14" s="681">
        <v>2.0118660661836696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7788</v>
      </c>
      <c r="B15" s="800"/>
      <c r="C15" s="665"/>
      <c r="D15" s="800">
        <v>470</v>
      </c>
      <c r="E15" s="665"/>
      <c r="F15" s="800"/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7789</v>
      </c>
      <c r="B16" s="800"/>
      <c r="C16" s="665"/>
      <c r="D16" s="800">
        <v>706</v>
      </c>
      <c r="E16" s="665"/>
      <c r="F16" s="800">
        <v>378</v>
      </c>
      <c r="G16" s="681"/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7790</v>
      </c>
      <c r="B17" s="800">
        <v>350</v>
      </c>
      <c r="C17" s="665">
        <v>1</v>
      </c>
      <c r="D17" s="800"/>
      <c r="E17" s="665"/>
      <c r="F17" s="800">
        <v>252</v>
      </c>
      <c r="G17" s="681">
        <v>0.72</v>
      </c>
      <c r="H17" s="800"/>
      <c r="I17" s="665"/>
      <c r="J17" s="800"/>
      <c r="K17" s="665"/>
      <c r="L17" s="800"/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7791</v>
      </c>
      <c r="B18" s="800">
        <v>116</v>
      </c>
      <c r="C18" s="665">
        <v>1</v>
      </c>
      <c r="D18" s="800">
        <v>118</v>
      </c>
      <c r="E18" s="665">
        <v>1.0172413793103448</v>
      </c>
      <c r="F18" s="800">
        <v>476</v>
      </c>
      <c r="G18" s="681">
        <v>4.1034482758620694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7792</v>
      </c>
      <c r="B19" s="800">
        <v>2890</v>
      </c>
      <c r="C19" s="665">
        <v>1</v>
      </c>
      <c r="D19" s="800">
        <v>707</v>
      </c>
      <c r="E19" s="665">
        <v>0.24463667820069204</v>
      </c>
      <c r="F19" s="800">
        <v>1740.33</v>
      </c>
      <c r="G19" s="681">
        <v>0.60219031141868506</v>
      </c>
      <c r="H19" s="800"/>
      <c r="I19" s="665"/>
      <c r="J19" s="800"/>
      <c r="K19" s="665"/>
      <c r="L19" s="800"/>
      <c r="M19" s="681"/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7793</v>
      </c>
      <c r="B20" s="800">
        <v>1169</v>
      </c>
      <c r="C20" s="665">
        <v>1</v>
      </c>
      <c r="D20" s="800">
        <v>1439</v>
      </c>
      <c r="E20" s="665">
        <v>1.2309666381522668</v>
      </c>
      <c r="F20" s="800">
        <v>2298</v>
      </c>
      <c r="G20" s="681">
        <v>1.9657827202737383</v>
      </c>
      <c r="H20" s="800"/>
      <c r="I20" s="665"/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7794</v>
      </c>
      <c r="B21" s="800">
        <v>3919</v>
      </c>
      <c r="C21" s="665">
        <v>1</v>
      </c>
      <c r="D21" s="800">
        <v>2947</v>
      </c>
      <c r="E21" s="665">
        <v>0.75197754529216632</v>
      </c>
      <c r="F21" s="800">
        <v>3356</v>
      </c>
      <c r="G21" s="681">
        <v>0.85634090329165602</v>
      </c>
      <c r="H21" s="800"/>
      <c r="I21" s="665"/>
      <c r="J21" s="800"/>
      <c r="K21" s="665"/>
      <c r="L21" s="800"/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1" t="s">
        <v>7795</v>
      </c>
      <c r="B22" s="800">
        <v>234</v>
      </c>
      <c r="C22" s="665">
        <v>1</v>
      </c>
      <c r="D22" s="800">
        <v>354</v>
      </c>
      <c r="E22" s="665">
        <v>1.5128205128205128</v>
      </c>
      <c r="F22" s="800"/>
      <c r="G22" s="681"/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1" t="s">
        <v>7796</v>
      </c>
      <c r="B23" s="800">
        <v>470</v>
      </c>
      <c r="C23" s="665">
        <v>1</v>
      </c>
      <c r="D23" s="800">
        <v>471</v>
      </c>
      <c r="E23" s="665">
        <v>1.0021276595744681</v>
      </c>
      <c r="F23" s="800">
        <v>1006</v>
      </c>
      <c r="G23" s="681">
        <v>2.1404255319148935</v>
      </c>
      <c r="H23" s="800"/>
      <c r="I23" s="665"/>
      <c r="J23" s="800"/>
      <c r="K23" s="665"/>
      <c r="L23" s="800"/>
      <c r="M23" s="681"/>
      <c r="N23" s="800"/>
      <c r="O23" s="665"/>
      <c r="P23" s="800"/>
      <c r="Q23" s="665"/>
      <c r="R23" s="800"/>
      <c r="S23" s="704"/>
    </row>
    <row r="24" spans="1:19" ht="14.4" customHeight="1" x14ac:dyDescent="0.3">
      <c r="A24" s="691" t="s">
        <v>7797</v>
      </c>
      <c r="B24" s="800">
        <v>700</v>
      </c>
      <c r="C24" s="665">
        <v>1</v>
      </c>
      <c r="D24" s="800">
        <v>856</v>
      </c>
      <c r="E24" s="665">
        <v>1.2228571428571429</v>
      </c>
      <c r="F24" s="800">
        <v>378</v>
      </c>
      <c r="G24" s="681">
        <v>0.54</v>
      </c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7798</v>
      </c>
      <c r="B25" s="800">
        <v>10916</v>
      </c>
      <c r="C25" s="665">
        <v>1</v>
      </c>
      <c r="D25" s="800">
        <v>10810</v>
      </c>
      <c r="E25" s="665">
        <v>0.99028948332722611</v>
      </c>
      <c r="F25" s="800">
        <v>18715.660000000003</v>
      </c>
      <c r="G25" s="681">
        <v>1.7145163063393187</v>
      </c>
      <c r="H25" s="800"/>
      <c r="I25" s="665"/>
      <c r="J25" s="800"/>
      <c r="K25" s="665"/>
      <c r="L25" s="800"/>
      <c r="M25" s="681"/>
      <c r="N25" s="800"/>
      <c r="O25" s="665"/>
      <c r="P25" s="800"/>
      <c r="Q25" s="665"/>
      <c r="R25" s="800"/>
      <c r="S25" s="704"/>
    </row>
    <row r="26" spans="1:19" ht="14.4" customHeight="1" x14ac:dyDescent="0.3">
      <c r="A26" s="691" t="s">
        <v>7799</v>
      </c>
      <c r="B26" s="800">
        <v>15337</v>
      </c>
      <c r="C26" s="665">
        <v>1</v>
      </c>
      <c r="D26" s="800">
        <v>13390</v>
      </c>
      <c r="E26" s="665">
        <v>0.87305209623785618</v>
      </c>
      <c r="F26" s="800">
        <v>20584.330000000002</v>
      </c>
      <c r="G26" s="681">
        <v>1.3421353589359069</v>
      </c>
      <c r="H26" s="800"/>
      <c r="I26" s="665"/>
      <c r="J26" s="800"/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3061</v>
      </c>
      <c r="B27" s="800">
        <v>30412620</v>
      </c>
      <c r="C27" s="665">
        <v>1</v>
      </c>
      <c r="D27" s="800">
        <v>29563717</v>
      </c>
      <c r="E27" s="665">
        <v>0.9720871467173825</v>
      </c>
      <c r="F27" s="800">
        <v>28856228.990000002</v>
      </c>
      <c r="G27" s="681">
        <v>0.9488241720049112</v>
      </c>
      <c r="H27" s="800">
        <v>15714247.420000013</v>
      </c>
      <c r="I27" s="665">
        <v>1</v>
      </c>
      <c r="J27" s="800">
        <v>16211071.440000013</v>
      </c>
      <c r="K27" s="665">
        <v>1.0316161510456858</v>
      </c>
      <c r="L27" s="800">
        <v>16842464.35000002</v>
      </c>
      <c r="M27" s="681">
        <v>1.0717957977780146</v>
      </c>
      <c r="N27" s="800"/>
      <c r="O27" s="665"/>
      <c r="P27" s="800"/>
      <c r="Q27" s="665"/>
      <c r="R27" s="800"/>
      <c r="S27" s="704"/>
    </row>
    <row r="28" spans="1:19" ht="14.4" customHeight="1" x14ac:dyDescent="0.3">
      <c r="A28" s="691" t="s">
        <v>7800</v>
      </c>
      <c r="B28" s="800">
        <v>153</v>
      </c>
      <c r="C28" s="665">
        <v>1</v>
      </c>
      <c r="D28" s="800">
        <v>464</v>
      </c>
      <c r="E28" s="665">
        <v>3.0326797385620914</v>
      </c>
      <c r="F28" s="800">
        <v>378</v>
      </c>
      <c r="G28" s="681">
        <v>2.4705882352941178</v>
      </c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7801</v>
      </c>
      <c r="B29" s="800"/>
      <c r="C29" s="665"/>
      <c r="D29" s="800">
        <v>236</v>
      </c>
      <c r="E29" s="665"/>
      <c r="F29" s="800">
        <v>126</v>
      </c>
      <c r="G29" s="681"/>
      <c r="H29" s="800"/>
      <c r="I29" s="665"/>
      <c r="J29" s="800"/>
      <c r="K29" s="665"/>
      <c r="L29" s="800"/>
      <c r="M29" s="681"/>
      <c r="N29" s="800"/>
      <c r="O29" s="665"/>
      <c r="P29" s="800"/>
      <c r="Q29" s="665"/>
      <c r="R29" s="800"/>
      <c r="S29" s="704"/>
    </row>
    <row r="30" spans="1:19" ht="14.4" customHeight="1" thickBot="1" x14ac:dyDescent="0.35">
      <c r="A30" s="799" t="s">
        <v>7802</v>
      </c>
      <c r="B30" s="798">
        <v>1901</v>
      </c>
      <c r="C30" s="671">
        <v>1</v>
      </c>
      <c r="D30" s="798">
        <v>1298</v>
      </c>
      <c r="E30" s="671">
        <v>0.68279852709100475</v>
      </c>
      <c r="F30" s="798">
        <v>6840</v>
      </c>
      <c r="G30" s="682">
        <v>3.5981062598632301</v>
      </c>
      <c r="H30" s="798"/>
      <c r="I30" s="671"/>
      <c r="J30" s="798"/>
      <c r="K30" s="671"/>
      <c r="L30" s="798"/>
      <c r="M30" s="682"/>
      <c r="N30" s="798"/>
      <c r="O30" s="671"/>
      <c r="P30" s="798"/>
      <c r="Q30" s="671"/>
      <c r="R30" s="798"/>
      <c r="S30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9372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34565.14</v>
      </c>
      <c r="G3" s="212">
        <f t="shared" si="0"/>
        <v>46237030.839999989</v>
      </c>
      <c r="H3" s="212"/>
      <c r="I3" s="212"/>
      <c r="J3" s="212">
        <f t="shared" si="0"/>
        <v>33269.479999999996</v>
      </c>
      <c r="K3" s="212">
        <f t="shared" si="0"/>
        <v>45855908.439999998</v>
      </c>
      <c r="L3" s="212"/>
      <c r="M3" s="212"/>
      <c r="N3" s="212">
        <f t="shared" si="0"/>
        <v>33342.719999999994</v>
      </c>
      <c r="O3" s="212">
        <f t="shared" si="0"/>
        <v>45904725.629999995</v>
      </c>
      <c r="P3" s="79">
        <f>IF(G3=0,0,O3/G3)</f>
        <v>0.99281300715113152</v>
      </c>
      <c r="Q3" s="213">
        <f>IF(N3=0,0,O3/N3)</f>
        <v>1376.7540749524935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7803</v>
      </c>
      <c r="B6" s="740" t="s">
        <v>7592</v>
      </c>
      <c r="C6" s="740" t="s">
        <v>7628</v>
      </c>
      <c r="D6" s="740" t="s">
        <v>7635</v>
      </c>
      <c r="E6" s="740" t="s">
        <v>7636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7803</v>
      </c>
      <c r="B7" s="665" t="s">
        <v>7592</v>
      </c>
      <c r="C7" s="665" t="s">
        <v>7628</v>
      </c>
      <c r="D7" s="665" t="s">
        <v>7650</v>
      </c>
      <c r="E7" s="665" t="s">
        <v>7651</v>
      </c>
      <c r="F7" s="668">
        <v>2</v>
      </c>
      <c r="G7" s="668">
        <v>190</v>
      </c>
      <c r="H7" s="668">
        <v>1</v>
      </c>
      <c r="I7" s="668">
        <v>95</v>
      </c>
      <c r="J7" s="668"/>
      <c r="K7" s="668"/>
      <c r="L7" s="668"/>
      <c r="M7" s="668"/>
      <c r="N7" s="668">
        <v>1</v>
      </c>
      <c r="O7" s="668">
        <v>99</v>
      </c>
      <c r="P7" s="681">
        <v>0.52105263157894732</v>
      </c>
      <c r="Q7" s="669">
        <v>99</v>
      </c>
    </row>
    <row r="8" spans="1:17" ht="14.4" customHeight="1" x14ac:dyDescent="0.3">
      <c r="A8" s="664" t="s">
        <v>7803</v>
      </c>
      <c r="B8" s="665" t="s">
        <v>7592</v>
      </c>
      <c r="C8" s="665" t="s">
        <v>7628</v>
      </c>
      <c r="D8" s="665" t="s">
        <v>7656</v>
      </c>
      <c r="E8" s="665" t="s">
        <v>7657</v>
      </c>
      <c r="F8" s="668">
        <v>9</v>
      </c>
      <c r="G8" s="668">
        <v>1054</v>
      </c>
      <c r="H8" s="668">
        <v>1</v>
      </c>
      <c r="I8" s="668">
        <v>117.11111111111111</v>
      </c>
      <c r="J8" s="668">
        <v>9</v>
      </c>
      <c r="K8" s="668">
        <v>1062</v>
      </c>
      <c r="L8" s="668">
        <v>1.0075901328273245</v>
      </c>
      <c r="M8" s="668">
        <v>118</v>
      </c>
      <c r="N8" s="668">
        <v>5</v>
      </c>
      <c r="O8" s="668">
        <v>630</v>
      </c>
      <c r="P8" s="681">
        <v>0.59772296015180271</v>
      </c>
      <c r="Q8" s="669">
        <v>126</v>
      </c>
    </row>
    <row r="9" spans="1:17" ht="14.4" customHeight="1" x14ac:dyDescent="0.3">
      <c r="A9" s="664" t="s">
        <v>7803</v>
      </c>
      <c r="B9" s="665" t="s">
        <v>7592</v>
      </c>
      <c r="C9" s="665" t="s">
        <v>7628</v>
      </c>
      <c r="D9" s="665" t="s">
        <v>7709</v>
      </c>
      <c r="E9" s="665" t="s">
        <v>7710</v>
      </c>
      <c r="F9" s="668">
        <v>2</v>
      </c>
      <c r="G9" s="668">
        <v>468</v>
      </c>
      <c r="H9" s="668">
        <v>1</v>
      </c>
      <c r="I9" s="668">
        <v>234</v>
      </c>
      <c r="J9" s="668">
        <v>7</v>
      </c>
      <c r="K9" s="668">
        <v>1645</v>
      </c>
      <c r="L9" s="668">
        <v>3.5149572649572649</v>
      </c>
      <c r="M9" s="668">
        <v>235</v>
      </c>
      <c r="N9" s="668">
        <v>3</v>
      </c>
      <c r="O9" s="668">
        <v>753</v>
      </c>
      <c r="P9" s="681">
        <v>1.608974358974359</v>
      </c>
      <c r="Q9" s="669">
        <v>251</v>
      </c>
    </row>
    <row r="10" spans="1:17" ht="14.4" customHeight="1" x14ac:dyDescent="0.3">
      <c r="A10" s="664" t="s">
        <v>7803</v>
      </c>
      <c r="B10" s="665" t="s">
        <v>7592</v>
      </c>
      <c r="C10" s="665" t="s">
        <v>7628</v>
      </c>
      <c r="D10" s="665" t="s">
        <v>7727</v>
      </c>
      <c r="E10" s="665" t="s">
        <v>7728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319</v>
      </c>
      <c r="P10" s="681"/>
      <c r="Q10" s="669">
        <v>319</v>
      </c>
    </row>
    <row r="11" spans="1:17" ht="14.4" customHeight="1" x14ac:dyDescent="0.3">
      <c r="A11" s="664" t="s">
        <v>7803</v>
      </c>
      <c r="B11" s="665" t="s">
        <v>7592</v>
      </c>
      <c r="C11" s="665" t="s">
        <v>7628</v>
      </c>
      <c r="D11" s="665" t="s">
        <v>7733</v>
      </c>
      <c r="E11" s="665" t="s">
        <v>7734</v>
      </c>
      <c r="F11" s="668">
        <v>1</v>
      </c>
      <c r="G11" s="668">
        <v>109</v>
      </c>
      <c r="H11" s="668">
        <v>1</v>
      </c>
      <c r="I11" s="668">
        <v>109</v>
      </c>
      <c r="J11" s="668">
        <v>1</v>
      </c>
      <c r="K11" s="668">
        <v>111</v>
      </c>
      <c r="L11" s="668">
        <v>1.0183486238532109</v>
      </c>
      <c r="M11" s="668">
        <v>111</v>
      </c>
      <c r="N11" s="668"/>
      <c r="O11" s="668"/>
      <c r="P11" s="681"/>
      <c r="Q11" s="669"/>
    </row>
    <row r="12" spans="1:17" ht="14.4" customHeight="1" x14ac:dyDescent="0.3">
      <c r="A12" s="664" t="s">
        <v>7804</v>
      </c>
      <c r="B12" s="665" t="s">
        <v>7592</v>
      </c>
      <c r="C12" s="665" t="s">
        <v>7628</v>
      </c>
      <c r="D12" s="665" t="s">
        <v>7635</v>
      </c>
      <c r="E12" s="665" t="s">
        <v>7636</v>
      </c>
      <c r="F12" s="668">
        <v>1</v>
      </c>
      <c r="G12" s="668">
        <v>35</v>
      </c>
      <c r="H12" s="668">
        <v>1</v>
      </c>
      <c r="I12" s="668">
        <v>35</v>
      </c>
      <c r="J12" s="668">
        <v>1</v>
      </c>
      <c r="K12" s="668">
        <v>35</v>
      </c>
      <c r="L12" s="668">
        <v>1</v>
      </c>
      <c r="M12" s="668">
        <v>35</v>
      </c>
      <c r="N12" s="668"/>
      <c r="O12" s="668"/>
      <c r="P12" s="681"/>
      <c r="Q12" s="669"/>
    </row>
    <row r="13" spans="1:17" ht="14.4" customHeight="1" x14ac:dyDescent="0.3">
      <c r="A13" s="664" t="s">
        <v>7804</v>
      </c>
      <c r="B13" s="665" t="s">
        <v>7592</v>
      </c>
      <c r="C13" s="665" t="s">
        <v>7628</v>
      </c>
      <c r="D13" s="665" t="s">
        <v>7650</v>
      </c>
      <c r="E13" s="665" t="s">
        <v>7651</v>
      </c>
      <c r="F13" s="668">
        <v>1</v>
      </c>
      <c r="G13" s="668">
        <v>95</v>
      </c>
      <c r="H13" s="668">
        <v>1</v>
      </c>
      <c r="I13" s="668">
        <v>95</v>
      </c>
      <c r="J13" s="668">
        <v>1</v>
      </c>
      <c r="K13" s="668">
        <v>95</v>
      </c>
      <c r="L13" s="668">
        <v>1</v>
      </c>
      <c r="M13" s="668">
        <v>95</v>
      </c>
      <c r="N13" s="668"/>
      <c r="O13" s="668"/>
      <c r="P13" s="681"/>
      <c r="Q13" s="669"/>
    </row>
    <row r="14" spans="1:17" ht="14.4" customHeight="1" x14ac:dyDescent="0.3">
      <c r="A14" s="664" t="s">
        <v>7804</v>
      </c>
      <c r="B14" s="665" t="s">
        <v>7592</v>
      </c>
      <c r="C14" s="665" t="s">
        <v>7628</v>
      </c>
      <c r="D14" s="665" t="s">
        <v>7654</v>
      </c>
      <c r="E14" s="665" t="s">
        <v>7655</v>
      </c>
      <c r="F14" s="668"/>
      <c r="G14" s="668"/>
      <c r="H14" s="668"/>
      <c r="I14" s="668"/>
      <c r="J14" s="668">
        <v>1</v>
      </c>
      <c r="K14" s="668">
        <v>93</v>
      </c>
      <c r="L14" s="668"/>
      <c r="M14" s="668">
        <v>93</v>
      </c>
      <c r="N14" s="668"/>
      <c r="O14" s="668"/>
      <c r="P14" s="681"/>
      <c r="Q14" s="669"/>
    </row>
    <row r="15" spans="1:17" ht="14.4" customHeight="1" x14ac:dyDescent="0.3">
      <c r="A15" s="664" t="s">
        <v>7804</v>
      </c>
      <c r="B15" s="665" t="s">
        <v>7592</v>
      </c>
      <c r="C15" s="665" t="s">
        <v>7628</v>
      </c>
      <c r="D15" s="665" t="s">
        <v>7656</v>
      </c>
      <c r="E15" s="665" t="s">
        <v>7657</v>
      </c>
      <c r="F15" s="668">
        <v>5</v>
      </c>
      <c r="G15" s="668">
        <v>590</v>
      </c>
      <c r="H15" s="668">
        <v>1</v>
      </c>
      <c r="I15" s="668">
        <v>118</v>
      </c>
      <c r="J15" s="668">
        <v>13</v>
      </c>
      <c r="K15" s="668">
        <v>1534</v>
      </c>
      <c r="L15" s="668">
        <v>2.6</v>
      </c>
      <c r="M15" s="668">
        <v>118</v>
      </c>
      <c r="N15" s="668">
        <v>6</v>
      </c>
      <c r="O15" s="668">
        <v>756</v>
      </c>
      <c r="P15" s="681">
        <v>1.2813559322033898</v>
      </c>
      <c r="Q15" s="669">
        <v>126</v>
      </c>
    </row>
    <row r="16" spans="1:17" ht="14.4" customHeight="1" x14ac:dyDescent="0.3">
      <c r="A16" s="664" t="s">
        <v>7804</v>
      </c>
      <c r="B16" s="665" t="s">
        <v>7592</v>
      </c>
      <c r="C16" s="665" t="s">
        <v>7628</v>
      </c>
      <c r="D16" s="665" t="s">
        <v>7688</v>
      </c>
      <c r="E16" s="665" t="s">
        <v>7689</v>
      </c>
      <c r="F16" s="668"/>
      <c r="G16" s="668"/>
      <c r="H16" s="668"/>
      <c r="I16" s="668"/>
      <c r="J16" s="668"/>
      <c r="K16" s="668"/>
      <c r="L16" s="668"/>
      <c r="M16" s="668"/>
      <c r="N16" s="668">
        <v>1</v>
      </c>
      <c r="O16" s="668">
        <v>33.33</v>
      </c>
      <c r="P16" s="681"/>
      <c r="Q16" s="669">
        <v>33.33</v>
      </c>
    </row>
    <row r="17" spans="1:17" ht="14.4" customHeight="1" x14ac:dyDescent="0.3">
      <c r="A17" s="664" t="s">
        <v>7804</v>
      </c>
      <c r="B17" s="665" t="s">
        <v>7592</v>
      </c>
      <c r="C17" s="665" t="s">
        <v>7628</v>
      </c>
      <c r="D17" s="665" t="s">
        <v>7709</v>
      </c>
      <c r="E17" s="665" t="s">
        <v>7710</v>
      </c>
      <c r="F17" s="668">
        <v>2</v>
      </c>
      <c r="G17" s="668">
        <v>468</v>
      </c>
      <c r="H17" s="668">
        <v>1</v>
      </c>
      <c r="I17" s="668">
        <v>234</v>
      </c>
      <c r="J17" s="668">
        <v>1</v>
      </c>
      <c r="K17" s="668">
        <v>235</v>
      </c>
      <c r="L17" s="668">
        <v>0.50213675213675213</v>
      </c>
      <c r="M17" s="668">
        <v>235</v>
      </c>
      <c r="N17" s="668"/>
      <c r="O17" s="668"/>
      <c r="P17" s="681"/>
      <c r="Q17" s="669"/>
    </row>
    <row r="18" spans="1:17" ht="14.4" customHeight="1" x14ac:dyDescent="0.3">
      <c r="A18" s="664" t="s">
        <v>7804</v>
      </c>
      <c r="B18" s="665" t="s">
        <v>7592</v>
      </c>
      <c r="C18" s="665" t="s">
        <v>7628</v>
      </c>
      <c r="D18" s="665" t="s">
        <v>7727</v>
      </c>
      <c r="E18" s="665" t="s">
        <v>7728</v>
      </c>
      <c r="F18" s="668"/>
      <c r="G18" s="668"/>
      <c r="H18" s="668"/>
      <c r="I18" s="668"/>
      <c r="J18" s="668">
        <v>1</v>
      </c>
      <c r="K18" s="668">
        <v>311</v>
      </c>
      <c r="L18" s="668"/>
      <c r="M18" s="668">
        <v>311</v>
      </c>
      <c r="N18" s="668"/>
      <c r="O18" s="668"/>
      <c r="P18" s="681"/>
      <c r="Q18" s="669"/>
    </row>
    <row r="19" spans="1:17" ht="14.4" customHeight="1" x14ac:dyDescent="0.3">
      <c r="A19" s="664" t="s">
        <v>7804</v>
      </c>
      <c r="B19" s="665" t="s">
        <v>7592</v>
      </c>
      <c r="C19" s="665" t="s">
        <v>7628</v>
      </c>
      <c r="D19" s="665" t="s">
        <v>7733</v>
      </c>
      <c r="E19" s="665" t="s">
        <v>7734</v>
      </c>
      <c r="F19" s="668"/>
      <c r="G19" s="668"/>
      <c r="H19" s="668"/>
      <c r="I19" s="668"/>
      <c r="J19" s="668">
        <v>1</v>
      </c>
      <c r="K19" s="668">
        <v>111</v>
      </c>
      <c r="L19" s="668"/>
      <c r="M19" s="668">
        <v>111</v>
      </c>
      <c r="N19" s="668"/>
      <c r="O19" s="668"/>
      <c r="P19" s="681"/>
      <c r="Q19" s="669"/>
    </row>
    <row r="20" spans="1:17" ht="14.4" customHeight="1" x14ac:dyDescent="0.3">
      <c r="A20" s="664" t="s">
        <v>7805</v>
      </c>
      <c r="B20" s="665" t="s">
        <v>7592</v>
      </c>
      <c r="C20" s="665" t="s">
        <v>7628</v>
      </c>
      <c r="D20" s="665" t="s">
        <v>7635</v>
      </c>
      <c r="E20" s="665" t="s">
        <v>7636</v>
      </c>
      <c r="F20" s="668">
        <v>1</v>
      </c>
      <c r="G20" s="668">
        <v>35</v>
      </c>
      <c r="H20" s="668">
        <v>1</v>
      </c>
      <c r="I20" s="668">
        <v>35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7805</v>
      </c>
      <c r="B21" s="665" t="s">
        <v>7592</v>
      </c>
      <c r="C21" s="665" t="s">
        <v>7628</v>
      </c>
      <c r="D21" s="665" t="s">
        <v>7650</v>
      </c>
      <c r="E21" s="665" t="s">
        <v>7651</v>
      </c>
      <c r="F21" s="668">
        <v>1</v>
      </c>
      <c r="G21" s="668">
        <v>95</v>
      </c>
      <c r="H21" s="668">
        <v>1</v>
      </c>
      <c r="I21" s="668">
        <v>95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7805</v>
      </c>
      <c r="B22" s="665" t="s">
        <v>7592</v>
      </c>
      <c r="C22" s="665" t="s">
        <v>7628</v>
      </c>
      <c r="D22" s="665" t="s">
        <v>7654</v>
      </c>
      <c r="E22" s="665" t="s">
        <v>7655</v>
      </c>
      <c r="F22" s="668">
        <v>1</v>
      </c>
      <c r="G22" s="668">
        <v>93</v>
      </c>
      <c r="H22" s="668">
        <v>1</v>
      </c>
      <c r="I22" s="668">
        <v>93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7805</v>
      </c>
      <c r="B23" s="665" t="s">
        <v>7592</v>
      </c>
      <c r="C23" s="665" t="s">
        <v>7628</v>
      </c>
      <c r="D23" s="665" t="s">
        <v>7656</v>
      </c>
      <c r="E23" s="665" t="s">
        <v>7657</v>
      </c>
      <c r="F23" s="668">
        <v>29</v>
      </c>
      <c r="G23" s="668">
        <v>3414</v>
      </c>
      <c r="H23" s="668">
        <v>1</v>
      </c>
      <c r="I23" s="668">
        <v>117.72413793103448</v>
      </c>
      <c r="J23" s="668">
        <v>14</v>
      </c>
      <c r="K23" s="668">
        <v>1652</v>
      </c>
      <c r="L23" s="668">
        <v>0.48388986526069128</v>
      </c>
      <c r="M23" s="668">
        <v>118</v>
      </c>
      <c r="N23" s="668">
        <v>9</v>
      </c>
      <c r="O23" s="668">
        <v>1134</v>
      </c>
      <c r="P23" s="681">
        <v>0.33216168717047451</v>
      </c>
      <c r="Q23" s="669">
        <v>126</v>
      </c>
    </row>
    <row r="24" spans="1:17" ht="14.4" customHeight="1" x14ac:dyDescent="0.3">
      <c r="A24" s="664" t="s">
        <v>7805</v>
      </c>
      <c r="B24" s="665" t="s">
        <v>7592</v>
      </c>
      <c r="C24" s="665" t="s">
        <v>7628</v>
      </c>
      <c r="D24" s="665" t="s">
        <v>7684</v>
      </c>
      <c r="E24" s="665" t="s">
        <v>7685</v>
      </c>
      <c r="F24" s="668">
        <v>1</v>
      </c>
      <c r="G24" s="668">
        <v>0</v>
      </c>
      <c r="H24" s="668"/>
      <c r="I24" s="668">
        <v>0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7805</v>
      </c>
      <c r="B25" s="665" t="s">
        <v>7592</v>
      </c>
      <c r="C25" s="665" t="s">
        <v>7628</v>
      </c>
      <c r="D25" s="665" t="s">
        <v>7688</v>
      </c>
      <c r="E25" s="665" t="s">
        <v>7689</v>
      </c>
      <c r="F25" s="668"/>
      <c r="G25" s="668"/>
      <c r="H25" s="668"/>
      <c r="I25" s="668"/>
      <c r="J25" s="668"/>
      <c r="K25" s="668"/>
      <c r="L25" s="668"/>
      <c r="M25" s="668"/>
      <c r="N25" s="668">
        <v>2</v>
      </c>
      <c r="O25" s="668">
        <v>66.66</v>
      </c>
      <c r="P25" s="681"/>
      <c r="Q25" s="669">
        <v>33.33</v>
      </c>
    </row>
    <row r="26" spans="1:17" ht="14.4" customHeight="1" x14ac:dyDescent="0.3">
      <c r="A26" s="664" t="s">
        <v>7805</v>
      </c>
      <c r="B26" s="665" t="s">
        <v>7592</v>
      </c>
      <c r="C26" s="665" t="s">
        <v>7628</v>
      </c>
      <c r="D26" s="665" t="s">
        <v>7709</v>
      </c>
      <c r="E26" s="665" t="s">
        <v>7710</v>
      </c>
      <c r="F26" s="668">
        <v>3</v>
      </c>
      <c r="G26" s="668">
        <v>700</v>
      </c>
      <c r="H26" s="668">
        <v>1</v>
      </c>
      <c r="I26" s="668">
        <v>233.33333333333334</v>
      </c>
      <c r="J26" s="668">
        <v>1</v>
      </c>
      <c r="K26" s="668">
        <v>235</v>
      </c>
      <c r="L26" s="668">
        <v>0.33571428571428569</v>
      </c>
      <c r="M26" s="668">
        <v>235</v>
      </c>
      <c r="N26" s="668">
        <v>1</v>
      </c>
      <c r="O26" s="668">
        <v>251</v>
      </c>
      <c r="P26" s="681">
        <v>0.3585714285714286</v>
      </c>
      <c r="Q26" s="669">
        <v>251</v>
      </c>
    </row>
    <row r="27" spans="1:17" ht="14.4" customHeight="1" x14ac:dyDescent="0.3">
      <c r="A27" s="664" t="s">
        <v>7805</v>
      </c>
      <c r="B27" s="665" t="s">
        <v>7592</v>
      </c>
      <c r="C27" s="665" t="s">
        <v>7628</v>
      </c>
      <c r="D27" s="665" t="s">
        <v>7733</v>
      </c>
      <c r="E27" s="665" t="s">
        <v>7734</v>
      </c>
      <c r="F27" s="668">
        <v>1</v>
      </c>
      <c r="G27" s="668">
        <v>111</v>
      </c>
      <c r="H27" s="668">
        <v>1</v>
      </c>
      <c r="I27" s="668">
        <v>111</v>
      </c>
      <c r="J27" s="668">
        <v>1</v>
      </c>
      <c r="K27" s="668">
        <v>111</v>
      </c>
      <c r="L27" s="668">
        <v>1</v>
      </c>
      <c r="M27" s="668">
        <v>111</v>
      </c>
      <c r="N27" s="668"/>
      <c r="O27" s="668"/>
      <c r="P27" s="681"/>
      <c r="Q27" s="669"/>
    </row>
    <row r="28" spans="1:17" ht="14.4" customHeight="1" x14ac:dyDescent="0.3">
      <c r="A28" s="664" t="s">
        <v>7806</v>
      </c>
      <c r="B28" s="665" t="s">
        <v>7592</v>
      </c>
      <c r="C28" s="665" t="s">
        <v>7628</v>
      </c>
      <c r="D28" s="665" t="s">
        <v>7656</v>
      </c>
      <c r="E28" s="665" t="s">
        <v>7657</v>
      </c>
      <c r="F28" s="668">
        <v>3</v>
      </c>
      <c r="G28" s="668">
        <v>350</v>
      </c>
      <c r="H28" s="668">
        <v>1</v>
      </c>
      <c r="I28" s="668">
        <v>116.66666666666667</v>
      </c>
      <c r="J28" s="668">
        <v>4</v>
      </c>
      <c r="K28" s="668">
        <v>472</v>
      </c>
      <c r="L28" s="668">
        <v>1.3485714285714285</v>
      </c>
      <c r="M28" s="668">
        <v>118</v>
      </c>
      <c r="N28" s="668">
        <v>6</v>
      </c>
      <c r="O28" s="668">
        <v>756</v>
      </c>
      <c r="P28" s="681">
        <v>2.16</v>
      </c>
      <c r="Q28" s="669">
        <v>126</v>
      </c>
    </row>
    <row r="29" spans="1:17" ht="14.4" customHeight="1" x14ac:dyDescent="0.3">
      <c r="A29" s="664" t="s">
        <v>7806</v>
      </c>
      <c r="B29" s="665" t="s">
        <v>7592</v>
      </c>
      <c r="C29" s="665" t="s">
        <v>7628</v>
      </c>
      <c r="D29" s="665" t="s">
        <v>7709</v>
      </c>
      <c r="E29" s="665" t="s">
        <v>7710</v>
      </c>
      <c r="F29" s="668"/>
      <c r="G29" s="668"/>
      <c r="H29" s="668"/>
      <c r="I29" s="668"/>
      <c r="J29" s="668">
        <v>3</v>
      </c>
      <c r="K29" s="668">
        <v>705</v>
      </c>
      <c r="L29" s="668"/>
      <c r="M29" s="668">
        <v>235</v>
      </c>
      <c r="N29" s="668">
        <v>3</v>
      </c>
      <c r="O29" s="668">
        <v>753</v>
      </c>
      <c r="P29" s="681"/>
      <c r="Q29" s="669">
        <v>251</v>
      </c>
    </row>
    <row r="30" spans="1:17" ht="14.4" customHeight="1" x14ac:dyDescent="0.3">
      <c r="A30" s="664" t="s">
        <v>7807</v>
      </c>
      <c r="B30" s="665" t="s">
        <v>7592</v>
      </c>
      <c r="C30" s="665" t="s">
        <v>7628</v>
      </c>
      <c r="D30" s="665" t="s">
        <v>7635</v>
      </c>
      <c r="E30" s="665" t="s">
        <v>7636</v>
      </c>
      <c r="F30" s="668">
        <v>2</v>
      </c>
      <c r="G30" s="668">
        <v>70</v>
      </c>
      <c r="H30" s="668">
        <v>1</v>
      </c>
      <c r="I30" s="668">
        <v>35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7807</v>
      </c>
      <c r="B31" s="665" t="s">
        <v>7592</v>
      </c>
      <c r="C31" s="665" t="s">
        <v>7628</v>
      </c>
      <c r="D31" s="665" t="s">
        <v>7656</v>
      </c>
      <c r="E31" s="665" t="s">
        <v>7657</v>
      </c>
      <c r="F31" s="668"/>
      <c r="G31" s="668"/>
      <c r="H31" s="668"/>
      <c r="I31" s="668"/>
      <c r="J31" s="668"/>
      <c r="K31" s="668"/>
      <c r="L31" s="668"/>
      <c r="M31" s="668"/>
      <c r="N31" s="668">
        <v>2</v>
      </c>
      <c r="O31" s="668">
        <v>252</v>
      </c>
      <c r="P31" s="681"/>
      <c r="Q31" s="669">
        <v>126</v>
      </c>
    </row>
    <row r="32" spans="1:17" ht="14.4" customHeight="1" x14ac:dyDescent="0.3">
      <c r="A32" s="664" t="s">
        <v>7807</v>
      </c>
      <c r="B32" s="665" t="s">
        <v>7592</v>
      </c>
      <c r="C32" s="665" t="s">
        <v>7628</v>
      </c>
      <c r="D32" s="665" t="s">
        <v>7709</v>
      </c>
      <c r="E32" s="665" t="s">
        <v>7710</v>
      </c>
      <c r="F32" s="668">
        <v>2</v>
      </c>
      <c r="G32" s="668">
        <v>468</v>
      </c>
      <c r="H32" s="668">
        <v>1</v>
      </c>
      <c r="I32" s="668">
        <v>234</v>
      </c>
      <c r="J32" s="668">
        <v>1</v>
      </c>
      <c r="K32" s="668">
        <v>235</v>
      </c>
      <c r="L32" s="668">
        <v>0.50213675213675213</v>
      </c>
      <c r="M32" s="668">
        <v>235</v>
      </c>
      <c r="N32" s="668"/>
      <c r="O32" s="668"/>
      <c r="P32" s="681"/>
      <c r="Q32" s="669"/>
    </row>
    <row r="33" spans="1:17" ht="14.4" customHeight="1" x14ac:dyDescent="0.3">
      <c r="A33" s="664" t="s">
        <v>7808</v>
      </c>
      <c r="B33" s="665" t="s">
        <v>7592</v>
      </c>
      <c r="C33" s="665" t="s">
        <v>7628</v>
      </c>
      <c r="D33" s="665" t="s">
        <v>7635</v>
      </c>
      <c r="E33" s="665" t="s">
        <v>7636</v>
      </c>
      <c r="F33" s="668"/>
      <c r="G33" s="668"/>
      <c r="H33" s="668"/>
      <c r="I33" s="668"/>
      <c r="J33" s="668">
        <v>1</v>
      </c>
      <c r="K33" s="668">
        <v>35</v>
      </c>
      <c r="L33" s="668"/>
      <c r="M33" s="668">
        <v>35</v>
      </c>
      <c r="N33" s="668"/>
      <c r="O33" s="668"/>
      <c r="P33" s="681"/>
      <c r="Q33" s="669"/>
    </row>
    <row r="34" spans="1:17" ht="14.4" customHeight="1" x14ac:dyDescent="0.3">
      <c r="A34" s="664" t="s">
        <v>7808</v>
      </c>
      <c r="B34" s="665" t="s">
        <v>7592</v>
      </c>
      <c r="C34" s="665" t="s">
        <v>7628</v>
      </c>
      <c r="D34" s="665" t="s">
        <v>7644</v>
      </c>
      <c r="E34" s="665" t="s">
        <v>7645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207</v>
      </c>
      <c r="P34" s="681"/>
      <c r="Q34" s="669">
        <v>207</v>
      </c>
    </row>
    <row r="35" spans="1:17" ht="14.4" customHeight="1" x14ac:dyDescent="0.3">
      <c r="A35" s="664" t="s">
        <v>7808</v>
      </c>
      <c r="B35" s="665" t="s">
        <v>7592</v>
      </c>
      <c r="C35" s="665" t="s">
        <v>7628</v>
      </c>
      <c r="D35" s="665" t="s">
        <v>7650</v>
      </c>
      <c r="E35" s="665" t="s">
        <v>7651</v>
      </c>
      <c r="F35" s="668">
        <v>1</v>
      </c>
      <c r="G35" s="668">
        <v>95</v>
      </c>
      <c r="H35" s="668">
        <v>1</v>
      </c>
      <c r="I35" s="668">
        <v>95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7808</v>
      </c>
      <c r="B36" s="665" t="s">
        <v>7592</v>
      </c>
      <c r="C36" s="665" t="s">
        <v>7628</v>
      </c>
      <c r="D36" s="665" t="s">
        <v>7654</v>
      </c>
      <c r="E36" s="665" t="s">
        <v>7655</v>
      </c>
      <c r="F36" s="668">
        <v>1</v>
      </c>
      <c r="G36" s="668">
        <v>93</v>
      </c>
      <c r="H36" s="668">
        <v>1</v>
      </c>
      <c r="I36" s="668">
        <v>93</v>
      </c>
      <c r="J36" s="668"/>
      <c r="K36" s="668"/>
      <c r="L36" s="668"/>
      <c r="M36" s="668"/>
      <c r="N36" s="668">
        <v>1</v>
      </c>
      <c r="O36" s="668">
        <v>97</v>
      </c>
      <c r="P36" s="681">
        <v>1.043010752688172</v>
      </c>
      <c r="Q36" s="669">
        <v>97</v>
      </c>
    </row>
    <row r="37" spans="1:17" ht="14.4" customHeight="1" x14ac:dyDescent="0.3">
      <c r="A37" s="664" t="s">
        <v>7808</v>
      </c>
      <c r="B37" s="665" t="s">
        <v>7592</v>
      </c>
      <c r="C37" s="665" t="s">
        <v>7628</v>
      </c>
      <c r="D37" s="665" t="s">
        <v>7656</v>
      </c>
      <c r="E37" s="665" t="s">
        <v>7657</v>
      </c>
      <c r="F37" s="668">
        <v>9</v>
      </c>
      <c r="G37" s="668">
        <v>1056</v>
      </c>
      <c r="H37" s="668">
        <v>1</v>
      </c>
      <c r="I37" s="668">
        <v>117.33333333333333</v>
      </c>
      <c r="J37" s="668">
        <v>12</v>
      </c>
      <c r="K37" s="668">
        <v>1416</v>
      </c>
      <c r="L37" s="668">
        <v>1.3409090909090908</v>
      </c>
      <c r="M37" s="668">
        <v>118</v>
      </c>
      <c r="N37" s="668">
        <v>15</v>
      </c>
      <c r="O37" s="668">
        <v>1890</v>
      </c>
      <c r="P37" s="681">
        <v>1.7897727272727273</v>
      </c>
      <c r="Q37" s="669">
        <v>126</v>
      </c>
    </row>
    <row r="38" spans="1:17" ht="14.4" customHeight="1" x14ac:dyDescent="0.3">
      <c r="A38" s="664" t="s">
        <v>7808</v>
      </c>
      <c r="B38" s="665" t="s">
        <v>7592</v>
      </c>
      <c r="C38" s="665" t="s">
        <v>7628</v>
      </c>
      <c r="D38" s="665" t="s">
        <v>7672</v>
      </c>
      <c r="E38" s="665" t="s">
        <v>7673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1677</v>
      </c>
      <c r="P38" s="681"/>
      <c r="Q38" s="669">
        <v>1677</v>
      </c>
    </row>
    <row r="39" spans="1:17" ht="14.4" customHeight="1" x14ac:dyDescent="0.3">
      <c r="A39" s="664" t="s">
        <v>7808</v>
      </c>
      <c r="B39" s="665" t="s">
        <v>7592</v>
      </c>
      <c r="C39" s="665" t="s">
        <v>7628</v>
      </c>
      <c r="D39" s="665" t="s">
        <v>7688</v>
      </c>
      <c r="E39" s="665" t="s">
        <v>7689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33.33</v>
      </c>
      <c r="P39" s="681"/>
      <c r="Q39" s="669">
        <v>33.33</v>
      </c>
    </row>
    <row r="40" spans="1:17" ht="14.4" customHeight="1" x14ac:dyDescent="0.3">
      <c r="A40" s="664" t="s">
        <v>7808</v>
      </c>
      <c r="B40" s="665" t="s">
        <v>7592</v>
      </c>
      <c r="C40" s="665" t="s">
        <v>7628</v>
      </c>
      <c r="D40" s="665" t="s">
        <v>7694</v>
      </c>
      <c r="E40" s="665" t="s">
        <v>7695</v>
      </c>
      <c r="F40" s="668"/>
      <c r="G40" s="668"/>
      <c r="H40" s="668"/>
      <c r="I40" s="668"/>
      <c r="J40" s="668">
        <v>1</v>
      </c>
      <c r="K40" s="668">
        <v>82</v>
      </c>
      <c r="L40" s="668"/>
      <c r="M40" s="668">
        <v>82</v>
      </c>
      <c r="N40" s="668">
        <v>1</v>
      </c>
      <c r="O40" s="668">
        <v>86</v>
      </c>
      <c r="P40" s="681"/>
      <c r="Q40" s="669">
        <v>86</v>
      </c>
    </row>
    <row r="41" spans="1:17" ht="14.4" customHeight="1" x14ac:dyDescent="0.3">
      <c r="A41" s="664" t="s">
        <v>7808</v>
      </c>
      <c r="B41" s="665" t="s">
        <v>7592</v>
      </c>
      <c r="C41" s="665" t="s">
        <v>7628</v>
      </c>
      <c r="D41" s="665" t="s">
        <v>7709</v>
      </c>
      <c r="E41" s="665" t="s">
        <v>7710</v>
      </c>
      <c r="F41" s="668">
        <v>4</v>
      </c>
      <c r="G41" s="668">
        <v>936</v>
      </c>
      <c r="H41" s="668">
        <v>1</v>
      </c>
      <c r="I41" s="668">
        <v>234</v>
      </c>
      <c r="J41" s="668">
        <v>4</v>
      </c>
      <c r="K41" s="668">
        <v>940</v>
      </c>
      <c r="L41" s="668">
        <v>1.0042735042735043</v>
      </c>
      <c r="M41" s="668">
        <v>235</v>
      </c>
      <c r="N41" s="668">
        <v>6</v>
      </c>
      <c r="O41" s="668">
        <v>1506</v>
      </c>
      <c r="P41" s="681">
        <v>1.608974358974359</v>
      </c>
      <c r="Q41" s="669">
        <v>251</v>
      </c>
    </row>
    <row r="42" spans="1:17" ht="14.4" customHeight="1" x14ac:dyDescent="0.3">
      <c r="A42" s="664" t="s">
        <v>7808</v>
      </c>
      <c r="B42" s="665" t="s">
        <v>7592</v>
      </c>
      <c r="C42" s="665" t="s">
        <v>7628</v>
      </c>
      <c r="D42" s="665" t="s">
        <v>7727</v>
      </c>
      <c r="E42" s="665" t="s">
        <v>7728</v>
      </c>
      <c r="F42" s="668">
        <v>1</v>
      </c>
      <c r="G42" s="668">
        <v>310</v>
      </c>
      <c r="H42" s="668">
        <v>1</v>
      </c>
      <c r="I42" s="668">
        <v>310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7809</v>
      </c>
      <c r="B43" s="665" t="s">
        <v>7592</v>
      </c>
      <c r="C43" s="665" t="s">
        <v>7628</v>
      </c>
      <c r="D43" s="665" t="s">
        <v>7646</v>
      </c>
      <c r="E43" s="665" t="s">
        <v>7647</v>
      </c>
      <c r="F43" s="668"/>
      <c r="G43" s="668"/>
      <c r="H43" s="668"/>
      <c r="I43" s="668"/>
      <c r="J43" s="668">
        <v>1</v>
      </c>
      <c r="K43" s="668">
        <v>301</v>
      </c>
      <c r="L43" s="668"/>
      <c r="M43" s="668">
        <v>301</v>
      </c>
      <c r="N43" s="668"/>
      <c r="O43" s="668"/>
      <c r="P43" s="681"/>
      <c r="Q43" s="669"/>
    </row>
    <row r="44" spans="1:17" ht="14.4" customHeight="1" x14ac:dyDescent="0.3">
      <c r="A44" s="664" t="s">
        <v>7809</v>
      </c>
      <c r="B44" s="665" t="s">
        <v>7592</v>
      </c>
      <c r="C44" s="665" t="s">
        <v>7628</v>
      </c>
      <c r="D44" s="665" t="s">
        <v>7654</v>
      </c>
      <c r="E44" s="665" t="s">
        <v>7655</v>
      </c>
      <c r="F44" s="668">
        <v>1</v>
      </c>
      <c r="G44" s="668">
        <v>93</v>
      </c>
      <c r="H44" s="668">
        <v>1</v>
      </c>
      <c r="I44" s="668">
        <v>93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7809</v>
      </c>
      <c r="B45" s="665" t="s">
        <v>7592</v>
      </c>
      <c r="C45" s="665" t="s">
        <v>7628</v>
      </c>
      <c r="D45" s="665" t="s">
        <v>7656</v>
      </c>
      <c r="E45" s="665" t="s">
        <v>7657</v>
      </c>
      <c r="F45" s="668">
        <v>13</v>
      </c>
      <c r="G45" s="668">
        <v>1526</v>
      </c>
      <c r="H45" s="668">
        <v>1</v>
      </c>
      <c r="I45" s="668">
        <v>117.38461538461539</v>
      </c>
      <c r="J45" s="668">
        <v>15</v>
      </c>
      <c r="K45" s="668">
        <v>1770</v>
      </c>
      <c r="L45" s="668">
        <v>1.1598951507208388</v>
      </c>
      <c r="M45" s="668">
        <v>118</v>
      </c>
      <c r="N45" s="668">
        <v>2</v>
      </c>
      <c r="O45" s="668">
        <v>252</v>
      </c>
      <c r="P45" s="681">
        <v>0.16513761467889909</v>
      </c>
      <c r="Q45" s="669">
        <v>126</v>
      </c>
    </row>
    <row r="46" spans="1:17" ht="14.4" customHeight="1" x14ac:dyDescent="0.3">
      <c r="A46" s="664" t="s">
        <v>7809</v>
      </c>
      <c r="B46" s="665" t="s">
        <v>7592</v>
      </c>
      <c r="C46" s="665" t="s">
        <v>7628</v>
      </c>
      <c r="D46" s="665" t="s">
        <v>7672</v>
      </c>
      <c r="E46" s="665" t="s">
        <v>7673</v>
      </c>
      <c r="F46" s="668">
        <v>1</v>
      </c>
      <c r="G46" s="668">
        <v>1634</v>
      </c>
      <c r="H46" s="668">
        <v>1</v>
      </c>
      <c r="I46" s="668">
        <v>1634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7809</v>
      </c>
      <c r="B47" s="665" t="s">
        <v>7592</v>
      </c>
      <c r="C47" s="665" t="s">
        <v>7628</v>
      </c>
      <c r="D47" s="665" t="s">
        <v>7676</v>
      </c>
      <c r="E47" s="665" t="s">
        <v>7677</v>
      </c>
      <c r="F47" s="668"/>
      <c r="G47" s="668"/>
      <c r="H47" s="668"/>
      <c r="I47" s="668"/>
      <c r="J47" s="668">
        <v>1</v>
      </c>
      <c r="K47" s="668">
        <v>946</v>
      </c>
      <c r="L47" s="668"/>
      <c r="M47" s="668">
        <v>946</v>
      </c>
      <c r="N47" s="668"/>
      <c r="O47" s="668"/>
      <c r="P47" s="681"/>
      <c r="Q47" s="669"/>
    </row>
    <row r="48" spans="1:17" ht="14.4" customHeight="1" x14ac:dyDescent="0.3">
      <c r="A48" s="664" t="s">
        <v>7809</v>
      </c>
      <c r="B48" s="665" t="s">
        <v>7592</v>
      </c>
      <c r="C48" s="665" t="s">
        <v>7628</v>
      </c>
      <c r="D48" s="665" t="s">
        <v>7694</v>
      </c>
      <c r="E48" s="665" t="s">
        <v>7695</v>
      </c>
      <c r="F48" s="668">
        <v>2</v>
      </c>
      <c r="G48" s="668">
        <v>163</v>
      </c>
      <c r="H48" s="668">
        <v>1</v>
      </c>
      <c r="I48" s="668">
        <v>81.5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7809</v>
      </c>
      <c r="B49" s="665" t="s">
        <v>7592</v>
      </c>
      <c r="C49" s="665" t="s">
        <v>7628</v>
      </c>
      <c r="D49" s="665" t="s">
        <v>7709</v>
      </c>
      <c r="E49" s="665" t="s">
        <v>7710</v>
      </c>
      <c r="F49" s="668">
        <v>10</v>
      </c>
      <c r="G49" s="668">
        <v>2326</v>
      </c>
      <c r="H49" s="668">
        <v>1</v>
      </c>
      <c r="I49" s="668">
        <v>232.6</v>
      </c>
      <c r="J49" s="668">
        <v>2</v>
      </c>
      <c r="K49" s="668">
        <v>470</v>
      </c>
      <c r="L49" s="668">
        <v>0.20206362854686155</v>
      </c>
      <c r="M49" s="668">
        <v>235</v>
      </c>
      <c r="N49" s="668">
        <v>1</v>
      </c>
      <c r="O49" s="668">
        <v>251</v>
      </c>
      <c r="P49" s="681">
        <v>0.10791057609630267</v>
      </c>
      <c r="Q49" s="669">
        <v>251</v>
      </c>
    </row>
    <row r="50" spans="1:17" ht="14.4" customHeight="1" x14ac:dyDescent="0.3">
      <c r="A50" s="664" t="s">
        <v>7809</v>
      </c>
      <c r="B50" s="665" t="s">
        <v>7592</v>
      </c>
      <c r="C50" s="665" t="s">
        <v>7628</v>
      </c>
      <c r="D50" s="665" t="s">
        <v>7727</v>
      </c>
      <c r="E50" s="665" t="s">
        <v>7728</v>
      </c>
      <c r="F50" s="668"/>
      <c r="G50" s="668"/>
      <c r="H50" s="668"/>
      <c r="I50" s="668"/>
      <c r="J50" s="668">
        <v>1</v>
      </c>
      <c r="K50" s="668">
        <v>311</v>
      </c>
      <c r="L50" s="668"/>
      <c r="M50" s="668">
        <v>311</v>
      </c>
      <c r="N50" s="668"/>
      <c r="O50" s="668"/>
      <c r="P50" s="681"/>
      <c r="Q50" s="669"/>
    </row>
    <row r="51" spans="1:17" ht="14.4" customHeight="1" x14ac:dyDescent="0.3">
      <c r="A51" s="664" t="s">
        <v>7809</v>
      </c>
      <c r="B51" s="665" t="s">
        <v>7592</v>
      </c>
      <c r="C51" s="665" t="s">
        <v>7628</v>
      </c>
      <c r="D51" s="665" t="s">
        <v>7743</v>
      </c>
      <c r="E51" s="665" t="s">
        <v>7744</v>
      </c>
      <c r="F51" s="668">
        <v>1</v>
      </c>
      <c r="G51" s="668">
        <v>928</v>
      </c>
      <c r="H51" s="668">
        <v>1</v>
      </c>
      <c r="I51" s="668">
        <v>928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7809</v>
      </c>
      <c r="B52" s="665" t="s">
        <v>7777</v>
      </c>
      <c r="C52" s="665" t="s">
        <v>7623</v>
      </c>
      <c r="D52" s="665" t="s">
        <v>7810</v>
      </c>
      <c r="E52" s="665" t="s">
        <v>7811</v>
      </c>
      <c r="F52" s="668">
        <v>6</v>
      </c>
      <c r="G52" s="668">
        <v>1979.88</v>
      </c>
      <c r="H52" s="668">
        <v>1</v>
      </c>
      <c r="I52" s="668">
        <v>329.98</v>
      </c>
      <c r="J52" s="668"/>
      <c r="K52" s="668"/>
      <c r="L52" s="668"/>
      <c r="M52" s="668"/>
      <c r="N52" s="668">
        <v>5</v>
      </c>
      <c r="O52" s="668">
        <v>1649.9</v>
      </c>
      <c r="P52" s="681">
        <v>0.83333333333333337</v>
      </c>
      <c r="Q52" s="669">
        <v>329.98</v>
      </c>
    </row>
    <row r="53" spans="1:17" ht="14.4" customHeight="1" x14ac:dyDescent="0.3">
      <c r="A53" s="664" t="s">
        <v>7809</v>
      </c>
      <c r="B53" s="665" t="s">
        <v>7777</v>
      </c>
      <c r="C53" s="665" t="s">
        <v>7623</v>
      </c>
      <c r="D53" s="665" t="s">
        <v>7812</v>
      </c>
      <c r="E53" s="665" t="s">
        <v>7811</v>
      </c>
      <c r="F53" s="668"/>
      <c r="G53" s="668"/>
      <c r="H53" s="668"/>
      <c r="I53" s="668"/>
      <c r="J53" s="668"/>
      <c r="K53" s="668"/>
      <c r="L53" s="668"/>
      <c r="M53" s="668"/>
      <c r="N53" s="668">
        <v>6</v>
      </c>
      <c r="O53" s="668">
        <v>2600.46</v>
      </c>
      <c r="P53" s="681"/>
      <c r="Q53" s="669">
        <v>433.41</v>
      </c>
    </row>
    <row r="54" spans="1:17" ht="14.4" customHeight="1" x14ac:dyDescent="0.3">
      <c r="A54" s="664" t="s">
        <v>7809</v>
      </c>
      <c r="B54" s="665" t="s">
        <v>7777</v>
      </c>
      <c r="C54" s="665" t="s">
        <v>7623</v>
      </c>
      <c r="D54" s="665" t="s">
        <v>7813</v>
      </c>
      <c r="E54" s="665" t="s">
        <v>7814</v>
      </c>
      <c r="F54" s="668">
        <v>1</v>
      </c>
      <c r="G54" s="668">
        <v>1435.36</v>
      </c>
      <c r="H54" s="668">
        <v>1</v>
      </c>
      <c r="I54" s="668">
        <v>1435.36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7809</v>
      </c>
      <c r="B55" s="665" t="s">
        <v>7777</v>
      </c>
      <c r="C55" s="665" t="s">
        <v>7623</v>
      </c>
      <c r="D55" s="665" t="s">
        <v>7815</v>
      </c>
      <c r="E55" s="665" t="s">
        <v>7816</v>
      </c>
      <c r="F55" s="668"/>
      <c r="G55" s="668"/>
      <c r="H55" s="668"/>
      <c r="I55" s="668"/>
      <c r="J55" s="668"/>
      <c r="K55" s="668"/>
      <c r="L55" s="668"/>
      <c r="M55" s="668"/>
      <c r="N55" s="668">
        <v>0.8</v>
      </c>
      <c r="O55" s="668">
        <v>503.67</v>
      </c>
      <c r="P55" s="681"/>
      <c r="Q55" s="669">
        <v>629.58749999999998</v>
      </c>
    </row>
    <row r="56" spans="1:17" ht="14.4" customHeight="1" x14ac:dyDescent="0.3">
      <c r="A56" s="664" t="s">
        <v>7809</v>
      </c>
      <c r="B56" s="665" t="s">
        <v>7777</v>
      </c>
      <c r="C56" s="665" t="s">
        <v>7623</v>
      </c>
      <c r="D56" s="665" t="s">
        <v>7817</v>
      </c>
      <c r="E56" s="665" t="s">
        <v>7818</v>
      </c>
      <c r="F56" s="668"/>
      <c r="G56" s="668"/>
      <c r="H56" s="668"/>
      <c r="I56" s="668"/>
      <c r="J56" s="668"/>
      <c r="K56" s="668"/>
      <c r="L56" s="668"/>
      <c r="M56" s="668"/>
      <c r="N56" s="668">
        <v>2</v>
      </c>
      <c r="O56" s="668">
        <v>4223.6000000000004</v>
      </c>
      <c r="P56" s="681"/>
      <c r="Q56" s="669">
        <v>2111.8000000000002</v>
      </c>
    </row>
    <row r="57" spans="1:17" ht="14.4" customHeight="1" x14ac:dyDescent="0.3">
      <c r="A57" s="664" t="s">
        <v>7809</v>
      </c>
      <c r="B57" s="665" t="s">
        <v>7777</v>
      </c>
      <c r="C57" s="665" t="s">
        <v>7623</v>
      </c>
      <c r="D57" s="665" t="s">
        <v>7819</v>
      </c>
      <c r="E57" s="665" t="s">
        <v>7820</v>
      </c>
      <c r="F57" s="668">
        <v>2</v>
      </c>
      <c r="G57" s="668">
        <v>2068.58</v>
      </c>
      <c r="H57" s="668">
        <v>1</v>
      </c>
      <c r="I57" s="668">
        <v>1034.29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7809</v>
      </c>
      <c r="B58" s="665" t="s">
        <v>7777</v>
      </c>
      <c r="C58" s="665" t="s">
        <v>7623</v>
      </c>
      <c r="D58" s="665" t="s">
        <v>7821</v>
      </c>
      <c r="E58" s="665" t="s">
        <v>7820</v>
      </c>
      <c r="F58" s="668">
        <v>1</v>
      </c>
      <c r="G58" s="668">
        <v>1099.58</v>
      </c>
      <c r="H58" s="668">
        <v>1</v>
      </c>
      <c r="I58" s="668">
        <v>1099.58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7809</v>
      </c>
      <c r="B59" s="665" t="s">
        <v>7777</v>
      </c>
      <c r="C59" s="665" t="s">
        <v>7623</v>
      </c>
      <c r="D59" s="665" t="s">
        <v>7822</v>
      </c>
      <c r="E59" s="665" t="s">
        <v>4158</v>
      </c>
      <c r="F59" s="668">
        <v>2</v>
      </c>
      <c r="G59" s="668">
        <v>435.28</v>
      </c>
      <c r="H59" s="668">
        <v>1</v>
      </c>
      <c r="I59" s="668">
        <v>217.64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7809</v>
      </c>
      <c r="B60" s="665" t="s">
        <v>7777</v>
      </c>
      <c r="C60" s="665" t="s">
        <v>7623</v>
      </c>
      <c r="D60" s="665" t="s">
        <v>7823</v>
      </c>
      <c r="E60" s="665" t="s">
        <v>7824</v>
      </c>
      <c r="F60" s="668"/>
      <c r="G60" s="668"/>
      <c r="H60" s="668"/>
      <c r="I60" s="668"/>
      <c r="J60" s="668"/>
      <c r="K60" s="668"/>
      <c r="L60" s="668"/>
      <c r="M60" s="668"/>
      <c r="N60" s="668">
        <v>3</v>
      </c>
      <c r="O60" s="668">
        <v>363.75</v>
      </c>
      <c r="P60" s="681"/>
      <c r="Q60" s="669">
        <v>121.25</v>
      </c>
    </row>
    <row r="61" spans="1:17" ht="14.4" customHeight="1" x14ac:dyDescent="0.3">
      <c r="A61" s="664" t="s">
        <v>7809</v>
      </c>
      <c r="B61" s="665" t="s">
        <v>7777</v>
      </c>
      <c r="C61" s="665" t="s">
        <v>7623</v>
      </c>
      <c r="D61" s="665" t="s">
        <v>7825</v>
      </c>
      <c r="E61" s="665" t="s">
        <v>7826</v>
      </c>
      <c r="F61" s="668"/>
      <c r="G61" s="668"/>
      <c r="H61" s="668"/>
      <c r="I61" s="668"/>
      <c r="J61" s="668"/>
      <c r="K61" s="668"/>
      <c r="L61" s="668"/>
      <c r="M61" s="668"/>
      <c r="N61" s="668">
        <v>1</v>
      </c>
      <c r="O61" s="668">
        <v>12681.98</v>
      </c>
      <c r="P61" s="681"/>
      <c r="Q61" s="669">
        <v>12681.98</v>
      </c>
    </row>
    <row r="62" spans="1:17" ht="14.4" customHeight="1" x14ac:dyDescent="0.3">
      <c r="A62" s="664" t="s">
        <v>7809</v>
      </c>
      <c r="B62" s="665" t="s">
        <v>7777</v>
      </c>
      <c r="C62" s="665" t="s">
        <v>7623</v>
      </c>
      <c r="D62" s="665" t="s">
        <v>7827</v>
      </c>
      <c r="E62" s="665" t="s">
        <v>7828</v>
      </c>
      <c r="F62" s="668">
        <v>3</v>
      </c>
      <c r="G62" s="668">
        <v>3743.34</v>
      </c>
      <c r="H62" s="668">
        <v>1</v>
      </c>
      <c r="I62" s="668">
        <v>1247.78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7809</v>
      </c>
      <c r="B63" s="665" t="s">
        <v>7777</v>
      </c>
      <c r="C63" s="665" t="s">
        <v>7623</v>
      </c>
      <c r="D63" s="665" t="s">
        <v>7829</v>
      </c>
      <c r="E63" s="665" t="s">
        <v>7830</v>
      </c>
      <c r="F63" s="668"/>
      <c r="G63" s="668"/>
      <c r="H63" s="668"/>
      <c r="I63" s="668"/>
      <c r="J63" s="668"/>
      <c r="K63" s="668"/>
      <c r="L63" s="668"/>
      <c r="M63" s="668"/>
      <c r="N63" s="668">
        <v>9</v>
      </c>
      <c r="O63" s="668">
        <v>12778.38</v>
      </c>
      <c r="P63" s="681"/>
      <c r="Q63" s="669">
        <v>1419.82</v>
      </c>
    </row>
    <row r="64" spans="1:17" ht="14.4" customHeight="1" x14ac:dyDescent="0.3">
      <c r="A64" s="664" t="s">
        <v>7809</v>
      </c>
      <c r="B64" s="665" t="s">
        <v>7777</v>
      </c>
      <c r="C64" s="665" t="s">
        <v>7623</v>
      </c>
      <c r="D64" s="665" t="s">
        <v>7831</v>
      </c>
      <c r="E64" s="665" t="s">
        <v>7832</v>
      </c>
      <c r="F64" s="668"/>
      <c r="G64" s="668"/>
      <c r="H64" s="668"/>
      <c r="I64" s="668"/>
      <c r="J64" s="668"/>
      <c r="K64" s="668"/>
      <c r="L64" s="668"/>
      <c r="M64" s="668"/>
      <c r="N64" s="668">
        <v>4</v>
      </c>
      <c r="O64" s="668">
        <v>3409.24</v>
      </c>
      <c r="P64" s="681"/>
      <c r="Q64" s="669">
        <v>852.31</v>
      </c>
    </row>
    <row r="65" spans="1:17" ht="14.4" customHeight="1" x14ac:dyDescent="0.3">
      <c r="A65" s="664" t="s">
        <v>7809</v>
      </c>
      <c r="B65" s="665" t="s">
        <v>7777</v>
      </c>
      <c r="C65" s="665" t="s">
        <v>7623</v>
      </c>
      <c r="D65" s="665" t="s">
        <v>7833</v>
      </c>
      <c r="E65" s="665" t="s">
        <v>7816</v>
      </c>
      <c r="F65" s="668"/>
      <c r="G65" s="668"/>
      <c r="H65" s="668"/>
      <c r="I65" s="668"/>
      <c r="J65" s="668"/>
      <c r="K65" s="668"/>
      <c r="L65" s="668"/>
      <c r="M65" s="668"/>
      <c r="N65" s="668">
        <v>0.4</v>
      </c>
      <c r="O65" s="668">
        <v>100.82</v>
      </c>
      <c r="P65" s="681"/>
      <c r="Q65" s="669">
        <v>252.04999999999998</v>
      </c>
    </row>
    <row r="66" spans="1:17" ht="14.4" customHeight="1" x14ac:dyDescent="0.3">
      <c r="A66" s="664" t="s">
        <v>7809</v>
      </c>
      <c r="B66" s="665" t="s">
        <v>7777</v>
      </c>
      <c r="C66" s="665" t="s">
        <v>7623</v>
      </c>
      <c r="D66" s="665" t="s">
        <v>7834</v>
      </c>
      <c r="E66" s="665" t="s">
        <v>7816</v>
      </c>
      <c r="F66" s="668"/>
      <c r="G66" s="668"/>
      <c r="H66" s="668"/>
      <c r="I66" s="668"/>
      <c r="J66" s="668"/>
      <c r="K66" s="668"/>
      <c r="L66" s="668"/>
      <c r="M66" s="668"/>
      <c r="N66" s="668">
        <v>4</v>
      </c>
      <c r="O66" s="668">
        <v>7395.48</v>
      </c>
      <c r="P66" s="681"/>
      <c r="Q66" s="669">
        <v>1848.87</v>
      </c>
    </row>
    <row r="67" spans="1:17" ht="14.4" customHeight="1" x14ac:dyDescent="0.3">
      <c r="A67" s="664" t="s">
        <v>7809</v>
      </c>
      <c r="B67" s="665" t="s">
        <v>7777</v>
      </c>
      <c r="C67" s="665" t="s">
        <v>7623</v>
      </c>
      <c r="D67" s="665" t="s">
        <v>7835</v>
      </c>
      <c r="E67" s="665" t="s">
        <v>7836</v>
      </c>
      <c r="F67" s="668"/>
      <c r="G67" s="668"/>
      <c r="H67" s="668"/>
      <c r="I67" s="668"/>
      <c r="J67" s="668"/>
      <c r="K67" s="668"/>
      <c r="L67" s="668"/>
      <c r="M67" s="668"/>
      <c r="N67" s="668">
        <v>1</v>
      </c>
      <c r="O67" s="668">
        <v>9736.64</v>
      </c>
      <c r="P67" s="681"/>
      <c r="Q67" s="669">
        <v>9736.64</v>
      </c>
    </row>
    <row r="68" spans="1:17" ht="14.4" customHeight="1" x14ac:dyDescent="0.3">
      <c r="A68" s="664" t="s">
        <v>7809</v>
      </c>
      <c r="B68" s="665" t="s">
        <v>7777</v>
      </c>
      <c r="C68" s="665" t="s">
        <v>7623</v>
      </c>
      <c r="D68" s="665" t="s">
        <v>7837</v>
      </c>
      <c r="E68" s="665" t="s">
        <v>7838</v>
      </c>
      <c r="F68" s="668">
        <v>1</v>
      </c>
      <c r="G68" s="668">
        <v>9701.4</v>
      </c>
      <c r="H68" s="668">
        <v>1</v>
      </c>
      <c r="I68" s="668">
        <v>9701.4</v>
      </c>
      <c r="J68" s="668"/>
      <c r="K68" s="668"/>
      <c r="L68" s="668"/>
      <c r="M68" s="668"/>
      <c r="N68" s="668"/>
      <c r="O68" s="668"/>
      <c r="P68" s="681"/>
      <c r="Q68" s="669"/>
    </row>
    <row r="69" spans="1:17" ht="14.4" customHeight="1" x14ac:dyDescent="0.3">
      <c r="A69" s="664" t="s">
        <v>7809</v>
      </c>
      <c r="B69" s="665" t="s">
        <v>7777</v>
      </c>
      <c r="C69" s="665" t="s">
        <v>7623</v>
      </c>
      <c r="D69" s="665" t="s">
        <v>7839</v>
      </c>
      <c r="E69" s="665" t="s">
        <v>7840</v>
      </c>
      <c r="F69" s="668"/>
      <c r="G69" s="668"/>
      <c r="H69" s="668"/>
      <c r="I69" s="668"/>
      <c r="J69" s="668"/>
      <c r="K69" s="668"/>
      <c r="L69" s="668"/>
      <c r="M69" s="668"/>
      <c r="N69" s="668">
        <v>0.2</v>
      </c>
      <c r="O69" s="668">
        <v>13.4</v>
      </c>
      <c r="P69" s="681"/>
      <c r="Q69" s="669">
        <v>67</v>
      </c>
    </row>
    <row r="70" spans="1:17" ht="14.4" customHeight="1" x14ac:dyDescent="0.3">
      <c r="A70" s="664" t="s">
        <v>7809</v>
      </c>
      <c r="B70" s="665" t="s">
        <v>7777</v>
      </c>
      <c r="C70" s="665" t="s">
        <v>7628</v>
      </c>
      <c r="D70" s="665" t="s">
        <v>7841</v>
      </c>
      <c r="E70" s="665" t="s">
        <v>7842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709</v>
      </c>
      <c r="P70" s="681"/>
      <c r="Q70" s="669">
        <v>709</v>
      </c>
    </row>
    <row r="71" spans="1:17" ht="14.4" customHeight="1" x14ac:dyDescent="0.3">
      <c r="A71" s="664" t="s">
        <v>7809</v>
      </c>
      <c r="B71" s="665" t="s">
        <v>7777</v>
      </c>
      <c r="C71" s="665" t="s">
        <v>7628</v>
      </c>
      <c r="D71" s="665" t="s">
        <v>7843</v>
      </c>
      <c r="E71" s="665" t="s">
        <v>7844</v>
      </c>
      <c r="F71" s="668">
        <v>1</v>
      </c>
      <c r="G71" s="668">
        <v>3493</v>
      </c>
      <c r="H71" s="668">
        <v>1</v>
      </c>
      <c r="I71" s="668">
        <v>3493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7809</v>
      </c>
      <c r="B72" s="665" t="s">
        <v>7777</v>
      </c>
      <c r="C72" s="665" t="s">
        <v>7628</v>
      </c>
      <c r="D72" s="665" t="s">
        <v>7845</v>
      </c>
      <c r="E72" s="665" t="s">
        <v>7846</v>
      </c>
      <c r="F72" s="668">
        <v>1</v>
      </c>
      <c r="G72" s="668">
        <v>4144</v>
      </c>
      <c r="H72" s="668">
        <v>1</v>
      </c>
      <c r="I72" s="668">
        <v>4144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7809</v>
      </c>
      <c r="B73" s="665" t="s">
        <v>7777</v>
      </c>
      <c r="C73" s="665" t="s">
        <v>7628</v>
      </c>
      <c r="D73" s="665" t="s">
        <v>7847</v>
      </c>
      <c r="E73" s="665" t="s">
        <v>7848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5507</v>
      </c>
      <c r="P73" s="681"/>
      <c r="Q73" s="669">
        <v>5507</v>
      </c>
    </row>
    <row r="74" spans="1:17" ht="14.4" customHeight="1" x14ac:dyDescent="0.3">
      <c r="A74" s="664" t="s">
        <v>7809</v>
      </c>
      <c r="B74" s="665" t="s">
        <v>7777</v>
      </c>
      <c r="C74" s="665" t="s">
        <v>7628</v>
      </c>
      <c r="D74" s="665" t="s">
        <v>7849</v>
      </c>
      <c r="E74" s="665" t="s">
        <v>7850</v>
      </c>
      <c r="F74" s="668"/>
      <c r="G74" s="668"/>
      <c r="H74" s="668"/>
      <c r="I74" s="668"/>
      <c r="J74" s="668"/>
      <c r="K74" s="668"/>
      <c r="L74" s="668"/>
      <c r="M74" s="668"/>
      <c r="N74" s="668">
        <v>1</v>
      </c>
      <c r="O74" s="668">
        <v>9211</v>
      </c>
      <c r="P74" s="681"/>
      <c r="Q74" s="669">
        <v>9211</v>
      </c>
    </row>
    <row r="75" spans="1:17" ht="14.4" customHeight="1" x14ac:dyDescent="0.3">
      <c r="A75" s="664" t="s">
        <v>7809</v>
      </c>
      <c r="B75" s="665" t="s">
        <v>7777</v>
      </c>
      <c r="C75" s="665" t="s">
        <v>7628</v>
      </c>
      <c r="D75" s="665" t="s">
        <v>7851</v>
      </c>
      <c r="E75" s="665" t="s">
        <v>7852</v>
      </c>
      <c r="F75" s="668"/>
      <c r="G75" s="668"/>
      <c r="H75" s="668"/>
      <c r="I75" s="668"/>
      <c r="J75" s="668"/>
      <c r="K75" s="668"/>
      <c r="L75" s="668"/>
      <c r="M75" s="668"/>
      <c r="N75" s="668">
        <v>1</v>
      </c>
      <c r="O75" s="668">
        <v>4263</v>
      </c>
      <c r="P75" s="681"/>
      <c r="Q75" s="669">
        <v>4263</v>
      </c>
    </row>
    <row r="76" spans="1:17" ht="14.4" customHeight="1" x14ac:dyDescent="0.3">
      <c r="A76" s="664" t="s">
        <v>7809</v>
      </c>
      <c r="B76" s="665" t="s">
        <v>7777</v>
      </c>
      <c r="C76" s="665" t="s">
        <v>7628</v>
      </c>
      <c r="D76" s="665" t="s">
        <v>7676</v>
      </c>
      <c r="E76" s="665" t="s">
        <v>7677</v>
      </c>
      <c r="F76" s="668"/>
      <c r="G76" s="668"/>
      <c r="H76" s="668"/>
      <c r="I76" s="668"/>
      <c r="J76" s="668"/>
      <c r="K76" s="668"/>
      <c r="L76" s="668"/>
      <c r="M76" s="668"/>
      <c r="N76" s="668">
        <v>1</v>
      </c>
      <c r="O76" s="668">
        <v>971</v>
      </c>
      <c r="P76" s="681"/>
      <c r="Q76" s="669">
        <v>971</v>
      </c>
    </row>
    <row r="77" spans="1:17" ht="14.4" customHeight="1" x14ac:dyDescent="0.3">
      <c r="A77" s="664" t="s">
        <v>7809</v>
      </c>
      <c r="B77" s="665" t="s">
        <v>7777</v>
      </c>
      <c r="C77" s="665" t="s">
        <v>7628</v>
      </c>
      <c r="D77" s="665" t="s">
        <v>7853</v>
      </c>
      <c r="E77" s="665" t="s">
        <v>7854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2950</v>
      </c>
      <c r="P77" s="681"/>
      <c r="Q77" s="669">
        <v>2950</v>
      </c>
    </row>
    <row r="78" spans="1:17" ht="14.4" customHeight="1" x14ac:dyDescent="0.3">
      <c r="A78" s="664" t="s">
        <v>7809</v>
      </c>
      <c r="B78" s="665" t="s">
        <v>7777</v>
      </c>
      <c r="C78" s="665" t="s">
        <v>7628</v>
      </c>
      <c r="D78" s="665" t="s">
        <v>7717</v>
      </c>
      <c r="E78" s="665" t="s">
        <v>7718</v>
      </c>
      <c r="F78" s="668">
        <v>1</v>
      </c>
      <c r="G78" s="668">
        <v>113</v>
      </c>
      <c r="H78" s="668">
        <v>1</v>
      </c>
      <c r="I78" s="668">
        <v>113</v>
      </c>
      <c r="J78" s="668"/>
      <c r="K78" s="668"/>
      <c r="L78" s="668"/>
      <c r="M78" s="668"/>
      <c r="N78" s="668">
        <v>2</v>
      </c>
      <c r="O78" s="668">
        <v>240</v>
      </c>
      <c r="P78" s="681">
        <v>2.1238938053097347</v>
      </c>
      <c r="Q78" s="669">
        <v>120</v>
      </c>
    </row>
    <row r="79" spans="1:17" ht="14.4" customHeight="1" x14ac:dyDescent="0.3">
      <c r="A79" s="664" t="s">
        <v>7809</v>
      </c>
      <c r="B79" s="665" t="s">
        <v>7777</v>
      </c>
      <c r="C79" s="665" t="s">
        <v>7628</v>
      </c>
      <c r="D79" s="665" t="s">
        <v>7727</v>
      </c>
      <c r="E79" s="665" t="s">
        <v>7728</v>
      </c>
      <c r="F79" s="668">
        <v>1</v>
      </c>
      <c r="G79" s="668">
        <v>310</v>
      </c>
      <c r="H79" s="668">
        <v>1</v>
      </c>
      <c r="I79" s="668">
        <v>310</v>
      </c>
      <c r="J79" s="668"/>
      <c r="K79" s="668"/>
      <c r="L79" s="668"/>
      <c r="M79" s="668"/>
      <c r="N79" s="668">
        <v>1</v>
      </c>
      <c r="O79" s="668">
        <v>319</v>
      </c>
      <c r="P79" s="681">
        <v>1.0290322580645161</v>
      </c>
      <c r="Q79" s="669">
        <v>319</v>
      </c>
    </row>
    <row r="80" spans="1:17" ht="14.4" customHeight="1" x14ac:dyDescent="0.3">
      <c r="A80" s="664" t="s">
        <v>7809</v>
      </c>
      <c r="B80" s="665" t="s">
        <v>7777</v>
      </c>
      <c r="C80" s="665" t="s">
        <v>7628</v>
      </c>
      <c r="D80" s="665" t="s">
        <v>7753</v>
      </c>
      <c r="E80" s="665" t="s">
        <v>7754</v>
      </c>
      <c r="F80" s="668"/>
      <c r="G80" s="668"/>
      <c r="H80" s="668"/>
      <c r="I80" s="668"/>
      <c r="J80" s="668"/>
      <c r="K80" s="668"/>
      <c r="L80" s="668"/>
      <c r="M80" s="668"/>
      <c r="N80" s="668">
        <v>1</v>
      </c>
      <c r="O80" s="668">
        <v>331</v>
      </c>
      <c r="P80" s="681"/>
      <c r="Q80" s="669">
        <v>331</v>
      </c>
    </row>
    <row r="81" spans="1:17" ht="14.4" customHeight="1" x14ac:dyDescent="0.3">
      <c r="A81" s="664" t="s">
        <v>7809</v>
      </c>
      <c r="B81" s="665" t="s">
        <v>7777</v>
      </c>
      <c r="C81" s="665" t="s">
        <v>7628</v>
      </c>
      <c r="D81" s="665" t="s">
        <v>7855</v>
      </c>
      <c r="E81" s="665" t="s">
        <v>7856</v>
      </c>
      <c r="F81" s="668"/>
      <c r="G81" s="668"/>
      <c r="H81" s="668"/>
      <c r="I81" s="668"/>
      <c r="J81" s="668"/>
      <c r="K81" s="668"/>
      <c r="L81" s="668"/>
      <c r="M81" s="668"/>
      <c r="N81" s="668">
        <v>1</v>
      </c>
      <c r="O81" s="668">
        <v>1380</v>
      </c>
      <c r="P81" s="681"/>
      <c r="Q81" s="669">
        <v>1380</v>
      </c>
    </row>
    <row r="82" spans="1:17" ht="14.4" customHeight="1" x14ac:dyDescent="0.3">
      <c r="A82" s="664" t="s">
        <v>7809</v>
      </c>
      <c r="B82" s="665" t="s">
        <v>7777</v>
      </c>
      <c r="C82" s="665" t="s">
        <v>7628</v>
      </c>
      <c r="D82" s="665" t="s">
        <v>7857</v>
      </c>
      <c r="E82" s="665" t="s">
        <v>7848</v>
      </c>
      <c r="F82" s="668"/>
      <c r="G82" s="668"/>
      <c r="H82" s="668"/>
      <c r="I82" s="668"/>
      <c r="J82" s="668"/>
      <c r="K82" s="668"/>
      <c r="L82" s="668"/>
      <c r="M82" s="668"/>
      <c r="N82" s="668">
        <v>1</v>
      </c>
      <c r="O82" s="668">
        <v>593</v>
      </c>
      <c r="P82" s="681"/>
      <c r="Q82" s="669">
        <v>593</v>
      </c>
    </row>
    <row r="83" spans="1:17" ht="14.4" customHeight="1" x14ac:dyDescent="0.3">
      <c r="A83" s="664" t="s">
        <v>7809</v>
      </c>
      <c r="B83" s="665" t="s">
        <v>7777</v>
      </c>
      <c r="C83" s="665" t="s">
        <v>7628</v>
      </c>
      <c r="D83" s="665" t="s">
        <v>7858</v>
      </c>
      <c r="E83" s="665" t="s">
        <v>7859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3861</v>
      </c>
      <c r="P83" s="681"/>
      <c r="Q83" s="669">
        <v>3861</v>
      </c>
    </row>
    <row r="84" spans="1:17" ht="14.4" customHeight="1" x14ac:dyDescent="0.3">
      <c r="A84" s="664" t="s">
        <v>7860</v>
      </c>
      <c r="B84" s="665" t="s">
        <v>7592</v>
      </c>
      <c r="C84" s="665" t="s">
        <v>7628</v>
      </c>
      <c r="D84" s="665" t="s">
        <v>7654</v>
      </c>
      <c r="E84" s="665" t="s">
        <v>7655</v>
      </c>
      <c r="F84" s="668">
        <v>1</v>
      </c>
      <c r="G84" s="668">
        <v>93</v>
      </c>
      <c r="H84" s="668">
        <v>1</v>
      </c>
      <c r="I84" s="668">
        <v>93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7860</v>
      </c>
      <c r="B85" s="665" t="s">
        <v>7592</v>
      </c>
      <c r="C85" s="665" t="s">
        <v>7628</v>
      </c>
      <c r="D85" s="665" t="s">
        <v>7656</v>
      </c>
      <c r="E85" s="665" t="s">
        <v>7657</v>
      </c>
      <c r="F85" s="668">
        <v>3</v>
      </c>
      <c r="G85" s="668">
        <v>352</v>
      </c>
      <c r="H85" s="668">
        <v>1</v>
      </c>
      <c r="I85" s="668">
        <v>117.33333333333333</v>
      </c>
      <c r="J85" s="668">
        <v>2</v>
      </c>
      <c r="K85" s="668">
        <v>236</v>
      </c>
      <c r="L85" s="668">
        <v>0.67045454545454541</v>
      </c>
      <c r="M85" s="668">
        <v>118</v>
      </c>
      <c r="N85" s="668">
        <v>2</v>
      </c>
      <c r="O85" s="668">
        <v>252</v>
      </c>
      <c r="P85" s="681">
        <v>0.71590909090909094</v>
      </c>
      <c r="Q85" s="669">
        <v>126</v>
      </c>
    </row>
    <row r="86" spans="1:17" ht="14.4" customHeight="1" x14ac:dyDescent="0.3">
      <c r="A86" s="664" t="s">
        <v>7860</v>
      </c>
      <c r="B86" s="665" t="s">
        <v>7592</v>
      </c>
      <c r="C86" s="665" t="s">
        <v>7628</v>
      </c>
      <c r="D86" s="665" t="s">
        <v>7688</v>
      </c>
      <c r="E86" s="665" t="s">
        <v>7689</v>
      </c>
      <c r="F86" s="668"/>
      <c r="G86" s="668"/>
      <c r="H86" s="668"/>
      <c r="I86" s="668"/>
      <c r="J86" s="668"/>
      <c r="K86" s="668"/>
      <c r="L86" s="668"/>
      <c r="M86" s="668"/>
      <c r="N86" s="668">
        <v>1</v>
      </c>
      <c r="O86" s="668">
        <v>33.33</v>
      </c>
      <c r="P86" s="681"/>
      <c r="Q86" s="669">
        <v>33.33</v>
      </c>
    </row>
    <row r="87" spans="1:17" ht="14.4" customHeight="1" x14ac:dyDescent="0.3">
      <c r="A87" s="664" t="s">
        <v>7860</v>
      </c>
      <c r="B87" s="665" t="s">
        <v>7592</v>
      </c>
      <c r="C87" s="665" t="s">
        <v>7628</v>
      </c>
      <c r="D87" s="665" t="s">
        <v>7709</v>
      </c>
      <c r="E87" s="665" t="s">
        <v>7710</v>
      </c>
      <c r="F87" s="668"/>
      <c r="G87" s="668"/>
      <c r="H87" s="668"/>
      <c r="I87" s="668"/>
      <c r="J87" s="668">
        <v>0</v>
      </c>
      <c r="K87" s="668">
        <v>0</v>
      </c>
      <c r="L87" s="668"/>
      <c r="M87" s="668"/>
      <c r="N87" s="668">
        <v>1</v>
      </c>
      <c r="O87" s="668">
        <v>251</v>
      </c>
      <c r="P87" s="681"/>
      <c r="Q87" s="669">
        <v>251</v>
      </c>
    </row>
    <row r="88" spans="1:17" ht="14.4" customHeight="1" x14ac:dyDescent="0.3">
      <c r="A88" s="664" t="s">
        <v>7861</v>
      </c>
      <c r="B88" s="665" t="s">
        <v>7592</v>
      </c>
      <c r="C88" s="665" t="s">
        <v>7628</v>
      </c>
      <c r="D88" s="665" t="s">
        <v>7635</v>
      </c>
      <c r="E88" s="665" t="s">
        <v>7636</v>
      </c>
      <c r="F88" s="668">
        <v>4</v>
      </c>
      <c r="G88" s="668">
        <v>139</v>
      </c>
      <c r="H88" s="668">
        <v>1</v>
      </c>
      <c r="I88" s="668">
        <v>34.75</v>
      </c>
      <c r="J88" s="668">
        <v>1</v>
      </c>
      <c r="K88" s="668">
        <v>35</v>
      </c>
      <c r="L88" s="668">
        <v>0.25179856115107913</v>
      </c>
      <c r="M88" s="668">
        <v>35</v>
      </c>
      <c r="N88" s="668"/>
      <c r="O88" s="668"/>
      <c r="P88" s="681"/>
      <c r="Q88" s="669"/>
    </row>
    <row r="89" spans="1:17" ht="14.4" customHeight="1" x14ac:dyDescent="0.3">
      <c r="A89" s="664" t="s">
        <v>7861</v>
      </c>
      <c r="B89" s="665" t="s">
        <v>7592</v>
      </c>
      <c r="C89" s="665" t="s">
        <v>7628</v>
      </c>
      <c r="D89" s="665" t="s">
        <v>7644</v>
      </c>
      <c r="E89" s="665" t="s">
        <v>7645</v>
      </c>
      <c r="F89" s="668">
        <v>2</v>
      </c>
      <c r="G89" s="668">
        <v>324</v>
      </c>
      <c r="H89" s="668">
        <v>1</v>
      </c>
      <c r="I89" s="668">
        <v>162</v>
      </c>
      <c r="J89" s="668">
        <v>1</v>
      </c>
      <c r="K89" s="668">
        <v>201</v>
      </c>
      <c r="L89" s="668">
        <v>0.62037037037037035</v>
      </c>
      <c r="M89" s="668">
        <v>201</v>
      </c>
      <c r="N89" s="668">
        <v>2</v>
      </c>
      <c r="O89" s="668">
        <v>414</v>
      </c>
      <c r="P89" s="681">
        <v>1.2777777777777777</v>
      </c>
      <c r="Q89" s="669">
        <v>207</v>
      </c>
    </row>
    <row r="90" spans="1:17" ht="14.4" customHeight="1" x14ac:dyDescent="0.3">
      <c r="A90" s="664" t="s">
        <v>7861</v>
      </c>
      <c r="B90" s="665" t="s">
        <v>7592</v>
      </c>
      <c r="C90" s="665" t="s">
        <v>7628</v>
      </c>
      <c r="D90" s="665" t="s">
        <v>7646</v>
      </c>
      <c r="E90" s="665" t="s">
        <v>7647</v>
      </c>
      <c r="F90" s="668">
        <v>1</v>
      </c>
      <c r="G90" s="668">
        <v>300</v>
      </c>
      <c r="H90" s="668">
        <v>1</v>
      </c>
      <c r="I90" s="668">
        <v>300</v>
      </c>
      <c r="J90" s="668"/>
      <c r="K90" s="668"/>
      <c r="L90" s="668"/>
      <c r="M90" s="668"/>
      <c r="N90" s="668">
        <v>1</v>
      </c>
      <c r="O90" s="668">
        <v>309</v>
      </c>
      <c r="P90" s="681">
        <v>1.03</v>
      </c>
      <c r="Q90" s="669">
        <v>309</v>
      </c>
    </row>
    <row r="91" spans="1:17" ht="14.4" customHeight="1" x14ac:dyDescent="0.3">
      <c r="A91" s="664" t="s">
        <v>7861</v>
      </c>
      <c r="B91" s="665" t="s">
        <v>7592</v>
      </c>
      <c r="C91" s="665" t="s">
        <v>7628</v>
      </c>
      <c r="D91" s="665" t="s">
        <v>7648</v>
      </c>
      <c r="E91" s="665" t="s">
        <v>7649</v>
      </c>
      <c r="F91" s="668"/>
      <c r="G91" s="668"/>
      <c r="H91" s="668"/>
      <c r="I91" s="668"/>
      <c r="J91" s="668">
        <v>1</v>
      </c>
      <c r="K91" s="668">
        <v>476</v>
      </c>
      <c r="L91" s="668"/>
      <c r="M91" s="668">
        <v>476</v>
      </c>
      <c r="N91" s="668">
        <v>3</v>
      </c>
      <c r="O91" s="668">
        <v>1464</v>
      </c>
      <c r="P91" s="681"/>
      <c r="Q91" s="669">
        <v>488</v>
      </c>
    </row>
    <row r="92" spans="1:17" ht="14.4" customHeight="1" x14ac:dyDescent="0.3">
      <c r="A92" s="664" t="s">
        <v>7861</v>
      </c>
      <c r="B92" s="665" t="s">
        <v>7592</v>
      </c>
      <c r="C92" s="665" t="s">
        <v>7628</v>
      </c>
      <c r="D92" s="665" t="s">
        <v>7650</v>
      </c>
      <c r="E92" s="665" t="s">
        <v>7651</v>
      </c>
      <c r="F92" s="668">
        <v>5</v>
      </c>
      <c r="G92" s="668">
        <v>473</v>
      </c>
      <c r="H92" s="668">
        <v>1</v>
      </c>
      <c r="I92" s="668">
        <v>94.6</v>
      </c>
      <c r="J92" s="668">
        <v>4</v>
      </c>
      <c r="K92" s="668">
        <v>380</v>
      </c>
      <c r="L92" s="668">
        <v>0.80338266384778012</v>
      </c>
      <c r="M92" s="668">
        <v>95</v>
      </c>
      <c r="N92" s="668">
        <v>2</v>
      </c>
      <c r="O92" s="668">
        <v>198</v>
      </c>
      <c r="P92" s="681">
        <v>0.41860465116279072</v>
      </c>
      <c r="Q92" s="669">
        <v>99</v>
      </c>
    </row>
    <row r="93" spans="1:17" ht="14.4" customHeight="1" x14ac:dyDescent="0.3">
      <c r="A93" s="664" t="s">
        <v>7861</v>
      </c>
      <c r="B93" s="665" t="s">
        <v>7592</v>
      </c>
      <c r="C93" s="665" t="s">
        <v>7628</v>
      </c>
      <c r="D93" s="665" t="s">
        <v>7652</v>
      </c>
      <c r="E93" s="665" t="s">
        <v>7653</v>
      </c>
      <c r="F93" s="668">
        <v>1</v>
      </c>
      <c r="G93" s="668">
        <v>323</v>
      </c>
      <c r="H93" s="668">
        <v>1</v>
      </c>
      <c r="I93" s="668">
        <v>323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7861</v>
      </c>
      <c r="B94" s="665" t="s">
        <v>7592</v>
      </c>
      <c r="C94" s="665" t="s">
        <v>7628</v>
      </c>
      <c r="D94" s="665" t="s">
        <v>7654</v>
      </c>
      <c r="E94" s="665" t="s">
        <v>7655</v>
      </c>
      <c r="F94" s="668"/>
      <c r="G94" s="668"/>
      <c r="H94" s="668"/>
      <c r="I94" s="668"/>
      <c r="J94" s="668">
        <v>3</v>
      </c>
      <c r="K94" s="668">
        <v>279</v>
      </c>
      <c r="L94" s="668"/>
      <c r="M94" s="668">
        <v>93</v>
      </c>
      <c r="N94" s="668">
        <v>2</v>
      </c>
      <c r="O94" s="668">
        <v>194</v>
      </c>
      <c r="P94" s="681"/>
      <c r="Q94" s="669">
        <v>97</v>
      </c>
    </row>
    <row r="95" spans="1:17" ht="14.4" customHeight="1" x14ac:dyDescent="0.3">
      <c r="A95" s="664" t="s">
        <v>7861</v>
      </c>
      <c r="B95" s="665" t="s">
        <v>7592</v>
      </c>
      <c r="C95" s="665" t="s">
        <v>7628</v>
      </c>
      <c r="D95" s="665" t="s">
        <v>7656</v>
      </c>
      <c r="E95" s="665" t="s">
        <v>7657</v>
      </c>
      <c r="F95" s="668">
        <v>154</v>
      </c>
      <c r="G95" s="668">
        <v>18128</v>
      </c>
      <c r="H95" s="668">
        <v>1</v>
      </c>
      <c r="I95" s="668">
        <v>117.71428571428571</v>
      </c>
      <c r="J95" s="668">
        <v>149</v>
      </c>
      <c r="K95" s="668">
        <v>17582</v>
      </c>
      <c r="L95" s="668">
        <v>0.96988084730803181</v>
      </c>
      <c r="M95" s="668">
        <v>118</v>
      </c>
      <c r="N95" s="668">
        <v>183</v>
      </c>
      <c r="O95" s="668">
        <v>23058</v>
      </c>
      <c r="P95" s="681">
        <v>1.271954986760812</v>
      </c>
      <c r="Q95" s="669">
        <v>126</v>
      </c>
    </row>
    <row r="96" spans="1:17" ht="14.4" customHeight="1" x14ac:dyDescent="0.3">
      <c r="A96" s="664" t="s">
        <v>7861</v>
      </c>
      <c r="B96" s="665" t="s">
        <v>7592</v>
      </c>
      <c r="C96" s="665" t="s">
        <v>7628</v>
      </c>
      <c r="D96" s="665" t="s">
        <v>7674</v>
      </c>
      <c r="E96" s="665" t="s">
        <v>7675</v>
      </c>
      <c r="F96" s="668"/>
      <c r="G96" s="668"/>
      <c r="H96" s="668"/>
      <c r="I96" s="668"/>
      <c r="J96" s="668">
        <v>5</v>
      </c>
      <c r="K96" s="668">
        <v>6420</v>
      </c>
      <c r="L96" s="668"/>
      <c r="M96" s="668">
        <v>1284</v>
      </c>
      <c r="N96" s="668">
        <v>5</v>
      </c>
      <c r="O96" s="668">
        <v>6545</v>
      </c>
      <c r="P96" s="681"/>
      <c r="Q96" s="669">
        <v>1309</v>
      </c>
    </row>
    <row r="97" spans="1:17" ht="14.4" customHeight="1" x14ac:dyDescent="0.3">
      <c r="A97" s="664" t="s">
        <v>7861</v>
      </c>
      <c r="B97" s="665" t="s">
        <v>7592</v>
      </c>
      <c r="C97" s="665" t="s">
        <v>7628</v>
      </c>
      <c r="D97" s="665" t="s">
        <v>7688</v>
      </c>
      <c r="E97" s="665" t="s">
        <v>7689</v>
      </c>
      <c r="F97" s="668">
        <v>1</v>
      </c>
      <c r="G97" s="668">
        <v>0</v>
      </c>
      <c r="H97" s="668"/>
      <c r="I97" s="668">
        <v>0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7861</v>
      </c>
      <c r="B98" s="665" t="s">
        <v>7592</v>
      </c>
      <c r="C98" s="665" t="s">
        <v>7628</v>
      </c>
      <c r="D98" s="665" t="s">
        <v>7694</v>
      </c>
      <c r="E98" s="665" t="s">
        <v>7695</v>
      </c>
      <c r="F98" s="668">
        <v>1</v>
      </c>
      <c r="G98" s="668">
        <v>82</v>
      </c>
      <c r="H98" s="668">
        <v>1</v>
      </c>
      <c r="I98" s="668">
        <v>82</v>
      </c>
      <c r="J98" s="668">
        <v>1</v>
      </c>
      <c r="K98" s="668">
        <v>82</v>
      </c>
      <c r="L98" s="668">
        <v>1</v>
      </c>
      <c r="M98" s="668">
        <v>82</v>
      </c>
      <c r="N98" s="668"/>
      <c r="O98" s="668"/>
      <c r="P98" s="681"/>
      <c r="Q98" s="669"/>
    </row>
    <row r="99" spans="1:17" ht="14.4" customHeight="1" x14ac:dyDescent="0.3">
      <c r="A99" s="664" t="s">
        <v>7861</v>
      </c>
      <c r="B99" s="665" t="s">
        <v>7592</v>
      </c>
      <c r="C99" s="665" t="s">
        <v>7628</v>
      </c>
      <c r="D99" s="665" t="s">
        <v>7700</v>
      </c>
      <c r="E99" s="665" t="s">
        <v>7701</v>
      </c>
      <c r="F99" s="668"/>
      <c r="G99" s="668"/>
      <c r="H99" s="668"/>
      <c r="I99" s="668"/>
      <c r="J99" s="668">
        <v>1</v>
      </c>
      <c r="K99" s="668">
        <v>384</v>
      </c>
      <c r="L99" s="668"/>
      <c r="M99" s="668">
        <v>384</v>
      </c>
      <c r="N99" s="668"/>
      <c r="O99" s="668"/>
      <c r="P99" s="681"/>
      <c r="Q99" s="669"/>
    </row>
    <row r="100" spans="1:17" ht="14.4" customHeight="1" x14ac:dyDescent="0.3">
      <c r="A100" s="664" t="s">
        <v>7861</v>
      </c>
      <c r="B100" s="665" t="s">
        <v>7592</v>
      </c>
      <c r="C100" s="665" t="s">
        <v>7628</v>
      </c>
      <c r="D100" s="665" t="s">
        <v>7709</v>
      </c>
      <c r="E100" s="665" t="s">
        <v>7710</v>
      </c>
      <c r="F100" s="668">
        <v>14</v>
      </c>
      <c r="G100" s="668">
        <v>3274</v>
      </c>
      <c r="H100" s="668">
        <v>1</v>
      </c>
      <c r="I100" s="668">
        <v>233.85714285714286</v>
      </c>
      <c r="J100" s="668">
        <v>16</v>
      </c>
      <c r="K100" s="668">
        <v>3760</v>
      </c>
      <c r="L100" s="668">
        <v>1.1484422724496028</v>
      </c>
      <c r="M100" s="668">
        <v>235</v>
      </c>
      <c r="N100" s="668">
        <v>22</v>
      </c>
      <c r="O100" s="668">
        <v>5522</v>
      </c>
      <c r="P100" s="681">
        <v>1.6866218692730606</v>
      </c>
      <c r="Q100" s="669">
        <v>251</v>
      </c>
    </row>
    <row r="101" spans="1:17" ht="14.4" customHeight="1" x14ac:dyDescent="0.3">
      <c r="A101" s="664" t="s">
        <v>7861</v>
      </c>
      <c r="B101" s="665" t="s">
        <v>7592</v>
      </c>
      <c r="C101" s="665" t="s">
        <v>7628</v>
      </c>
      <c r="D101" s="665" t="s">
        <v>7717</v>
      </c>
      <c r="E101" s="665" t="s">
        <v>7718</v>
      </c>
      <c r="F101" s="668">
        <v>2</v>
      </c>
      <c r="G101" s="668">
        <v>226</v>
      </c>
      <c r="H101" s="668">
        <v>1</v>
      </c>
      <c r="I101" s="668">
        <v>113</v>
      </c>
      <c r="J101" s="668">
        <v>1</v>
      </c>
      <c r="K101" s="668">
        <v>114</v>
      </c>
      <c r="L101" s="668">
        <v>0.50442477876106195</v>
      </c>
      <c r="M101" s="668">
        <v>114</v>
      </c>
      <c r="N101" s="668">
        <v>4</v>
      </c>
      <c r="O101" s="668">
        <v>480</v>
      </c>
      <c r="P101" s="681">
        <v>2.1238938053097347</v>
      </c>
      <c r="Q101" s="669">
        <v>120</v>
      </c>
    </row>
    <row r="102" spans="1:17" ht="14.4" customHeight="1" x14ac:dyDescent="0.3">
      <c r="A102" s="664" t="s">
        <v>7861</v>
      </c>
      <c r="B102" s="665" t="s">
        <v>7592</v>
      </c>
      <c r="C102" s="665" t="s">
        <v>7628</v>
      </c>
      <c r="D102" s="665" t="s">
        <v>7727</v>
      </c>
      <c r="E102" s="665" t="s">
        <v>7728</v>
      </c>
      <c r="F102" s="668">
        <v>2</v>
      </c>
      <c r="G102" s="668">
        <v>620</v>
      </c>
      <c r="H102" s="668">
        <v>1</v>
      </c>
      <c r="I102" s="668">
        <v>310</v>
      </c>
      <c r="J102" s="668">
        <v>2</v>
      </c>
      <c r="K102" s="668">
        <v>622</v>
      </c>
      <c r="L102" s="668">
        <v>1.0032258064516129</v>
      </c>
      <c r="M102" s="668">
        <v>311</v>
      </c>
      <c r="N102" s="668">
        <v>2</v>
      </c>
      <c r="O102" s="668">
        <v>638</v>
      </c>
      <c r="P102" s="681">
        <v>1.0290322580645161</v>
      </c>
      <c r="Q102" s="669">
        <v>319</v>
      </c>
    </row>
    <row r="103" spans="1:17" ht="14.4" customHeight="1" x14ac:dyDescent="0.3">
      <c r="A103" s="664" t="s">
        <v>7861</v>
      </c>
      <c r="B103" s="665" t="s">
        <v>7592</v>
      </c>
      <c r="C103" s="665" t="s">
        <v>7628</v>
      </c>
      <c r="D103" s="665" t="s">
        <v>7733</v>
      </c>
      <c r="E103" s="665" t="s">
        <v>7734</v>
      </c>
      <c r="F103" s="668">
        <v>3</v>
      </c>
      <c r="G103" s="668">
        <v>331</v>
      </c>
      <c r="H103" s="668">
        <v>1</v>
      </c>
      <c r="I103" s="668">
        <v>110.33333333333333</v>
      </c>
      <c r="J103" s="668">
        <v>6</v>
      </c>
      <c r="K103" s="668">
        <v>666</v>
      </c>
      <c r="L103" s="668">
        <v>2.012084592145015</v>
      </c>
      <c r="M103" s="668">
        <v>111</v>
      </c>
      <c r="N103" s="668">
        <v>4</v>
      </c>
      <c r="O103" s="668">
        <v>460</v>
      </c>
      <c r="P103" s="681">
        <v>1.3897280966767371</v>
      </c>
      <c r="Q103" s="669">
        <v>115</v>
      </c>
    </row>
    <row r="104" spans="1:17" ht="14.4" customHeight="1" x14ac:dyDescent="0.3">
      <c r="A104" s="664" t="s">
        <v>7861</v>
      </c>
      <c r="B104" s="665" t="s">
        <v>7592</v>
      </c>
      <c r="C104" s="665" t="s">
        <v>7628</v>
      </c>
      <c r="D104" s="665" t="s">
        <v>7745</v>
      </c>
      <c r="E104" s="665" t="s">
        <v>7746</v>
      </c>
      <c r="F104" s="668">
        <v>1</v>
      </c>
      <c r="G104" s="668">
        <v>223</v>
      </c>
      <c r="H104" s="668">
        <v>1</v>
      </c>
      <c r="I104" s="668">
        <v>223</v>
      </c>
      <c r="J104" s="668">
        <v>3</v>
      </c>
      <c r="K104" s="668">
        <v>669</v>
      </c>
      <c r="L104" s="668">
        <v>3</v>
      </c>
      <c r="M104" s="668">
        <v>223</v>
      </c>
      <c r="N104" s="668"/>
      <c r="O104" s="668"/>
      <c r="P104" s="681"/>
      <c r="Q104" s="669"/>
    </row>
    <row r="105" spans="1:17" ht="14.4" customHeight="1" x14ac:dyDescent="0.3">
      <c r="A105" s="664" t="s">
        <v>7861</v>
      </c>
      <c r="B105" s="665" t="s">
        <v>7592</v>
      </c>
      <c r="C105" s="665" t="s">
        <v>7628</v>
      </c>
      <c r="D105" s="665" t="s">
        <v>7751</v>
      </c>
      <c r="E105" s="665" t="s">
        <v>7752</v>
      </c>
      <c r="F105" s="668">
        <v>2</v>
      </c>
      <c r="G105" s="668">
        <v>776</v>
      </c>
      <c r="H105" s="668">
        <v>1</v>
      </c>
      <c r="I105" s="668">
        <v>388</v>
      </c>
      <c r="J105" s="668"/>
      <c r="K105" s="668"/>
      <c r="L105" s="668"/>
      <c r="M105" s="668"/>
      <c r="N105" s="668">
        <v>1</v>
      </c>
      <c r="O105" s="668">
        <v>399</v>
      </c>
      <c r="P105" s="681">
        <v>0.51417525773195871</v>
      </c>
      <c r="Q105" s="669">
        <v>399</v>
      </c>
    </row>
    <row r="106" spans="1:17" ht="14.4" customHeight="1" x14ac:dyDescent="0.3">
      <c r="A106" s="664" t="s">
        <v>7861</v>
      </c>
      <c r="B106" s="665" t="s">
        <v>7592</v>
      </c>
      <c r="C106" s="665" t="s">
        <v>7628</v>
      </c>
      <c r="D106" s="665" t="s">
        <v>7753</v>
      </c>
      <c r="E106" s="665" t="s">
        <v>7754</v>
      </c>
      <c r="F106" s="668">
        <v>1</v>
      </c>
      <c r="G106" s="668">
        <v>316</v>
      </c>
      <c r="H106" s="668">
        <v>1</v>
      </c>
      <c r="I106" s="668">
        <v>316</v>
      </c>
      <c r="J106" s="668"/>
      <c r="K106" s="668"/>
      <c r="L106" s="668"/>
      <c r="M106" s="668"/>
      <c r="N106" s="668"/>
      <c r="O106" s="668"/>
      <c r="P106" s="681"/>
      <c r="Q106" s="669"/>
    </row>
    <row r="107" spans="1:17" ht="14.4" customHeight="1" x14ac:dyDescent="0.3">
      <c r="A107" s="664" t="s">
        <v>7861</v>
      </c>
      <c r="B107" s="665" t="s">
        <v>7777</v>
      </c>
      <c r="C107" s="665" t="s">
        <v>7628</v>
      </c>
      <c r="D107" s="665" t="s">
        <v>7654</v>
      </c>
      <c r="E107" s="665" t="s">
        <v>7655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97</v>
      </c>
      <c r="P107" s="681"/>
      <c r="Q107" s="669">
        <v>97</v>
      </c>
    </row>
    <row r="108" spans="1:17" ht="14.4" customHeight="1" x14ac:dyDescent="0.3">
      <c r="A108" s="664" t="s">
        <v>7861</v>
      </c>
      <c r="B108" s="665" t="s">
        <v>7777</v>
      </c>
      <c r="C108" s="665" t="s">
        <v>7628</v>
      </c>
      <c r="D108" s="665" t="s">
        <v>7845</v>
      </c>
      <c r="E108" s="665" t="s">
        <v>7846</v>
      </c>
      <c r="F108" s="668"/>
      <c r="G108" s="668"/>
      <c r="H108" s="668"/>
      <c r="I108" s="668"/>
      <c r="J108" s="668"/>
      <c r="K108" s="668"/>
      <c r="L108" s="668"/>
      <c r="M108" s="668"/>
      <c r="N108" s="668">
        <v>1</v>
      </c>
      <c r="O108" s="668">
        <v>4340</v>
      </c>
      <c r="P108" s="681"/>
      <c r="Q108" s="669">
        <v>4340</v>
      </c>
    </row>
    <row r="109" spans="1:17" ht="14.4" customHeight="1" x14ac:dyDescent="0.3">
      <c r="A109" s="664" t="s">
        <v>7861</v>
      </c>
      <c r="B109" s="665" t="s">
        <v>7777</v>
      </c>
      <c r="C109" s="665" t="s">
        <v>7628</v>
      </c>
      <c r="D109" s="665" t="s">
        <v>7847</v>
      </c>
      <c r="E109" s="665" t="s">
        <v>7848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5507</v>
      </c>
      <c r="P109" s="681"/>
      <c r="Q109" s="669">
        <v>5507</v>
      </c>
    </row>
    <row r="110" spans="1:17" ht="14.4" customHeight="1" x14ac:dyDescent="0.3">
      <c r="A110" s="664" t="s">
        <v>7861</v>
      </c>
      <c r="B110" s="665" t="s">
        <v>7777</v>
      </c>
      <c r="C110" s="665" t="s">
        <v>7628</v>
      </c>
      <c r="D110" s="665" t="s">
        <v>7674</v>
      </c>
      <c r="E110" s="665" t="s">
        <v>7675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1309</v>
      </c>
      <c r="P110" s="681"/>
      <c r="Q110" s="669">
        <v>1309</v>
      </c>
    </row>
    <row r="111" spans="1:17" ht="14.4" customHeight="1" x14ac:dyDescent="0.3">
      <c r="A111" s="664" t="s">
        <v>7861</v>
      </c>
      <c r="B111" s="665" t="s">
        <v>7777</v>
      </c>
      <c r="C111" s="665" t="s">
        <v>7628</v>
      </c>
      <c r="D111" s="665" t="s">
        <v>7717</v>
      </c>
      <c r="E111" s="665" t="s">
        <v>7718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120</v>
      </c>
      <c r="P111" s="681"/>
      <c r="Q111" s="669">
        <v>120</v>
      </c>
    </row>
    <row r="112" spans="1:17" ht="14.4" customHeight="1" x14ac:dyDescent="0.3">
      <c r="A112" s="664" t="s">
        <v>7861</v>
      </c>
      <c r="B112" s="665" t="s">
        <v>7777</v>
      </c>
      <c r="C112" s="665" t="s">
        <v>7628</v>
      </c>
      <c r="D112" s="665" t="s">
        <v>7727</v>
      </c>
      <c r="E112" s="665" t="s">
        <v>7728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319</v>
      </c>
      <c r="P112" s="681"/>
      <c r="Q112" s="669">
        <v>319</v>
      </c>
    </row>
    <row r="113" spans="1:17" ht="14.4" customHeight="1" x14ac:dyDescent="0.3">
      <c r="A113" s="664" t="s">
        <v>7862</v>
      </c>
      <c r="B113" s="665" t="s">
        <v>7592</v>
      </c>
      <c r="C113" s="665" t="s">
        <v>7628</v>
      </c>
      <c r="D113" s="665" t="s">
        <v>7709</v>
      </c>
      <c r="E113" s="665" t="s">
        <v>7710</v>
      </c>
      <c r="F113" s="668"/>
      <c r="G113" s="668"/>
      <c r="H113" s="668"/>
      <c r="I113" s="668"/>
      <c r="J113" s="668">
        <v>2</v>
      </c>
      <c r="K113" s="668">
        <v>470</v>
      </c>
      <c r="L113" s="668"/>
      <c r="M113" s="668">
        <v>235</v>
      </c>
      <c r="N113" s="668"/>
      <c r="O113" s="668"/>
      <c r="P113" s="681"/>
      <c r="Q113" s="669"/>
    </row>
    <row r="114" spans="1:17" ht="14.4" customHeight="1" x14ac:dyDescent="0.3">
      <c r="A114" s="664" t="s">
        <v>7863</v>
      </c>
      <c r="B114" s="665" t="s">
        <v>7592</v>
      </c>
      <c r="C114" s="665" t="s">
        <v>7628</v>
      </c>
      <c r="D114" s="665" t="s">
        <v>7656</v>
      </c>
      <c r="E114" s="665" t="s">
        <v>7657</v>
      </c>
      <c r="F114" s="668"/>
      <c r="G114" s="668"/>
      <c r="H114" s="668"/>
      <c r="I114" s="668"/>
      <c r="J114" s="668">
        <v>2</v>
      </c>
      <c r="K114" s="668">
        <v>236</v>
      </c>
      <c r="L114" s="668"/>
      <c r="M114" s="668">
        <v>118</v>
      </c>
      <c r="N114" s="668">
        <v>3</v>
      </c>
      <c r="O114" s="668">
        <v>378</v>
      </c>
      <c r="P114" s="681"/>
      <c r="Q114" s="669">
        <v>126</v>
      </c>
    </row>
    <row r="115" spans="1:17" ht="14.4" customHeight="1" x14ac:dyDescent="0.3">
      <c r="A115" s="664" t="s">
        <v>7863</v>
      </c>
      <c r="B115" s="665" t="s">
        <v>7592</v>
      </c>
      <c r="C115" s="665" t="s">
        <v>7628</v>
      </c>
      <c r="D115" s="665" t="s">
        <v>7709</v>
      </c>
      <c r="E115" s="665" t="s">
        <v>7710</v>
      </c>
      <c r="F115" s="668"/>
      <c r="G115" s="668"/>
      <c r="H115" s="668"/>
      <c r="I115" s="668"/>
      <c r="J115" s="668">
        <v>2</v>
      </c>
      <c r="K115" s="668">
        <v>470</v>
      </c>
      <c r="L115" s="668"/>
      <c r="M115" s="668">
        <v>235</v>
      </c>
      <c r="N115" s="668"/>
      <c r="O115" s="668"/>
      <c r="P115" s="681"/>
      <c r="Q115" s="669"/>
    </row>
    <row r="116" spans="1:17" ht="14.4" customHeight="1" x14ac:dyDescent="0.3">
      <c r="A116" s="664" t="s">
        <v>7864</v>
      </c>
      <c r="B116" s="665" t="s">
        <v>7592</v>
      </c>
      <c r="C116" s="665" t="s">
        <v>7628</v>
      </c>
      <c r="D116" s="665" t="s">
        <v>7656</v>
      </c>
      <c r="E116" s="665" t="s">
        <v>7657</v>
      </c>
      <c r="F116" s="668">
        <v>1</v>
      </c>
      <c r="G116" s="668">
        <v>116</v>
      </c>
      <c r="H116" s="668">
        <v>1</v>
      </c>
      <c r="I116" s="668">
        <v>116</v>
      </c>
      <c r="J116" s="668"/>
      <c r="K116" s="668"/>
      <c r="L116" s="668"/>
      <c r="M116" s="668"/>
      <c r="N116" s="668">
        <v>2</v>
      </c>
      <c r="O116" s="668">
        <v>252</v>
      </c>
      <c r="P116" s="681">
        <v>2.1724137931034484</v>
      </c>
      <c r="Q116" s="669">
        <v>126</v>
      </c>
    </row>
    <row r="117" spans="1:17" ht="14.4" customHeight="1" x14ac:dyDescent="0.3">
      <c r="A117" s="664" t="s">
        <v>7864</v>
      </c>
      <c r="B117" s="665" t="s">
        <v>7592</v>
      </c>
      <c r="C117" s="665" t="s">
        <v>7628</v>
      </c>
      <c r="D117" s="665" t="s">
        <v>7709</v>
      </c>
      <c r="E117" s="665" t="s">
        <v>7710</v>
      </c>
      <c r="F117" s="668">
        <v>1</v>
      </c>
      <c r="G117" s="668">
        <v>234</v>
      </c>
      <c r="H117" s="668">
        <v>1</v>
      </c>
      <c r="I117" s="668">
        <v>234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7865</v>
      </c>
      <c r="B118" s="665" t="s">
        <v>7592</v>
      </c>
      <c r="C118" s="665" t="s">
        <v>7628</v>
      </c>
      <c r="D118" s="665" t="s">
        <v>7650</v>
      </c>
      <c r="E118" s="665" t="s">
        <v>7651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99</v>
      </c>
      <c r="P118" s="681"/>
      <c r="Q118" s="669">
        <v>99</v>
      </c>
    </row>
    <row r="119" spans="1:17" ht="14.4" customHeight="1" x14ac:dyDescent="0.3">
      <c r="A119" s="664" t="s">
        <v>7865</v>
      </c>
      <c r="B119" s="665" t="s">
        <v>7592</v>
      </c>
      <c r="C119" s="665" t="s">
        <v>7628</v>
      </c>
      <c r="D119" s="665" t="s">
        <v>7656</v>
      </c>
      <c r="E119" s="665" t="s">
        <v>7657</v>
      </c>
      <c r="F119" s="668">
        <v>1</v>
      </c>
      <c r="G119" s="668">
        <v>116</v>
      </c>
      <c r="H119" s="668">
        <v>1</v>
      </c>
      <c r="I119" s="668">
        <v>116</v>
      </c>
      <c r="J119" s="668">
        <v>1</v>
      </c>
      <c r="K119" s="668">
        <v>118</v>
      </c>
      <c r="L119" s="668">
        <v>1.0172413793103448</v>
      </c>
      <c r="M119" s="668">
        <v>118</v>
      </c>
      <c r="N119" s="668">
        <v>1</v>
      </c>
      <c r="O119" s="668">
        <v>126</v>
      </c>
      <c r="P119" s="681">
        <v>1.0862068965517242</v>
      </c>
      <c r="Q119" s="669">
        <v>126</v>
      </c>
    </row>
    <row r="120" spans="1:17" ht="14.4" customHeight="1" x14ac:dyDescent="0.3">
      <c r="A120" s="664" t="s">
        <v>7865</v>
      </c>
      <c r="B120" s="665" t="s">
        <v>7592</v>
      </c>
      <c r="C120" s="665" t="s">
        <v>7628</v>
      </c>
      <c r="D120" s="665" t="s">
        <v>7709</v>
      </c>
      <c r="E120" s="665" t="s">
        <v>7710</v>
      </c>
      <c r="F120" s="668"/>
      <c r="G120" s="668"/>
      <c r="H120" s="668"/>
      <c r="I120" s="668"/>
      <c r="J120" s="668"/>
      <c r="K120" s="668"/>
      <c r="L120" s="668"/>
      <c r="M120" s="668"/>
      <c r="N120" s="668">
        <v>1</v>
      </c>
      <c r="O120" s="668">
        <v>251</v>
      </c>
      <c r="P120" s="681"/>
      <c r="Q120" s="669">
        <v>251</v>
      </c>
    </row>
    <row r="121" spans="1:17" ht="14.4" customHeight="1" x14ac:dyDescent="0.3">
      <c r="A121" s="664" t="s">
        <v>7866</v>
      </c>
      <c r="B121" s="665" t="s">
        <v>7592</v>
      </c>
      <c r="C121" s="665" t="s">
        <v>7628</v>
      </c>
      <c r="D121" s="665" t="s">
        <v>7650</v>
      </c>
      <c r="E121" s="665" t="s">
        <v>7651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99</v>
      </c>
      <c r="P121" s="681"/>
      <c r="Q121" s="669">
        <v>99</v>
      </c>
    </row>
    <row r="122" spans="1:17" ht="14.4" customHeight="1" x14ac:dyDescent="0.3">
      <c r="A122" s="664" t="s">
        <v>7866</v>
      </c>
      <c r="B122" s="665" t="s">
        <v>7592</v>
      </c>
      <c r="C122" s="665" t="s">
        <v>7628</v>
      </c>
      <c r="D122" s="665" t="s">
        <v>7654</v>
      </c>
      <c r="E122" s="665" t="s">
        <v>7655</v>
      </c>
      <c r="F122" s="668"/>
      <c r="G122" s="668"/>
      <c r="H122" s="668"/>
      <c r="I122" s="668"/>
      <c r="J122" s="668"/>
      <c r="K122" s="668"/>
      <c r="L122" s="668"/>
      <c r="M122" s="668"/>
      <c r="N122" s="668">
        <v>1</v>
      </c>
      <c r="O122" s="668">
        <v>97</v>
      </c>
      <c r="P122" s="681"/>
      <c r="Q122" s="669">
        <v>97</v>
      </c>
    </row>
    <row r="123" spans="1:17" ht="14.4" customHeight="1" x14ac:dyDescent="0.3">
      <c r="A123" s="664" t="s">
        <v>7866</v>
      </c>
      <c r="B123" s="665" t="s">
        <v>7592</v>
      </c>
      <c r="C123" s="665" t="s">
        <v>7628</v>
      </c>
      <c r="D123" s="665" t="s">
        <v>7656</v>
      </c>
      <c r="E123" s="665" t="s">
        <v>7657</v>
      </c>
      <c r="F123" s="668">
        <v>6</v>
      </c>
      <c r="G123" s="668">
        <v>706</v>
      </c>
      <c r="H123" s="668">
        <v>1</v>
      </c>
      <c r="I123" s="668">
        <v>117.66666666666667</v>
      </c>
      <c r="J123" s="668">
        <v>4</v>
      </c>
      <c r="K123" s="668">
        <v>472</v>
      </c>
      <c r="L123" s="668">
        <v>0.66855524079320117</v>
      </c>
      <c r="M123" s="668">
        <v>118</v>
      </c>
      <c r="N123" s="668">
        <v>10</v>
      </c>
      <c r="O123" s="668">
        <v>1260</v>
      </c>
      <c r="P123" s="681">
        <v>1.7847025495750708</v>
      </c>
      <c r="Q123" s="669">
        <v>126</v>
      </c>
    </row>
    <row r="124" spans="1:17" ht="14.4" customHeight="1" x14ac:dyDescent="0.3">
      <c r="A124" s="664" t="s">
        <v>7866</v>
      </c>
      <c r="B124" s="665" t="s">
        <v>7592</v>
      </c>
      <c r="C124" s="665" t="s">
        <v>7628</v>
      </c>
      <c r="D124" s="665" t="s">
        <v>7672</v>
      </c>
      <c r="E124" s="665" t="s">
        <v>7673</v>
      </c>
      <c r="F124" s="668">
        <v>1</v>
      </c>
      <c r="G124" s="668">
        <v>1634</v>
      </c>
      <c r="H124" s="668">
        <v>1</v>
      </c>
      <c r="I124" s="668">
        <v>1634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7866</v>
      </c>
      <c r="B125" s="665" t="s">
        <v>7592</v>
      </c>
      <c r="C125" s="665" t="s">
        <v>7628</v>
      </c>
      <c r="D125" s="665" t="s">
        <v>7688</v>
      </c>
      <c r="E125" s="665" t="s">
        <v>7689</v>
      </c>
      <c r="F125" s="668"/>
      <c r="G125" s="668"/>
      <c r="H125" s="668"/>
      <c r="I125" s="668"/>
      <c r="J125" s="668"/>
      <c r="K125" s="668"/>
      <c r="L125" s="668"/>
      <c r="M125" s="668"/>
      <c r="N125" s="668">
        <v>1</v>
      </c>
      <c r="O125" s="668">
        <v>33.33</v>
      </c>
      <c r="P125" s="681"/>
      <c r="Q125" s="669">
        <v>33.33</v>
      </c>
    </row>
    <row r="126" spans="1:17" ht="14.4" customHeight="1" x14ac:dyDescent="0.3">
      <c r="A126" s="664" t="s">
        <v>7866</v>
      </c>
      <c r="B126" s="665" t="s">
        <v>7592</v>
      </c>
      <c r="C126" s="665" t="s">
        <v>7628</v>
      </c>
      <c r="D126" s="665" t="s">
        <v>7694</v>
      </c>
      <c r="E126" s="665" t="s">
        <v>7695</v>
      </c>
      <c r="F126" s="668">
        <v>1</v>
      </c>
      <c r="G126" s="668">
        <v>82</v>
      </c>
      <c r="H126" s="668">
        <v>1</v>
      </c>
      <c r="I126" s="668">
        <v>82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7866</v>
      </c>
      <c r="B127" s="665" t="s">
        <v>7592</v>
      </c>
      <c r="C127" s="665" t="s">
        <v>7628</v>
      </c>
      <c r="D127" s="665" t="s">
        <v>7709</v>
      </c>
      <c r="E127" s="665" t="s">
        <v>7710</v>
      </c>
      <c r="F127" s="668">
        <v>2</v>
      </c>
      <c r="G127" s="668">
        <v>468</v>
      </c>
      <c r="H127" s="668">
        <v>1</v>
      </c>
      <c r="I127" s="668">
        <v>234</v>
      </c>
      <c r="J127" s="668">
        <v>1</v>
      </c>
      <c r="K127" s="668">
        <v>235</v>
      </c>
      <c r="L127" s="668">
        <v>0.50213675213675213</v>
      </c>
      <c r="M127" s="668">
        <v>235</v>
      </c>
      <c r="N127" s="668">
        <v>1</v>
      </c>
      <c r="O127" s="668">
        <v>251</v>
      </c>
      <c r="P127" s="681">
        <v>0.53632478632478631</v>
      </c>
      <c r="Q127" s="669">
        <v>251</v>
      </c>
    </row>
    <row r="128" spans="1:17" ht="14.4" customHeight="1" x14ac:dyDescent="0.3">
      <c r="A128" s="664" t="s">
        <v>7867</v>
      </c>
      <c r="B128" s="665" t="s">
        <v>7592</v>
      </c>
      <c r="C128" s="665" t="s">
        <v>7628</v>
      </c>
      <c r="D128" s="665" t="s">
        <v>7650</v>
      </c>
      <c r="E128" s="665" t="s">
        <v>7651</v>
      </c>
      <c r="F128" s="668"/>
      <c r="G128" s="668"/>
      <c r="H128" s="668"/>
      <c r="I128" s="668"/>
      <c r="J128" s="668"/>
      <c r="K128" s="668"/>
      <c r="L128" s="668"/>
      <c r="M128" s="668"/>
      <c r="N128" s="668">
        <v>1</v>
      </c>
      <c r="O128" s="668">
        <v>99</v>
      </c>
      <c r="P128" s="681"/>
      <c r="Q128" s="669">
        <v>99</v>
      </c>
    </row>
    <row r="129" spans="1:17" ht="14.4" customHeight="1" x14ac:dyDescent="0.3">
      <c r="A129" s="664" t="s">
        <v>7867</v>
      </c>
      <c r="B129" s="665" t="s">
        <v>7592</v>
      </c>
      <c r="C129" s="665" t="s">
        <v>7628</v>
      </c>
      <c r="D129" s="665" t="s">
        <v>7654</v>
      </c>
      <c r="E129" s="665" t="s">
        <v>7655</v>
      </c>
      <c r="F129" s="668"/>
      <c r="G129" s="668"/>
      <c r="H129" s="668"/>
      <c r="I129" s="668"/>
      <c r="J129" s="668"/>
      <c r="K129" s="668"/>
      <c r="L129" s="668"/>
      <c r="M129" s="668"/>
      <c r="N129" s="668">
        <v>2</v>
      </c>
      <c r="O129" s="668">
        <v>194</v>
      </c>
      <c r="P129" s="681"/>
      <c r="Q129" s="669">
        <v>97</v>
      </c>
    </row>
    <row r="130" spans="1:17" ht="14.4" customHeight="1" x14ac:dyDescent="0.3">
      <c r="A130" s="664" t="s">
        <v>7867</v>
      </c>
      <c r="B130" s="665" t="s">
        <v>7592</v>
      </c>
      <c r="C130" s="665" t="s">
        <v>7628</v>
      </c>
      <c r="D130" s="665" t="s">
        <v>7656</v>
      </c>
      <c r="E130" s="665" t="s">
        <v>7657</v>
      </c>
      <c r="F130" s="668">
        <v>7</v>
      </c>
      <c r="G130" s="668">
        <v>824</v>
      </c>
      <c r="H130" s="668">
        <v>1</v>
      </c>
      <c r="I130" s="668">
        <v>117.71428571428571</v>
      </c>
      <c r="J130" s="668">
        <v>6</v>
      </c>
      <c r="K130" s="668">
        <v>708</v>
      </c>
      <c r="L130" s="668">
        <v>0.85922330097087374</v>
      </c>
      <c r="M130" s="668">
        <v>118</v>
      </c>
      <c r="N130" s="668">
        <v>15</v>
      </c>
      <c r="O130" s="668">
        <v>1890</v>
      </c>
      <c r="P130" s="681">
        <v>2.2936893203883497</v>
      </c>
      <c r="Q130" s="669">
        <v>126</v>
      </c>
    </row>
    <row r="131" spans="1:17" ht="14.4" customHeight="1" x14ac:dyDescent="0.3">
      <c r="A131" s="664" t="s">
        <v>7867</v>
      </c>
      <c r="B131" s="665" t="s">
        <v>7592</v>
      </c>
      <c r="C131" s="665" t="s">
        <v>7628</v>
      </c>
      <c r="D131" s="665" t="s">
        <v>7694</v>
      </c>
      <c r="E131" s="665" t="s">
        <v>7695</v>
      </c>
      <c r="F131" s="668"/>
      <c r="G131" s="668"/>
      <c r="H131" s="668"/>
      <c r="I131" s="668"/>
      <c r="J131" s="668">
        <v>1</v>
      </c>
      <c r="K131" s="668">
        <v>82</v>
      </c>
      <c r="L131" s="668"/>
      <c r="M131" s="668">
        <v>82</v>
      </c>
      <c r="N131" s="668"/>
      <c r="O131" s="668"/>
      <c r="P131" s="681"/>
      <c r="Q131" s="669"/>
    </row>
    <row r="132" spans="1:17" ht="14.4" customHeight="1" x14ac:dyDescent="0.3">
      <c r="A132" s="664" t="s">
        <v>7867</v>
      </c>
      <c r="B132" s="665" t="s">
        <v>7592</v>
      </c>
      <c r="C132" s="665" t="s">
        <v>7628</v>
      </c>
      <c r="D132" s="665" t="s">
        <v>7709</v>
      </c>
      <c r="E132" s="665" t="s">
        <v>7710</v>
      </c>
      <c r="F132" s="668">
        <v>1</v>
      </c>
      <c r="G132" s="668">
        <v>234</v>
      </c>
      <c r="H132" s="668">
        <v>1</v>
      </c>
      <c r="I132" s="668">
        <v>234</v>
      </c>
      <c r="J132" s="668">
        <v>2</v>
      </c>
      <c r="K132" s="668">
        <v>470</v>
      </c>
      <c r="L132" s="668">
        <v>2.0085470085470085</v>
      </c>
      <c r="M132" s="668">
        <v>235</v>
      </c>
      <c r="N132" s="668"/>
      <c r="O132" s="668"/>
      <c r="P132" s="681"/>
      <c r="Q132" s="669"/>
    </row>
    <row r="133" spans="1:17" ht="14.4" customHeight="1" x14ac:dyDescent="0.3">
      <c r="A133" s="664" t="s">
        <v>7867</v>
      </c>
      <c r="B133" s="665" t="s">
        <v>7592</v>
      </c>
      <c r="C133" s="665" t="s">
        <v>7628</v>
      </c>
      <c r="D133" s="665" t="s">
        <v>7723</v>
      </c>
      <c r="E133" s="665" t="s">
        <v>7724</v>
      </c>
      <c r="F133" s="668"/>
      <c r="G133" s="668"/>
      <c r="H133" s="668"/>
      <c r="I133" s="668"/>
      <c r="J133" s="668">
        <v>1</v>
      </c>
      <c r="K133" s="668">
        <v>179</v>
      </c>
      <c r="L133" s="668"/>
      <c r="M133" s="668">
        <v>179</v>
      </c>
      <c r="N133" s="668"/>
      <c r="O133" s="668"/>
      <c r="P133" s="681"/>
      <c r="Q133" s="669"/>
    </row>
    <row r="134" spans="1:17" ht="14.4" customHeight="1" x14ac:dyDescent="0.3">
      <c r="A134" s="664" t="s">
        <v>7867</v>
      </c>
      <c r="B134" s="665" t="s">
        <v>7592</v>
      </c>
      <c r="C134" s="665" t="s">
        <v>7628</v>
      </c>
      <c r="D134" s="665" t="s">
        <v>7733</v>
      </c>
      <c r="E134" s="665" t="s">
        <v>7734</v>
      </c>
      <c r="F134" s="668">
        <v>1</v>
      </c>
      <c r="G134" s="668">
        <v>111</v>
      </c>
      <c r="H134" s="668">
        <v>1</v>
      </c>
      <c r="I134" s="668">
        <v>111</v>
      </c>
      <c r="J134" s="668"/>
      <c r="K134" s="668"/>
      <c r="L134" s="668"/>
      <c r="M134" s="668"/>
      <c r="N134" s="668">
        <v>1</v>
      </c>
      <c r="O134" s="668">
        <v>115</v>
      </c>
      <c r="P134" s="681">
        <v>1.0360360360360361</v>
      </c>
      <c r="Q134" s="669">
        <v>115</v>
      </c>
    </row>
    <row r="135" spans="1:17" ht="14.4" customHeight="1" x14ac:dyDescent="0.3">
      <c r="A135" s="664" t="s">
        <v>7868</v>
      </c>
      <c r="B135" s="665" t="s">
        <v>7592</v>
      </c>
      <c r="C135" s="665" t="s">
        <v>7628</v>
      </c>
      <c r="D135" s="665" t="s">
        <v>7635</v>
      </c>
      <c r="E135" s="665" t="s">
        <v>7636</v>
      </c>
      <c r="F135" s="668">
        <v>2</v>
      </c>
      <c r="G135" s="668">
        <v>69</v>
      </c>
      <c r="H135" s="668">
        <v>1</v>
      </c>
      <c r="I135" s="668">
        <v>34.5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7868</v>
      </c>
      <c r="B136" s="665" t="s">
        <v>7592</v>
      </c>
      <c r="C136" s="665" t="s">
        <v>7628</v>
      </c>
      <c r="D136" s="665" t="s">
        <v>7644</v>
      </c>
      <c r="E136" s="665" t="s">
        <v>7645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207</v>
      </c>
      <c r="P136" s="681"/>
      <c r="Q136" s="669">
        <v>207</v>
      </c>
    </row>
    <row r="137" spans="1:17" ht="14.4" customHeight="1" x14ac:dyDescent="0.3">
      <c r="A137" s="664" t="s">
        <v>7868</v>
      </c>
      <c r="B137" s="665" t="s">
        <v>7592</v>
      </c>
      <c r="C137" s="665" t="s">
        <v>7628</v>
      </c>
      <c r="D137" s="665" t="s">
        <v>7650</v>
      </c>
      <c r="E137" s="665" t="s">
        <v>7651</v>
      </c>
      <c r="F137" s="668">
        <v>1</v>
      </c>
      <c r="G137" s="668">
        <v>95</v>
      </c>
      <c r="H137" s="668">
        <v>1</v>
      </c>
      <c r="I137" s="668">
        <v>95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7868</v>
      </c>
      <c r="B138" s="665" t="s">
        <v>7592</v>
      </c>
      <c r="C138" s="665" t="s">
        <v>7628</v>
      </c>
      <c r="D138" s="665" t="s">
        <v>7654</v>
      </c>
      <c r="E138" s="665" t="s">
        <v>7655</v>
      </c>
      <c r="F138" s="668">
        <v>1</v>
      </c>
      <c r="G138" s="668">
        <v>93</v>
      </c>
      <c r="H138" s="668">
        <v>1</v>
      </c>
      <c r="I138" s="668">
        <v>93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7868</v>
      </c>
      <c r="B139" s="665" t="s">
        <v>7592</v>
      </c>
      <c r="C139" s="665" t="s">
        <v>7628</v>
      </c>
      <c r="D139" s="665" t="s">
        <v>7656</v>
      </c>
      <c r="E139" s="665" t="s">
        <v>7657</v>
      </c>
      <c r="F139" s="668">
        <v>24</v>
      </c>
      <c r="G139" s="668">
        <v>2824</v>
      </c>
      <c r="H139" s="668">
        <v>1</v>
      </c>
      <c r="I139" s="668">
        <v>117.66666666666667</v>
      </c>
      <c r="J139" s="668">
        <v>19</v>
      </c>
      <c r="K139" s="668">
        <v>2242</v>
      </c>
      <c r="L139" s="668">
        <v>0.7939093484419264</v>
      </c>
      <c r="M139" s="668">
        <v>118</v>
      </c>
      <c r="N139" s="668">
        <v>23</v>
      </c>
      <c r="O139" s="668">
        <v>2898</v>
      </c>
      <c r="P139" s="681">
        <v>1.0262039660056657</v>
      </c>
      <c r="Q139" s="669">
        <v>126</v>
      </c>
    </row>
    <row r="140" spans="1:17" ht="14.4" customHeight="1" x14ac:dyDescent="0.3">
      <c r="A140" s="664" t="s">
        <v>7868</v>
      </c>
      <c r="B140" s="665" t="s">
        <v>7592</v>
      </c>
      <c r="C140" s="665" t="s">
        <v>7628</v>
      </c>
      <c r="D140" s="665" t="s">
        <v>7688</v>
      </c>
      <c r="E140" s="665" t="s">
        <v>7689</v>
      </c>
      <c r="F140" s="668">
        <v>2</v>
      </c>
      <c r="G140" s="668">
        <v>0</v>
      </c>
      <c r="H140" s="668"/>
      <c r="I140" s="668">
        <v>0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7868</v>
      </c>
      <c r="B141" s="665" t="s">
        <v>7592</v>
      </c>
      <c r="C141" s="665" t="s">
        <v>7628</v>
      </c>
      <c r="D141" s="665" t="s">
        <v>7700</v>
      </c>
      <c r="E141" s="665" t="s">
        <v>7701</v>
      </c>
      <c r="F141" s="668">
        <v>1</v>
      </c>
      <c r="G141" s="668">
        <v>383</v>
      </c>
      <c r="H141" s="668">
        <v>1</v>
      </c>
      <c r="I141" s="668">
        <v>383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7868</v>
      </c>
      <c r="B142" s="665" t="s">
        <v>7592</v>
      </c>
      <c r="C142" s="665" t="s">
        <v>7628</v>
      </c>
      <c r="D142" s="665" t="s">
        <v>7709</v>
      </c>
      <c r="E142" s="665" t="s">
        <v>7710</v>
      </c>
      <c r="F142" s="668">
        <v>1</v>
      </c>
      <c r="G142" s="668">
        <v>232</v>
      </c>
      <c r="H142" s="668">
        <v>1</v>
      </c>
      <c r="I142" s="668">
        <v>232</v>
      </c>
      <c r="J142" s="668">
        <v>3</v>
      </c>
      <c r="K142" s="668">
        <v>705</v>
      </c>
      <c r="L142" s="668">
        <v>3.0387931034482758</v>
      </c>
      <c r="M142" s="668">
        <v>235</v>
      </c>
      <c r="N142" s="668">
        <v>1</v>
      </c>
      <c r="O142" s="668">
        <v>251</v>
      </c>
      <c r="P142" s="681">
        <v>1.0818965517241379</v>
      </c>
      <c r="Q142" s="669">
        <v>251</v>
      </c>
    </row>
    <row r="143" spans="1:17" ht="14.4" customHeight="1" x14ac:dyDescent="0.3">
      <c r="A143" s="664" t="s">
        <v>7868</v>
      </c>
      <c r="B143" s="665" t="s">
        <v>7592</v>
      </c>
      <c r="C143" s="665" t="s">
        <v>7628</v>
      </c>
      <c r="D143" s="665" t="s">
        <v>7745</v>
      </c>
      <c r="E143" s="665" t="s">
        <v>7746</v>
      </c>
      <c r="F143" s="668">
        <v>1</v>
      </c>
      <c r="G143" s="668">
        <v>223</v>
      </c>
      <c r="H143" s="668">
        <v>1</v>
      </c>
      <c r="I143" s="668">
        <v>223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7869</v>
      </c>
      <c r="B144" s="665" t="s">
        <v>7592</v>
      </c>
      <c r="C144" s="665" t="s">
        <v>7628</v>
      </c>
      <c r="D144" s="665" t="s">
        <v>7656</v>
      </c>
      <c r="E144" s="665" t="s">
        <v>7657</v>
      </c>
      <c r="F144" s="668"/>
      <c r="G144" s="668"/>
      <c r="H144" s="668"/>
      <c r="I144" s="668"/>
      <c r="J144" s="668">
        <v>3</v>
      </c>
      <c r="K144" s="668">
        <v>354</v>
      </c>
      <c r="L144" s="668"/>
      <c r="M144" s="668">
        <v>118</v>
      </c>
      <c r="N144" s="668"/>
      <c r="O144" s="668"/>
      <c r="P144" s="681"/>
      <c r="Q144" s="669"/>
    </row>
    <row r="145" spans="1:17" ht="14.4" customHeight="1" x14ac:dyDescent="0.3">
      <c r="A145" s="664" t="s">
        <v>7869</v>
      </c>
      <c r="B145" s="665" t="s">
        <v>7592</v>
      </c>
      <c r="C145" s="665" t="s">
        <v>7628</v>
      </c>
      <c r="D145" s="665" t="s">
        <v>7709</v>
      </c>
      <c r="E145" s="665" t="s">
        <v>7710</v>
      </c>
      <c r="F145" s="668">
        <v>1</v>
      </c>
      <c r="G145" s="668">
        <v>234</v>
      </c>
      <c r="H145" s="668">
        <v>1</v>
      </c>
      <c r="I145" s="668">
        <v>234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7870</v>
      </c>
      <c r="B146" s="665" t="s">
        <v>7592</v>
      </c>
      <c r="C146" s="665" t="s">
        <v>7628</v>
      </c>
      <c r="D146" s="665" t="s">
        <v>7656</v>
      </c>
      <c r="E146" s="665" t="s">
        <v>7657</v>
      </c>
      <c r="F146" s="668">
        <v>2</v>
      </c>
      <c r="G146" s="668">
        <v>236</v>
      </c>
      <c r="H146" s="668">
        <v>1</v>
      </c>
      <c r="I146" s="668">
        <v>118</v>
      </c>
      <c r="J146" s="668">
        <v>2</v>
      </c>
      <c r="K146" s="668">
        <v>236</v>
      </c>
      <c r="L146" s="668">
        <v>1</v>
      </c>
      <c r="M146" s="668">
        <v>118</v>
      </c>
      <c r="N146" s="668">
        <v>4</v>
      </c>
      <c r="O146" s="668">
        <v>504</v>
      </c>
      <c r="P146" s="681">
        <v>2.1355932203389831</v>
      </c>
      <c r="Q146" s="669">
        <v>126</v>
      </c>
    </row>
    <row r="147" spans="1:17" ht="14.4" customHeight="1" x14ac:dyDescent="0.3">
      <c r="A147" s="664" t="s">
        <v>7870</v>
      </c>
      <c r="B147" s="665" t="s">
        <v>7592</v>
      </c>
      <c r="C147" s="665" t="s">
        <v>7628</v>
      </c>
      <c r="D147" s="665" t="s">
        <v>7709</v>
      </c>
      <c r="E147" s="665" t="s">
        <v>7710</v>
      </c>
      <c r="F147" s="668">
        <v>1</v>
      </c>
      <c r="G147" s="668">
        <v>234</v>
      </c>
      <c r="H147" s="668">
        <v>1</v>
      </c>
      <c r="I147" s="668">
        <v>234</v>
      </c>
      <c r="J147" s="668">
        <v>1</v>
      </c>
      <c r="K147" s="668">
        <v>235</v>
      </c>
      <c r="L147" s="668">
        <v>1.0042735042735043</v>
      </c>
      <c r="M147" s="668">
        <v>235</v>
      </c>
      <c r="N147" s="668">
        <v>2</v>
      </c>
      <c r="O147" s="668">
        <v>502</v>
      </c>
      <c r="P147" s="681">
        <v>2.1452991452991452</v>
      </c>
      <c r="Q147" s="669">
        <v>251</v>
      </c>
    </row>
    <row r="148" spans="1:17" ht="14.4" customHeight="1" x14ac:dyDescent="0.3">
      <c r="A148" s="664" t="s">
        <v>7871</v>
      </c>
      <c r="B148" s="665" t="s">
        <v>7592</v>
      </c>
      <c r="C148" s="665" t="s">
        <v>7628</v>
      </c>
      <c r="D148" s="665" t="s">
        <v>7656</v>
      </c>
      <c r="E148" s="665" t="s">
        <v>7657</v>
      </c>
      <c r="F148" s="668">
        <v>2</v>
      </c>
      <c r="G148" s="668">
        <v>234</v>
      </c>
      <c r="H148" s="668">
        <v>1</v>
      </c>
      <c r="I148" s="668">
        <v>117</v>
      </c>
      <c r="J148" s="668">
        <v>4</v>
      </c>
      <c r="K148" s="668">
        <v>472</v>
      </c>
      <c r="L148" s="668">
        <v>2.017094017094017</v>
      </c>
      <c r="M148" s="668">
        <v>118</v>
      </c>
      <c r="N148" s="668">
        <v>3</v>
      </c>
      <c r="O148" s="668">
        <v>378</v>
      </c>
      <c r="P148" s="681">
        <v>1.6153846153846154</v>
      </c>
      <c r="Q148" s="669">
        <v>126</v>
      </c>
    </row>
    <row r="149" spans="1:17" ht="14.4" customHeight="1" x14ac:dyDescent="0.3">
      <c r="A149" s="664" t="s">
        <v>7871</v>
      </c>
      <c r="B149" s="665" t="s">
        <v>7592</v>
      </c>
      <c r="C149" s="665" t="s">
        <v>7628</v>
      </c>
      <c r="D149" s="665" t="s">
        <v>7700</v>
      </c>
      <c r="E149" s="665" t="s">
        <v>7701</v>
      </c>
      <c r="F149" s="668"/>
      <c r="G149" s="668"/>
      <c r="H149" s="668"/>
      <c r="I149" s="668"/>
      <c r="J149" s="668">
        <v>1</v>
      </c>
      <c r="K149" s="668">
        <v>384</v>
      </c>
      <c r="L149" s="668"/>
      <c r="M149" s="668">
        <v>384</v>
      </c>
      <c r="N149" s="668"/>
      <c r="O149" s="668"/>
      <c r="P149" s="681"/>
      <c r="Q149" s="669"/>
    </row>
    <row r="150" spans="1:17" ht="14.4" customHeight="1" x14ac:dyDescent="0.3">
      <c r="A150" s="664" t="s">
        <v>7871</v>
      </c>
      <c r="B150" s="665" t="s">
        <v>7592</v>
      </c>
      <c r="C150" s="665" t="s">
        <v>7628</v>
      </c>
      <c r="D150" s="665" t="s">
        <v>7709</v>
      </c>
      <c r="E150" s="665" t="s">
        <v>7710</v>
      </c>
      <c r="F150" s="668">
        <v>2</v>
      </c>
      <c r="G150" s="668">
        <v>466</v>
      </c>
      <c r="H150" s="668">
        <v>1</v>
      </c>
      <c r="I150" s="668">
        <v>233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7872</v>
      </c>
      <c r="B151" s="665" t="s">
        <v>7592</v>
      </c>
      <c r="C151" s="665" t="s">
        <v>7628</v>
      </c>
      <c r="D151" s="665" t="s">
        <v>7635</v>
      </c>
      <c r="E151" s="665" t="s">
        <v>7636</v>
      </c>
      <c r="F151" s="668">
        <v>7</v>
      </c>
      <c r="G151" s="668">
        <v>242</v>
      </c>
      <c r="H151" s="668">
        <v>1</v>
      </c>
      <c r="I151" s="668">
        <v>34.571428571428569</v>
      </c>
      <c r="J151" s="668">
        <v>2</v>
      </c>
      <c r="K151" s="668">
        <v>70</v>
      </c>
      <c r="L151" s="668">
        <v>0.28925619834710742</v>
      </c>
      <c r="M151" s="668">
        <v>35</v>
      </c>
      <c r="N151" s="668"/>
      <c r="O151" s="668"/>
      <c r="P151" s="681"/>
      <c r="Q151" s="669"/>
    </row>
    <row r="152" spans="1:17" ht="14.4" customHeight="1" x14ac:dyDescent="0.3">
      <c r="A152" s="664" t="s">
        <v>7872</v>
      </c>
      <c r="B152" s="665" t="s">
        <v>7592</v>
      </c>
      <c r="C152" s="665" t="s">
        <v>7628</v>
      </c>
      <c r="D152" s="665" t="s">
        <v>7650</v>
      </c>
      <c r="E152" s="665" t="s">
        <v>7651</v>
      </c>
      <c r="F152" s="668">
        <v>1</v>
      </c>
      <c r="G152" s="668">
        <v>95</v>
      </c>
      <c r="H152" s="668">
        <v>1</v>
      </c>
      <c r="I152" s="668">
        <v>95</v>
      </c>
      <c r="J152" s="668">
        <v>4</v>
      </c>
      <c r="K152" s="668">
        <v>380</v>
      </c>
      <c r="L152" s="668">
        <v>4</v>
      </c>
      <c r="M152" s="668">
        <v>95</v>
      </c>
      <c r="N152" s="668">
        <v>2</v>
      </c>
      <c r="O152" s="668">
        <v>198</v>
      </c>
      <c r="P152" s="681">
        <v>2.0842105263157893</v>
      </c>
      <c r="Q152" s="669">
        <v>99</v>
      </c>
    </row>
    <row r="153" spans="1:17" ht="14.4" customHeight="1" x14ac:dyDescent="0.3">
      <c r="A153" s="664" t="s">
        <v>7872</v>
      </c>
      <c r="B153" s="665" t="s">
        <v>7592</v>
      </c>
      <c r="C153" s="665" t="s">
        <v>7628</v>
      </c>
      <c r="D153" s="665" t="s">
        <v>7654</v>
      </c>
      <c r="E153" s="665" t="s">
        <v>7655</v>
      </c>
      <c r="F153" s="668">
        <v>1</v>
      </c>
      <c r="G153" s="668">
        <v>93</v>
      </c>
      <c r="H153" s="668">
        <v>1</v>
      </c>
      <c r="I153" s="668">
        <v>93</v>
      </c>
      <c r="J153" s="668">
        <v>0</v>
      </c>
      <c r="K153" s="668">
        <v>0</v>
      </c>
      <c r="L153" s="668">
        <v>0</v>
      </c>
      <c r="M153" s="668"/>
      <c r="N153" s="668">
        <v>4</v>
      </c>
      <c r="O153" s="668">
        <v>388</v>
      </c>
      <c r="P153" s="681">
        <v>4.172043010752688</v>
      </c>
      <c r="Q153" s="669">
        <v>97</v>
      </c>
    </row>
    <row r="154" spans="1:17" ht="14.4" customHeight="1" x14ac:dyDescent="0.3">
      <c r="A154" s="664" t="s">
        <v>7872</v>
      </c>
      <c r="B154" s="665" t="s">
        <v>7592</v>
      </c>
      <c r="C154" s="665" t="s">
        <v>7628</v>
      </c>
      <c r="D154" s="665" t="s">
        <v>7656</v>
      </c>
      <c r="E154" s="665" t="s">
        <v>7657</v>
      </c>
      <c r="F154" s="668">
        <v>54</v>
      </c>
      <c r="G154" s="668">
        <v>6360</v>
      </c>
      <c r="H154" s="668">
        <v>1</v>
      </c>
      <c r="I154" s="668">
        <v>117.77777777777777</v>
      </c>
      <c r="J154" s="668">
        <v>56</v>
      </c>
      <c r="K154" s="668">
        <v>6608</v>
      </c>
      <c r="L154" s="668">
        <v>1.0389937106918239</v>
      </c>
      <c r="M154" s="668">
        <v>118</v>
      </c>
      <c r="N154" s="668">
        <v>64</v>
      </c>
      <c r="O154" s="668">
        <v>8064</v>
      </c>
      <c r="P154" s="681">
        <v>1.2679245283018867</v>
      </c>
      <c r="Q154" s="669">
        <v>126</v>
      </c>
    </row>
    <row r="155" spans="1:17" ht="14.4" customHeight="1" x14ac:dyDescent="0.3">
      <c r="A155" s="664" t="s">
        <v>7872</v>
      </c>
      <c r="B155" s="665" t="s">
        <v>7592</v>
      </c>
      <c r="C155" s="665" t="s">
        <v>7628</v>
      </c>
      <c r="D155" s="665" t="s">
        <v>7674</v>
      </c>
      <c r="E155" s="665" t="s">
        <v>7675</v>
      </c>
      <c r="F155" s="668">
        <v>2</v>
      </c>
      <c r="G155" s="668">
        <v>2560</v>
      </c>
      <c r="H155" s="668">
        <v>1</v>
      </c>
      <c r="I155" s="668">
        <v>1280</v>
      </c>
      <c r="J155" s="668">
        <v>1</v>
      </c>
      <c r="K155" s="668">
        <v>1284</v>
      </c>
      <c r="L155" s="668">
        <v>0.50156250000000002</v>
      </c>
      <c r="M155" s="668">
        <v>1284</v>
      </c>
      <c r="N155" s="668">
        <v>4</v>
      </c>
      <c r="O155" s="668">
        <v>5236</v>
      </c>
      <c r="P155" s="681">
        <v>2.0453125000000001</v>
      </c>
      <c r="Q155" s="669">
        <v>1309</v>
      </c>
    </row>
    <row r="156" spans="1:17" ht="14.4" customHeight="1" x14ac:dyDescent="0.3">
      <c r="A156" s="664" t="s">
        <v>7872</v>
      </c>
      <c r="B156" s="665" t="s">
        <v>7592</v>
      </c>
      <c r="C156" s="665" t="s">
        <v>7628</v>
      </c>
      <c r="D156" s="665" t="s">
        <v>7676</v>
      </c>
      <c r="E156" s="665" t="s">
        <v>7677</v>
      </c>
      <c r="F156" s="668"/>
      <c r="G156" s="668"/>
      <c r="H156" s="668"/>
      <c r="I156" s="668"/>
      <c r="J156" s="668">
        <v>1</v>
      </c>
      <c r="K156" s="668">
        <v>946</v>
      </c>
      <c r="L156" s="668"/>
      <c r="M156" s="668">
        <v>946</v>
      </c>
      <c r="N156" s="668">
        <v>3</v>
      </c>
      <c r="O156" s="668">
        <v>2913</v>
      </c>
      <c r="P156" s="681"/>
      <c r="Q156" s="669">
        <v>971</v>
      </c>
    </row>
    <row r="157" spans="1:17" ht="14.4" customHeight="1" x14ac:dyDescent="0.3">
      <c r="A157" s="664" t="s">
        <v>7872</v>
      </c>
      <c r="B157" s="665" t="s">
        <v>7592</v>
      </c>
      <c r="C157" s="665" t="s">
        <v>7628</v>
      </c>
      <c r="D157" s="665" t="s">
        <v>7688</v>
      </c>
      <c r="E157" s="665" t="s">
        <v>7689</v>
      </c>
      <c r="F157" s="668">
        <v>11</v>
      </c>
      <c r="G157" s="668">
        <v>0</v>
      </c>
      <c r="H157" s="668"/>
      <c r="I157" s="668">
        <v>0</v>
      </c>
      <c r="J157" s="668"/>
      <c r="K157" s="668"/>
      <c r="L157" s="668"/>
      <c r="M157" s="668"/>
      <c r="N157" s="668">
        <v>2</v>
      </c>
      <c r="O157" s="668">
        <v>66.66</v>
      </c>
      <c r="P157" s="681"/>
      <c r="Q157" s="669">
        <v>33.33</v>
      </c>
    </row>
    <row r="158" spans="1:17" ht="14.4" customHeight="1" x14ac:dyDescent="0.3">
      <c r="A158" s="664" t="s">
        <v>7872</v>
      </c>
      <c r="B158" s="665" t="s">
        <v>7592</v>
      </c>
      <c r="C158" s="665" t="s">
        <v>7628</v>
      </c>
      <c r="D158" s="665" t="s">
        <v>7694</v>
      </c>
      <c r="E158" s="665" t="s">
        <v>7695</v>
      </c>
      <c r="F158" s="668">
        <v>2</v>
      </c>
      <c r="G158" s="668">
        <v>164</v>
      </c>
      <c r="H158" s="668">
        <v>1</v>
      </c>
      <c r="I158" s="668">
        <v>82</v>
      </c>
      <c r="J158" s="668">
        <v>1</v>
      </c>
      <c r="K158" s="668">
        <v>82</v>
      </c>
      <c r="L158" s="668">
        <v>0.5</v>
      </c>
      <c r="M158" s="668">
        <v>82</v>
      </c>
      <c r="N158" s="668">
        <v>4</v>
      </c>
      <c r="O158" s="668">
        <v>344</v>
      </c>
      <c r="P158" s="681">
        <v>2.0975609756097562</v>
      </c>
      <c r="Q158" s="669">
        <v>86</v>
      </c>
    </row>
    <row r="159" spans="1:17" ht="14.4" customHeight="1" x14ac:dyDescent="0.3">
      <c r="A159" s="664" t="s">
        <v>7872</v>
      </c>
      <c r="B159" s="665" t="s">
        <v>7592</v>
      </c>
      <c r="C159" s="665" t="s">
        <v>7628</v>
      </c>
      <c r="D159" s="665" t="s">
        <v>7709</v>
      </c>
      <c r="E159" s="665" t="s">
        <v>7710</v>
      </c>
      <c r="F159" s="668">
        <v>6</v>
      </c>
      <c r="G159" s="668">
        <v>1402</v>
      </c>
      <c r="H159" s="668">
        <v>1</v>
      </c>
      <c r="I159" s="668">
        <v>233.66666666666666</v>
      </c>
      <c r="J159" s="668">
        <v>4</v>
      </c>
      <c r="K159" s="668">
        <v>940</v>
      </c>
      <c r="L159" s="668">
        <v>0.67047075606276751</v>
      </c>
      <c r="M159" s="668">
        <v>235</v>
      </c>
      <c r="N159" s="668">
        <v>6</v>
      </c>
      <c r="O159" s="668">
        <v>1506</v>
      </c>
      <c r="P159" s="681">
        <v>1.0741797432239657</v>
      </c>
      <c r="Q159" s="669">
        <v>251</v>
      </c>
    </row>
    <row r="160" spans="1:17" ht="14.4" customHeight="1" x14ac:dyDescent="0.3">
      <c r="A160" s="664" t="s">
        <v>7872</v>
      </c>
      <c r="B160" s="665" t="s">
        <v>7592</v>
      </c>
      <c r="C160" s="665" t="s">
        <v>7628</v>
      </c>
      <c r="D160" s="665" t="s">
        <v>7733</v>
      </c>
      <c r="E160" s="665" t="s">
        <v>7734</v>
      </c>
      <c r="F160" s="668"/>
      <c r="G160" s="668"/>
      <c r="H160" s="668"/>
      <c r="I160" s="668"/>
      <c r="J160" s="668">
        <v>1</v>
      </c>
      <c r="K160" s="668">
        <v>111</v>
      </c>
      <c r="L160" s="668"/>
      <c r="M160" s="668">
        <v>111</v>
      </c>
      <c r="N160" s="668"/>
      <c r="O160" s="668"/>
      <c r="P160" s="681"/>
      <c r="Q160" s="669"/>
    </row>
    <row r="161" spans="1:17" ht="14.4" customHeight="1" x14ac:dyDescent="0.3">
      <c r="A161" s="664" t="s">
        <v>7872</v>
      </c>
      <c r="B161" s="665" t="s">
        <v>7592</v>
      </c>
      <c r="C161" s="665" t="s">
        <v>7628</v>
      </c>
      <c r="D161" s="665" t="s">
        <v>7751</v>
      </c>
      <c r="E161" s="665" t="s">
        <v>7752</v>
      </c>
      <c r="F161" s="668"/>
      <c r="G161" s="668"/>
      <c r="H161" s="668"/>
      <c r="I161" s="668"/>
      <c r="J161" s="668">
        <v>1</v>
      </c>
      <c r="K161" s="668">
        <v>389</v>
      </c>
      <c r="L161" s="668"/>
      <c r="M161" s="668">
        <v>389</v>
      </c>
      <c r="N161" s="668"/>
      <c r="O161" s="668"/>
      <c r="P161" s="681"/>
      <c r="Q161" s="669"/>
    </row>
    <row r="162" spans="1:17" ht="14.4" customHeight="1" x14ac:dyDescent="0.3">
      <c r="A162" s="664" t="s">
        <v>7873</v>
      </c>
      <c r="B162" s="665" t="s">
        <v>7592</v>
      </c>
      <c r="C162" s="665" t="s">
        <v>7628</v>
      </c>
      <c r="D162" s="665" t="s">
        <v>7635</v>
      </c>
      <c r="E162" s="665" t="s">
        <v>7636</v>
      </c>
      <c r="F162" s="668">
        <v>9</v>
      </c>
      <c r="G162" s="668">
        <v>313</v>
      </c>
      <c r="H162" s="668">
        <v>1</v>
      </c>
      <c r="I162" s="668">
        <v>34.777777777777779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7873</v>
      </c>
      <c r="B163" s="665" t="s">
        <v>7592</v>
      </c>
      <c r="C163" s="665" t="s">
        <v>7628</v>
      </c>
      <c r="D163" s="665" t="s">
        <v>7644</v>
      </c>
      <c r="E163" s="665" t="s">
        <v>7645</v>
      </c>
      <c r="F163" s="668"/>
      <c r="G163" s="668"/>
      <c r="H163" s="668"/>
      <c r="I163" s="668"/>
      <c r="J163" s="668"/>
      <c r="K163" s="668"/>
      <c r="L163" s="668"/>
      <c r="M163" s="668"/>
      <c r="N163" s="668">
        <v>1</v>
      </c>
      <c r="O163" s="668">
        <v>207</v>
      </c>
      <c r="P163" s="681"/>
      <c r="Q163" s="669">
        <v>207</v>
      </c>
    </row>
    <row r="164" spans="1:17" ht="14.4" customHeight="1" x14ac:dyDescent="0.3">
      <c r="A164" s="664" t="s">
        <v>7873</v>
      </c>
      <c r="B164" s="665" t="s">
        <v>7592</v>
      </c>
      <c r="C164" s="665" t="s">
        <v>7628</v>
      </c>
      <c r="D164" s="665" t="s">
        <v>7650</v>
      </c>
      <c r="E164" s="665" t="s">
        <v>7651</v>
      </c>
      <c r="F164" s="668">
        <v>4</v>
      </c>
      <c r="G164" s="668">
        <v>378</v>
      </c>
      <c r="H164" s="668">
        <v>1</v>
      </c>
      <c r="I164" s="668">
        <v>94.5</v>
      </c>
      <c r="J164" s="668">
        <v>3</v>
      </c>
      <c r="K164" s="668">
        <v>285</v>
      </c>
      <c r="L164" s="668">
        <v>0.75396825396825395</v>
      </c>
      <c r="M164" s="668">
        <v>95</v>
      </c>
      <c r="N164" s="668">
        <v>1</v>
      </c>
      <c r="O164" s="668">
        <v>99</v>
      </c>
      <c r="P164" s="681">
        <v>0.26190476190476192</v>
      </c>
      <c r="Q164" s="669">
        <v>99</v>
      </c>
    </row>
    <row r="165" spans="1:17" ht="14.4" customHeight="1" x14ac:dyDescent="0.3">
      <c r="A165" s="664" t="s">
        <v>7873</v>
      </c>
      <c r="B165" s="665" t="s">
        <v>7592</v>
      </c>
      <c r="C165" s="665" t="s">
        <v>7628</v>
      </c>
      <c r="D165" s="665" t="s">
        <v>7656</v>
      </c>
      <c r="E165" s="665" t="s">
        <v>7657</v>
      </c>
      <c r="F165" s="668">
        <v>122</v>
      </c>
      <c r="G165" s="668">
        <v>14344</v>
      </c>
      <c r="H165" s="668">
        <v>1</v>
      </c>
      <c r="I165" s="668">
        <v>117.57377049180327</v>
      </c>
      <c r="J165" s="668">
        <v>99</v>
      </c>
      <c r="K165" s="668">
        <v>11682</v>
      </c>
      <c r="L165" s="668">
        <v>0.81441717791411039</v>
      </c>
      <c r="M165" s="668">
        <v>118</v>
      </c>
      <c r="N165" s="668">
        <v>130</v>
      </c>
      <c r="O165" s="668">
        <v>16380</v>
      </c>
      <c r="P165" s="681">
        <v>1.141940881204685</v>
      </c>
      <c r="Q165" s="669">
        <v>126</v>
      </c>
    </row>
    <row r="166" spans="1:17" ht="14.4" customHeight="1" x14ac:dyDescent="0.3">
      <c r="A166" s="664" t="s">
        <v>7873</v>
      </c>
      <c r="B166" s="665" t="s">
        <v>7592</v>
      </c>
      <c r="C166" s="665" t="s">
        <v>7628</v>
      </c>
      <c r="D166" s="665" t="s">
        <v>7660</v>
      </c>
      <c r="E166" s="665" t="s">
        <v>7661</v>
      </c>
      <c r="F166" s="668"/>
      <c r="G166" s="668"/>
      <c r="H166" s="668"/>
      <c r="I166" s="668"/>
      <c r="J166" s="668"/>
      <c r="K166" s="668"/>
      <c r="L166" s="668"/>
      <c r="M166" s="668"/>
      <c r="N166" s="668">
        <v>1</v>
      </c>
      <c r="O166" s="668">
        <v>427</v>
      </c>
      <c r="P166" s="681"/>
      <c r="Q166" s="669">
        <v>427</v>
      </c>
    </row>
    <row r="167" spans="1:17" ht="14.4" customHeight="1" x14ac:dyDescent="0.3">
      <c r="A167" s="664" t="s">
        <v>7873</v>
      </c>
      <c r="B167" s="665" t="s">
        <v>7592</v>
      </c>
      <c r="C167" s="665" t="s">
        <v>7628</v>
      </c>
      <c r="D167" s="665" t="s">
        <v>7676</v>
      </c>
      <c r="E167" s="665" t="s">
        <v>7677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971</v>
      </c>
      <c r="P167" s="681"/>
      <c r="Q167" s="669">
        <v>971</v>
      </c>
    </row>
    <row r="168" spans="1:17" ht="14.4" customHeight="1" x14ac:dyDescent="0.3">
      <c r="A168" s="664" t="s">
        <v>7873</v>
      </c>
      <c r="B168" s="665" t="s">
        <v>7592</v>
      </c>
      <c r="C168" s="665" t="s">
        <v>7628</v>
      </c>
      <c r="D168" s="665" t="s">
        <v>7680</v>
      </c>
      <c r="E168" s="665" t="s">
        <v>7681</v>
      </c>
      <c r="F168" s="668"/>
      <c r="G168" s="668"/>
      <c r="H168" s="668"/>
      <c r="I168" s="668"/>
      <c r="J168" s="668"/>
      <c r="K168" s="668"/>
      <c r="L168" s="668"/>
      <c r="M168" s="668"/>
      <c r="N168" s="668">
        <v>2</v>
      </c>
      <c r="O168" s="668">
        <v>326</v>
      </c>
      <c r="P168" s="681"/>
      <c r="Q168" s="669">
        <v>163</v>
      </c>
    </row>
    <row r="169" spans="1:17" ht="14.4" customHeight="1" x14ac:dyDescent="0.3">
      <c r="A169" s="664" t="s">
        <v>7873</v>
      </c>
      <c r="B169" s="665" t="s">
        <v>7592</v>
      </c>
      <c r="C169" s="665" t="s">
        <v>7628</v>
      </c>
      <c r="D169" s="665" t="s">
        <v>7688</v>
      </c>
      <c r="E169" s="665" t="s">
        <v>7689</v>
      </c>
      <c r="F169" s="668">
        <v>1</v>
      </c>
      <c r="G169" s="668">
        <v>0</v>
      </c>
      <c r="H169" s="668"/>
      <c r="I169" s="668">
        <v>0</v>
      </c>
      <c r="J169" s="668"/>
      <c r="K169" s="668"/>
      <c r="L169" s="668"/>
      <c r="M169" s="668"/>
      <c r="N169" s="668">
        <v>1</v>
      </c>
      <c r="O169" s="668">
        <v>33.33</v>
      </c>
      <c r="P169" s="681"/>
      <c r="Q169" s="669">
        <v>33.33</v>
      </c>
    </row>
    <row r="170" spans="1:17" ht="14.4" customHeight="1" x14ac:dyDescent="0.3">
      <c r="A170" s="664" t="s">
        <v>7873</v>
      </c>
      <c r="B170" s="665" t="s">
        <v>7592</v>
      </c>
      <c r="C170" s="665" t="s">
        <v>7628</v>
      </c>
      <c r="D170" s="665" t="s">
        <v>7694</v>
      </c>
      <c r="E170" s="665" t="s">
        <v>7695</v>
      </c>
      <c r="F170" s="668"/>
      <c r="G170" s="668"/>
      <c r="H170" s="668"/>
      <c r="I170" s="668"/>
      <c r="J170" s="668"/>
      <c r="K170" s="668"/>
      <c r="L170" s="668"/>
      <c r="M170" s="668"/>
      <c r="N170" s="668">
        <v>1</v>
      </c>
      <c r="O170" s="668">
        <v>86</v>
      </c>
      <c r="P170" s="681"/>
      <c r="Q170" s="669">
        <v>86</v>
      </c>
    </row>
    <row r="171" spans="1:17" ht="14.4" customHeight="1" x14ac:dyDescent="0.3">
      <c r="A171" s="664" t="s">
        <v>7873</v>
      </c>
      <c r="B171" s="665" t="s">
        <v>7592</v>
      </c>
      <c r="C171" s="665" t="s">
        <v>7628</v>
      </c>
      <c r="D171" s="665" t="s">
        <v>7700</v>
      </c>
      <c r="E171" s="665" t="s">
        <v>7701</v>
      </c>
      <c r="F171" s="668"/>
      <c r="G171" s="668"/>
      <c r="H171" s="668"/>
      <c r="I171" s="668"/>
      <c r="J171" s="668">
        <v>1</v>
      </c>
      <c r="K171" s="668">
        <v>384</v>
      </c>
      <c r="L171" s="668"/>
      <c r="M171" s="668">
        <v>384</v>
      </c>
      <c r="N171" s="668"/>
      <c r="O171" s="668"/>
      <c r="P171" s="681"/>
      <c r="Q171" s="669"/>
    </row>
    <row r="172" spans="1:17" ht="14.4" customHeight="1" x14ac:dyDescent="0.3">
      <c r="A172" s="664" t="s">
        <v>7873</v>
      </c>
      <c r="B172" s="665" t="s">
        <v>7592</v>
      </c>
      <c r="C172" s="665" t="s">
        <v>7628</v>
      </c>
      <c r="D172" s="665" t="s">
        <v>7709</v>
      </c>
      <c r="E172" s="665" t="s">
        <v>7710</v>
      </c>
      <c r="F172" s="668"/>
      <c r="G172" s="668"/>
      <c r="H172" s="668"/>
      <c r="I172" s="668"/>
      <c r="J172" s="668">
        <v>3</v>
      </c>
      <c r="K172" s="668">
        <v>705</v>
      </c>
      <c r="L172" s="668"/>
      <c r="M172" s="668">
        <v>235</v>
      </c>
      <c r="N172" s="668">
        <v>7</v>
      </c>
      <c r="O172" s="668">
        <v>1757</v>
      </c>
      <c r="P172" s="681"/>
      <c r="Q172" s="669">
        <v>251</v>
      </c>
    </row>
    <row r="173" spans="1:17" ht="14.4" customHeight="1" x14ac:dyDescent="0.3">
      <c r="A173" s="664" t="s">
        <v>7873</v>
      </c>
      <c r="B173" s="665" t="s">
        <v>7592</v>
      </c>
      <c r="C173" s="665" t="s">
        <v>7628</v>
      </c>
      <c r="D173" s="665" t="s">
        <v>7723</v>
      </c>
      <c r="E173" s="665" t="s">
        <v>7724</v>
      </c>
      <c r="F173" s="668"/>
      <c r="G173" s="668"/>
      <c r="H173" s="668"/>
      <c r="I173" s="668"/>
      <c r="J173" s="668"/>
      <c r="K173" s="668"/>
      <c r="L173" s="668"/>
      <c r="M173" s="668"/>
      <c r="N173" s="668">
        <v>1</v>
      </c>
      <c r="O173" s="668">
        <v>183</v>
      </c>
      <c r="P173" s="681"/>
      <c r="Q173" s="669">
        <v>183</v>
      </c>
    </row>
    <row r="174" spans="1:17" ht="14.4" customHeight="1" x14ac:dyDescent="0.3">
      <c r="A174" s="664" t="s">
        <v>7873</v>
      </c>
      <c r="B174" s="665" t="s">
        <v>7592</v>
      </c>
      <c r="C174" s="665" t="s">
        <v>7628</v>
      </c>
      <c r="D174" s="665" t="s">
        <v>7733</v>
      </c>
      <c r="E174" s="665" t="s">
        <v>7734</v>
      </c>
      <c r="F174" s="668">
        <v>2</v>
      </c>
      <c r="G174" s="668">
        <v>220</v>
      </c>
      <c r="H174" s="668">
        <v>1</v>
      </c>
      <c r="I174" s="668">
        <v>110</v>
      </c>
      <c r="J174" s="668">
        <v>1</v>
      </c>
      <c r="K174" s="668">
        <v>111</v>
      </c>
      <c r="L174" s="668">
        <v>0.50454545454545452</v>
      </c>
      <c r="M174" s="668">
        <v>111</v>
      </c>
      <c r="N174" s="668">
        <v>1</v>
      </c>
      <c r="O174" s="668">
        <v>115</v>
      </c>
      <c r="P174" s="681">
        <v>0.52272727272727271</v>
      </c>
      <c r="Q174" s="669">
        <v>115</v>
      </c>
    </row>
    <row r="175" spans="1:17" ht="14.4" customHeight="1" x14ac:dyDescent="0.3">
      <c r="A175" s="664" t="s">
        <v>7873</v>
      </c>
      <c r="B175" s="665" t="s">
        <v>7592</v>
      </c>
      <c r="C175" s="665" t="s">
        <v>7628</v>
      </c>
      <c r="D175" s="665" t="s">
        <v>7745</v>
      </c>
      <c r="E175" s="665" t="s">
        <v>7746</v>
      </c>
      <c r="F175" s="668"/>
      <c r="G175" s="668"/>
      <c r="H175" s="668"/>
      <c r="I175" s="668"/>
      <c r="J175" s="668">
        <v>1</v>
      </c>
      <c r="K175" s="668">
        <v>223</v>
      </c>
      <c r="L175" s="668"/>
      <c r="M175" s="668">
        <v>223</v>
      </c>
      <c r="N175" s="668"/>
      <c r="O175" s="668"/>
      <c r="P175" s="681"/>
      <c r="Q175" s="669"/>
    </row>
    <row r="176" spans="1:17" ht="14.4" customHeight="1" x14ac:dyDescent="0.3">
      <c r="A176" s="664" t="s">
        <v>7873</v>
      </c>
      <c r="B176" s="665" t="s">
        <v>7592</v>
      </c>
      <c r="C176" s="665" t="s">
        <v>7628</v>
      </c>
      <c r="D176" s="665" t="s">
        <v>7749</v>
      </c>
      <c r="E176" s="665" t="s">
        <v>7750</v>
      </c>
      <c r="F176" s="668">
        <v>1</v>
      </c>
      <c r="G176" s="668">
        <v>82</v>
      </c>
      <c r="H176" s="668">
        <v>1</v>
      </c>
      <c r="I176" s="668">
        <v>82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555</v>
      </c>
      <c r="B177" s="665" t="s">
        <v>7874</v>
      </c>
      <c r="C177" s="665" t="s">
        <v>7628</v>
      </c>
      <c r="D177" s="665" t="s">
        <v>7875</v>
      </c>
      <c r="E177" s="665" t="s">
        <v>7876</v>
      </c>
      <c r="F177" s="668"/>
      <c r="G177" s="668"/>
      <c r="H177" s="668"/>
      <c r="I177" s="668"/>
      <c r="J177" s="668">
        <v>1</v>
      </c>
      <c r="K177" s="668">
        <v>92</v>
      </c>
      <c r="L177" s="668"/>
      <c r="M177" s="668">
        <v>92</v>
      </c>
      <c r="N177" s="668"/>
      <c r="O177" s="668"/>
      <c r="P177" s="681"/>
      <c r="Q177" s="669"/>
    </row>
    <row r="178" spans="1:17" ht="14.4" customHeight="1" x14ac:dyDescent="0.3">
      <c r="A178" s="664" t="s">
        <v>555</v>
      </c>
      <c r="B178" s="665" t="s">
        <v>7592</v>
      </c>
      <c r="C178" s="665" t="s">
        <v>7593</v>
      </c>
      <c r="D178" s="665" t="s">
        <v>7877</v>
      </c>
      <c r="E178" s="665" t="s">
        <v>7878</v>
      </c>
      <c r="F178" s="668">
        <v>2</v>
      </c>
      <c r="G178" s="668">
        <v>12515.58</v>
      </c>
      <c r="H178" s="668">
        <v>1</v>
      </c>
      <c r="I178" s="668">
        <v>6257.79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555</v>
      </c>
      <c r="B179" s="665" t="s">
        <v>7592</v>
      </c>
      <c r="C179" s="665" t="s">
        <v>7628</v>
      </c>
      <c r="D179" s="665" t="s">
        <v>7635</v>
      </c>
      <c r="E179" s="665" t="s">
        <v>7636</v>
      </c>
      <c r="F179" s="668">
        <v>121</v>
      </c>
      <c r="G179" s="668">
        <v>4124</v>
      </c>
      <c r="H179" s="668">
        <v>1</v>
      </c>
      <c r="I179" s="668">
        <v>34.082644628099175</v>
      </c>
      <c r="J179" s="668">
        <v>4</v>
      </c>
      <c r="K179" s="668">
        <v>140</v>
      </c>
      <c r="L179" s="668">
        <v>3.3947623666343359E-2</v>
      </c>
      <c r="M179" s="668">
        <v>35</v>
      </c>
      <c r="N179" s="668">
        <v>16</v>
      </c>
      <c r="O179" s="668">
        <v>592</v>
      </c>
      <c r="P179" s="681">
        <v>0.14354995150339475</v>
      </c>
      <c r="Q179" s="669">
        <v>37</v>
      </c>
    </row>
    <row r="180" spans="1:17" ht="14.4" customHeight="1" x14ac:dyDescent="0.3">
      <c r="A180" s="664" t="s">
        <v>555</v>
      </c>
      <c r="B180" s="665" t="s">
        <v>7592</v>
      </c>
      <c r="C180" s="665" t="s">
        <v>7628</v>
      </c>
      <c r="D180" s="665" t="s">
        <v>7637</v>
      </c>
      <c r="E180" s="665" t="s">
        <v>7638</v>
      </c>
      <c r="F180" s="668">
        <v>95</v>
      </c>
      <c r="G180" s="668">
        <v>475</v>
      </c>
      <c r="H180" s="668">
        <v>1</v>
      </c>
      <c r="I180" s="668">
        <v>5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555</v>
      </c>
      <c r="B181" s="665" t="s">
        <v>7592</v>
      </c>
      <c r="C181" s="665" t="s">
        <v>7628</v>
      </c>
      <c r="D181" s="665" t="s">
        <v>7646</v>
      </c>
      <c r="E181" s="665" t="s">
        <v>7647</v>
      </c>
      <c r="F181" s="668"/>
      <c r="G181" s="668"/>
      <c r="H181" s="668"/>
      <c r="I181" s="668"/>
      <c r="J181" s="668">
        <v>1</v>
      </c>
      <c r="K181" s="668">
        <v>301</v>
      </c>
      <c r="L181" s="668"/>
      <c r="M181" s="668">
        <v>301</v>
      </c>
      <c r="N181" s="668"/>
      <c r="O181" s="668"/>
      <c r="P181" s="681"/>
      <c r="Q181" s="669"/>
    </row>
    <row r="182" spans="1:17" ht="14.4" customHeight="1" x14ac:dyDescent="0.3">
      <c r="A182" s="664" t="s">
        <v>555</v>
      </c>
      <c r="B182" s="665" t="s">
        <v>7592</v>
      </c>
      <c r="C182" s="665" t="s">
        <v>7628</v>
      </c>
      <c r="D182" s="665" t="s">
        <v>7650</v>
      </c>
      <c r="E182" s="665" t="s">
        <v>7651</v>
      </c>
      <c r="F182" s="668"/>
      <c r="G182" s="668"/>
      <c r="H182" s="668"/>
      <c r="I182" s="668"/>
      <c r="J182" s="668"/>
      <c r="K182" s="668"/>
      <c r="L182" s="668"/>
      <c r="M182" s="668"/>
      <c r="N182" s="668">
        <v>3</v>
      </c>
      <c r="O182" s="668">
        <v>297</v>
      </c>
      <c r="P182" s="681"/>
      <c r="Q182" s="669">
        <v>99</v>
      </c>
    </row>
    <row r="183" spans="1:17" ht="14.4" customHeight="1" x14ac:dyDescent="0.3">
      <c r="A183" s="664" t="s">
        <v>555</v>
      </c>
      <c r="B183" s="665" t="s">
        <v>7592</v>
      </c>
      <c r="C183" s="665" t="s">
        <v>7628</v>
      </c>
      <c r="D183" s="665" t="s">
        <v>7654</v>
      </c>
      <c r="E183" s="665" t="s">
        <v>7655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97</v>
      </c>
      <c r="P183" s="681"/>
      <c r="Q183" s="669">
        <v>97</v>
      </c>
    </row>
    <row r="184" spans="1:17" ht="14.4" customHeight="1" x14ac:dyDescent="0.3">
      <c r="A184" s="664" t="s">
        <v>555</v>
      </c>
      <c r="B184" s="665" t="s">
        <v>7592</v>
      </c>
      <c r="C184" s="665" t="s">
        <v>7628</v>
      </c>
      <c r="D184" s="665" t="s">
        <v>7656</v>
      </c>
      <c r="E184" s="665" t="s">
        <v>7657</v>
      </c>
      <c r="F184" s="668">
        <v>126</v>
      </c>
      <c r="G184" s="668">
        <v>14848</v>
      </c>
      <c r="H184" s="668">
        <v>1</v>
      </c>
      <c r="I184" s="668">
        <v>117.84126984126983</v>
      </c>
      <c r="J184" s="668">
        <v>140</v>
      </c>
      <c r="K184" s="668">
        <v>16520</v>
      </c>
      <c r="L184" s="668">
        <v>1.1126077586206897</v>
      </c>
      <c r="M184" s="668">
        <v>118</v>
      </c>
      <c r="N184" s="668">
        <v>143</v>
      </c>
      <c r="O184" s="668">
        <v>18018</v>
      </c>
      <c r="P184" s="681">
        <v>1.2134967672413792</v>
      </c>
      <c r="Q184" s="669">
        <v>126</v>
      </c>
    </row>
    <row r="185" spans="1:17" ht="14.4" customHeight="1" x14ac:dyDescent="0.3">
      <c r="A185" s="664" t="s">
        <v>555</v>
      </c>
      <c r="B185" s="665" t="s">
        <v>7592</v>
      </c>
      <c r="C185" s="665" t="s">
        <v>7628</v>
      </c>
      <c r="D185" s="665" t="s">
        <v>7688</v>
      </c>
      <c r="E185" s="665" t="s">
        <v>7689</v>
      </c>
      <c r="F185" s="668">
        <v>6</v>
      </c>
      <c r="G185" s="668">
        <v>0</v>
      </c>
      <c r="H185" s="668"/>
      <c r="I185" s="668">
        <v>0</v>
      </c>
      <c r="J185" s="668"/>
      <c r="K185" s="668"/>
      <c r="L185" s="668"/>
      <c r="M185" s="668"/>
      <c r="N185" s="668">
        <v>30</v>
      </c>
      <c r="O185" s="668">
        <v>999.9899999999999</v>
      </c>
      <c r="P185" s="681"/>
      <c r="Q185" s="669">
        <v>33.332999999999998</v>
      </c>
    </row>
    <row r="186" spans="1:17" ht="14.4" customHeight="1" x14ac:dyDescent="0.3">
      <c r="A186" s="664" t="s">
        <v>555</v>
      </c>
      <c r="B186" s="665" t="s">
        <v>7592</v>
      </c>
      <c r="C186" s="665" t="s">
        <v>7628</v>
      </c>
      <c r="D186" s="665" t="s">
        <v>7879</v>
      </c>
      <c r="E186" s="665" t="s">
        <v>7880</v>
      </c>
      <c r="F186" s="668">
        <v>1</v>
      </c>
      <c r="G186" s="668">
        <v>0</v>
      </c>
      <c r="H186" s="668"/>
      <c r="I186" s="668">
        <v>0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555</v>
      </c>
      <c r="B187" s="665" t="s">
        <v>7592</v>
      </c>
      <c r="C187" s="665" t="s">
        <v>7628</v>
      </c>
      <c r="D187" s="665" t="s">
        <v>7709</v>
      </c>
      <c r="E187" s="665" t="s">
        <v>7710</v>
      </c>
      <c r="F187" s="668">
        <v>21</v>
      </c>
      <c r="G187" s="668">
        <v>4902</v>
      </c>
      <c r="H187" s="668">
        <v>1</v>
      </c>
      <c r="I187" s="668">
        <v>233.42857142857142</v>
      </c>
      <c r="J187" s="668">
        <v>4</v>
      </c>
      <c r="K187" s="668">
        <v>940</v>
      </c>
      <c r="L187" s="668">
        <v>0.19175846593227255</v>
      </c>
      <c r="M187" s="668">
        <v>235</v>
      </c>
      <c r="N187" s="668">
        <v>4</v>
      </c>
      <c r="O187" s="668">
        <v>1004</v>
      </c>
      <c r="P187" s="681">
        <v>0.20481436148510812</v>
      </c>
      <c r="Q187" s="669">
        <v>251</v>
      </c>
    </row>
    <row r="188" spans="1:17" ht="14.4" customHeight="1" x14ac:dyDescent="0.3">
      <c r="A188" s="664" t="s">
        <v>555</v>
      </c>
      <c r="B188" s="665" t="s">
        <v>7592</v>
      </c>
      <c r="C188" s="665" t="s">
        <v>7628</v>
      </c>
      <c r="D188" s="665" t="s">
        <v>7715</v>
      </c>
      <c r="E188" s="665" t="s">
        <v>7716</v>
      </c>
      <c r="F188" s="668">
        <v>1</v>
      </c>
      <c r="G188" s="668">
        <v>348</v>
      </c>
      <c r="H188" s="668">
        <v>1</v>
      </c>
      <c r="I188" s="668">
        <v>348</v>
      </c>
      <c r="J188" s="668">
        <v>3</v>
      </c>
      <c r="K188" s="668">
        <v>1047</v>
      </c>
      <c r="L188" s="668">
        <v>3.0086206896551726</v>
      </c>
      <c r="M188" s="668">
        <v>349</v>
      </c>
      <c r="N188" s="668"/>
      <c r="O188" s="668"/>
      <c r="P188" s="681"/>
      <c r="Q188" s="669"/>
    </row>
    <row r="189" spans="1:17" ht="14.4" customHeight="1" x14ac:dyDescent="0.3">
      <c r="A189" s="664" t="s">
        <v>555</v>
      </c>
      <c r="B189" s="665" t="s">
        <v>7592</v>
      </c>
      <c r="C189" s="665" t="s">
        <v>7628</v>
      </c>
      <c r="D189" s="665" t="s">
        <v>7881</v>
      </c>
      <c r="E189" s="665" t="s">
        <v>7882</v>
      </c>
      <c r="F189" s="668">
        <v>1</v>
      </c>
      <c r="G189" s="668">
        <v>1048</v>
      </c>
      <c r="H189" s="668">
        <v>1</v>
      </c>
      <c r="I189" s="668">
        <v>1048</v>
      </c>
      <c r="J189" s="668">
        <v>1</v>
      </c>
      <c r="K189" s="668">
        <v>1050</v>
      </c>
      <c r="L189" s="668">
        <v>1.001908396946565</v>
      </c>
      <c r="M189" s="668">
        <v>1050</v>
      </c>
      <c r="N189" s="668"/>
      <c r="O189" s="668"/>
      <c r="P189" s="681"/>
      <c r="Q189" s="669"/>
    </row>
    <row r="190" spans="1:17" ht="14.4" customHeight="1" x14ac:dyDescent="0.3">
      <c r="A190" s="664" t="s">
        <v>555</v>
      </c>
      <c r="B190" s="665" t="s">
        <v>7592</v>
      </c>
      <c r="C190" s="665" t="s">
        <v>7628</v>
      </c>
      <c r="D190" s="665" t="s">
        <v>7883</v>
      </c>
      <c r="E190" s="665" t="s">
        <v>7884</v>
      </c>
      <c r="F190" s="668">
        <v>4</v>
      </c>
      <c r="G190" s="668">
        <v>1416</v>
      </c>
      <c r="H190" s="668">
        <v>1</v>
      </c>
      <c r="I190" s="668">
        <v>354</v>
      </c>
      <c r="J190" s="668">
        <v>7</v>
      </c>
      <c r="K190" s="668">
        <v>2491</v>
      </c>
      <c r="L190" s="668">
        <v>1.759180790960452</v>
      </c>
      <c r="M190" s="668">
        <v>355.85714285714283</v>
      </c>
      <c r="N190" s="668">
        <v>12</v>
      </c>
      <c r="O190" s="668">
        <v>4368</v>
      </c>
      <c r="P190" s="681">
        <v>3.0847457627118646</v>
      </c>
      <c r="Q190" s="669">
        <v>364</v>
      </c>
    </row>
    <row r="191" spans="1:17" ht="14.4" customHeight="1" x14ac:dyDescent="0.3">
      <c r="A191" s="664" t="s">
        <v>555</v>
      </c>
      <c r="B191" s="665" t="s">
        <v>7592</v>
      </c>
      <c r="C191" s="665" t="s">
        <v>7628</v>
      </c>
      <c r="D191" s="665" t="s">
        <v>7727</v>
      </c>
      <c r="E191" s="665" t="s">
        <v>7728</v>
      </c>
      <c r="F191" s="668"/>
      <c r="G191" s="668"/>
      <c r="H191" s="668"/>
      <c r="I191" s="668"/>
      <c r="J191" s="668">
        <v>1</v>
      </c>
      <c r="K191" s="668">
        <v>311</v>
      </c>
      <c r="L191" s="668"/>
      <c r="M191" s="668">
        <v>311</v>
      </c>
      <c r="N191" s="668">
        <v>1</v>
      </c>
      <c r="O191" s="668">
        <v>319</v>
      </c>
      <c r="P191" s="681"/>
      <c r="Q191" s="669">
        <v>319</v>
      </c>
    </row>
    <row r="192" spans="1:17" ht="14.4" customHeight="1" x14ac:dyDescent="0.3">
      <c r="A192" s="664" t="s">
        <v>555</v>
      </c>
      <c r="B192" s="665" t="s">
        <v>7592</v>
      </c>
      <c r="C192" s="665" t="s">
        <v>7628</v>
      </c>
      <c r="D192" s="665" t="s">
        <v>7885</v>
      </c>
      <c r="E192" s="665" t="s">
        <v>7886</v>
      </c>
      <c r="F192" s="668">
        <v>2</v>
      </c>
      <c r="G192" s="668">
        <v>3184</v>
      </c>
      <c r="H192" s="668">
        <v>1</v>
      </c>
      <c r="I192" s="668">
        <v>1592</v>
      </c>
      <c r="J192" s="668"/>
      <c r="K192" s="668"/>
      <c r="L192" s="668"/>
      <c r="M192" s="668"/>
      <c r="N192" s="668">
        <v>3</v>
      </c>
      <c r="O192" s="668">
        <v>5004</v>
      </c>
      <c r="P192" s="681">
        <v>1.5716080402010051</v>
      </c>
      <c r="Q192" s="669">
        <v>1668</v>
      </c>
    </row>
    <row r="193" spans="1:17" ht="14.4" customHeight="1" x14ac:dyDescent="0.3">
      <c r="A193" s="664" t="s">
        <v>555</v>
      </c>
      <c r="B193" s="665" t="s">
        <v>7592</v>
      </c>
      <c r="C193" s="665" t="s">
        <v>7628</v>
      </c>
      <c r="D193" s="665" t="s">
        <v>7887</v>
      </c>
      <c r="E193" s="665" t="s">
        <v>7888</v>
      </c>
      <c r="F193" s="668">
        <v>3</v>
      </c>
      <c r="G193" s="668">
        <v>725</v>
      </c>
      <c r="H193" s="668">
        <v>1</v>
      </c>
      <c r="I193" s="668">
        <v>241.66666666666666</v>
      </c>
      <c r="J193" s="668">
        <v>2</v>
      </c>
      <c r="K193" s="668">
        <v>486</v>
      </c>
      <c r="L193" s="668">
        <v>0.67034482758620695</v>
      </c>
      <c r="M193" s="668">
        <v>243</v>
      </c>
      <c r="N193" s="668">
        <v>2</v>
      </c>
      <c r="O193" s="668">
        <v>494</v>
      </c>
      <c r="P193" s="681">
        <v>0.68137931034482757</v>
      </c>
      <c r="Q193" s="669">
        <v>247</v>
      </c>
    </row>
    <row r="194" spans="1:17" ht="14.4" customHeight="1" x14ac:dyDescent="0.3">
      <c r="A194" s="664" t="s">
        <v>555</v>
      </c>
      <c r="B194" s="665" t="s">
        <v>7592</v>
      </c>
      <c r="C194" s="665" t="s">
        <v>7628</v>
      </c>
      <c r="D194" s="665" t="s">
        <v>7759</v>
      </c>
      <c r="E194" s="665" t="s">
        <v>7760</v>
      </c>
      <c r="F194" s="668">
        <v>2</v>
      </c>
      <c r="G194" s="668">
        <v>1720</v>
      </c>
      <c r="H194" s="668">
        <v>1</v>
      </c>
      <c r="I194" s="668">
        <v>860</v>
      </c>
      <c r="J194" s="668">
        <v>1</v>
      </c>
      <c r="K194" s="668">
        <v>862</v>
      </c>
      <c r="L194" s="668">
        <v>0.50116279069767444</v>
      </c>
      <c r="M194" s="668">
        <v>862</v>
      </c>
      <c r="N194" s="668"/>
      <c r="O194" s="668"/>
      <c r="P194" s="681"/>
      <c r="Q194" s="669"/>
    </row>
    <row r="195" spans="1:17" ht="14.4" customHeight="1" x14ac:dyDescent="0.3">
      <c r="A195" s="664" t="s">
        <v>555</v>
      </c>
      <c r="B195" s="665" t="s">
        <v>7889</v>
      </c>
      <c r="C195" s="665" t="s">
        <v>7628</v>
      </c>
      <c r="D195" s="665" t="s">
        <v>7890</v>
      </c>
      <c r="E195" s="665" t="s">
        <v>7891</v>
      </c>
      <c r="F195" s="668"/>
      <c r="G195" s="668"/>
      <c r="H195" s="668"/>
      <c r="I195" s="668"/>
      <c r="J195" s="668"/>
      <c r="K195" s="668"/>
      <c r="L195" s="668"/>
      <c r="M195" s="668"/>
      <c r="N195" s="668">
        <v>1</v>
      </c>
      <c r="O195" s="668">
        <v>3948</v>
      </c>
      <c r="P195" s="681"/>
      <c r="Q195" s="669">
        <v>3948</v>
      </c>
    </row>
    <row r="196" spans="1:17" ht="14.4" customHeight="1" x14ac:dyDescent="0.3">
      <c r="A196" s="664" t="s">
        <v>555</v>
      </c>
      <c r="B196" s="665" t="s">
        <v>7889</v>
      </c>
      <c r="C196" s="665" t="s">
        <v>7628</v>
      </c>
      <c r="D196" s="665" t="s">
        <v>7892</v>
      </c>
      <c r="E196" s="665" t="s">
        <v>7893</v>
      </c>
      <c r="F196" s="668"/>
      <c r="G196" s="668"/>
      <c r="H196" s="668"/>
      <c r="I196" s="668"/>
      <c r="J196" s="668">
        <v>3</v>
      </c>
      <c r="K196" s="668">
        <v>7350</v>
      </c>
      <c r="L196" s="668"/>
      <c r="M196" s="668">
        <v>2450</v>
      </c>
      <c r="N196" s="668"/>
      <c r="O196" s="668"/>
      <c r="P196" s="681"/>
      <c r="Q196" s="669"/>
    </row>
    <row r="197" spans="1:17" ht="14.4" customHeight="1" x14ac:dyDescent="0.3">
      <c r="A197" s="664" t="s">
        <v>555</v>
      </c>
      <c r="B197" s="665" t="s">
        <v>7889</v>
      </c>
      <c r="C197" s="665" t="s">
        <v>7628</v>
      </c>
      <c r="D197" s="665" t="s">
        <v>7894</v>
      </c>
      <c r="E197" s="665" t="s">
        <v>7895</v>
      </c>
      <c r="F197" s="668">
        <v>3</v>
      </c>
      <c r="G197" s="668">
        <v>8062</v>
      </c>
      <c r="H197" s="668">
        <v>1</v>
      </c>
      <c r="I197" s="668">
        <v>2687.3333333333335</v>
      </c>
      <c r="J197" s="668">
        <v>1</v>
      </c>
      <c r="K197" s="668">
        <v>2698</v>
      </c>
      <c r="L197" s="668">
        <v>0.33465641280079383</v>
      </c>
      <c r="M197" s="668">
        <v>2698</v>
      </c>
      <c r="N197" s="668">
        <v>2</v>
      </c>
      <c r="O197" s="668">
        <v>5540</v>
      </c>
      <c r="P197" s="681">
        <v>0.68717439841230465</v>
      </c>
      <c r="Q197" s="669">
        <v>2770</v>
      </c>
    </row>
    <row r="198" spans="1:17" ht="14.4" customHeight="1" x14ac:dyDescent="0.3">
      <c r="A198" s="664" t="s">
        <v>555</v>
      </c>
      <c r="B198" s="665" t="s">
        <v>7889</v>
      </c>
      <c r="C198" s="665" t="s">
        <v>7628</v>
      </c>
      <c r="D198" s="665" t="s">
        <v>7896</v>
      </c>
      <c r="E198" s="665" t="s">
        <v>7897</v>
      </c>
      <c r="F198" s="668">
        <v>2</v>
      </c>
      <c r="G198" s="668">
        <v>11914</v>
      </c>
      <c r="H198" s="668">
        <v>1</v>
      </c>
      <c r="I198" s="668">
        <v>5957</v>
      </c>
      <c r="J198" s="668"/>
      <c r="K198" s="668"/>
      <c r="L198" s="668"/>
      <c r="M198" s="668"/>
      <c r="N198" s="668">
        <v>1</v>
      </c>
      <c r="O198" s="668">
        <v>6170</v>
      </c>
      <c r="P198" s="681">
        <v>0.51787812657377874</v>
      </c>
      <c r="Q198" s="669">
        <v>6170</v>
      </c>
    </row>
    <row r="199" spans="1:17" ht="14.4" customHeight="1" x14ac:dyDescent="0.3">
      <c r="A199" s="664" t="s">
        <v>555</v>
      </c>
      <c r="B199" s="665" t="s">
        <v>7889</v>
      </c>
      <c r="C199" s="665" t="s">
        <v>7628</v>
      </c>
      <c r="D199" s="665" t="s">
        <v>7898</v>
      </c>
      <c r="E199" s="665" t="s">
        <v>7899</v>
      </c>
      <c r="F199" s="668">
        <v>1</v>
      </c>
      <c r="G199" s="668">
        <v>3340</v>
      </c>
      <c r="H199" s="668">
        <v>1</v>
      </c>
      <c r="I199" s="668">
        <v>3340</v>
      </c>
      <c r="J199" s="668"/>
      <c r="K199" s="668"/>
      <c r="L199" s="668"/>
      <c r="M199" s="668"/>
      <c r="N199" s="668">
        <v>1</v>
      </c>
      <c r="O199" s="668">
        <v>3479</v>
      </c>
      <c r="P199" s="681">
        <v>1.0416167664670659</v>
      </c>
      <c r="Q199" s="669">
        <v>3479</v>
      </c>
    </row>
    <row r="200" spans="1:17" ht="14.4" customHeight="1" x14ac:dyDescent="0.3">
      <c r="A200" s="664" t="s">
        <v>555</v>
      </c>
      <c r="B200" s="665" t="s">
        <v>7889</v>
      </c>
      <c r="C200" s="665" t="s">
        <v>7628</v>
      </c>
      <c r="D200" s="665" t="s">
        <v>7900</v>
      </c>
      <c r="E200" s="665" t="s">
        <v>7901</v>
      </c>
      <c r="F200" s="668">
        <v>1</v>
      </c>
      <c r="G200" s="668">
        <v>2067</v>
      </c>
      <c r="H200" s="668">
        <v>1</v>
      </c>
      <c r="I200" s="668">
        <v>2067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555</v>
      </c>
      <c r="B201" s="665" t="s">
        <v>7889</v>
      </c>
      <c r="C201" s="665" t="s">
        <v>7628</v>
      </c>
      <c r="D201" s="665" t="s">
        <v>7902</v>
      </c>
      <c r="E201" s="665" t="s">
        <v>7903</v>
      </c>
      <c r="F201" s="668">
        <v>2</v>
      </c>
      <c r="G201" s="668">
        <v>3252</v>
      </c>
      <c r="H201" s="668">
        <v>1</v>
      </c>
      <c r="I201" s="668">
        <v>1626</v>
      </c>
      <c r="J201" s="668">
        <v>2</v>
      </c>
      <c r="K201" s="668">
        <v>3260</v>
      </c>
      <c r="L201" s="668">
        <v>1.002460024600246</v>
      </c>
      <c r="M201" s="668">
        <v>1630</v>
      </c>
      <c r="N201" s="668">
        <v>1</v>
      </c>
      <c r="O201" s="668">
        <v>1678</v>
      </c>
      <c r="P201" s="681">
        <v>0.51599015990159902</v>
      </c>
      <c r="Q201" s="669">
        <v>1678</v>
      </c>
    </row>
    <row r="202" spans="1:17" ht="14.4" customHeight="1" x14ac:dyDescent="0.3">
      <c r="A202" s="664" t="s">
        <v>555</v>
      </c>
      <c r="B202" s="665" t="s">
        <v>7889</v>
      </c>
      <c r="C202" s="665" t="s">
        <v>7628</v>
      </c>
      <c r="D202" s="665" t="s">
        <v>7904</v>
      </c>
      <c r="E202" s="665" t="s">
        <v>7905</v>
      </c>
      <c r="F202" s="668"/>
      <c r="G202" s="668"/>
      <c r="H202" s="668"/>
      <c r="I202" s="668"/>
      <c r="J202" s="668"/>
      <c r="K202" s="668"/>
      <c r="L202" s="668"/>
      <c r="M202" s="668"/>
      <c r="N202" s="668">
        <v>1</v>
      </c>
      <c r="O202" s="668">
        <v>2314</v>
      </c>
      <c r="P202" s="681"/>
      <c r="Q202" s="669">
        <v>2314</v>
      </c>
    </row>
    <row r="203" spans="1:17" ht="14.4" customHeight="1" x14ac:dyDescent="0.3">
      <c r="A203" s="664" t="s">
        <v>555</v>
      </c>
      <c r="B203" s="665" t="s">
        <v>7889</v>
      </c>
      <c r="C203" s="665" t="s">
        <v>7628</v>
      </c>
      <c r="D203" s="665" t="s">
        <v>7906</v>
      </c>
      <c r="E203" s="665" t="s">
        <v>7907</v>
      </c>
      <c r="F203" s="668">
        <v>1</v>
      </c>
      <c r="G203" s="668">
        <v>5148</v>
      </c>
      <c r="H203" s="668">
        <v>1</v>
      </c>
      <c r="I203" s="668">
        <v>5148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555</v>
      </c>
      <c r="B204" s="665" t="s">
        <v>7889</v>
      </c>
      <c r="C204" s="665" t="s">
        <v>7628</v>
      </c>
      <c r="D204" s="665" t="s">
        <v>7908</v>
      </c>
      <c r="E204" s="665" t="s">
        <v>7909</v>
      </c>
      <c r="F204" s="668">
        <v>1</v>
      </c>
      <c r="G204" s="668">
        <v>4898</v>
      </c>
      <c r="H204" s="668">
        <v>1</v>
      </c>
      <c r="I204" s="668">
        <v>4898</v>
      </c>
      <c r="J204" s="668"/>
      <c r="K204" s="668"/>
      <c r="L204" s="668"/>
      <c r="M204" s="668"/>
      <c r="N204" s="668">
        <v>1</v>
      </c>
      <c r="O204" s="668">
        <v>4937</v>
      </c>
      <c r="P204" s="681">
        <v>1.0079624336463864</v>
      </c>
      <c r="Q204" s="669">
        <v>4937</v>
      </c>
    </row>
    <row r="205" spans="1:17" ht="14.4" customHeight="1" x14ac:dyDescent="0.3">
      <c r="A205" s="664" t="s">
        <v>555</v>
      </c>
      <c r="B205" s="665" t="s">
        <v>7889</v>
      </c>
      <c r="C205" s="665" t="s">
        <v>7628</v>
      </c>
      <c r="D205" s="665" t="s">
        <v>7910</v>
      </c>
      <c r="E205" s="665" t="s">
        <v>7911</v>
      </c>
      <c r="F205" s="668">
        <v>5</v>
      </c>
      <c r="G205" s="668">
        <v>0</v>
      </c>
      <c r="H205" s="668"/>
      <c r="I205" s="668">
        <v>0</v>
      </c>
      <c r="J205" s="668">
        <v>3</v>
      </c>
      <c r="K205" s="668">
        <v>0</v>
      </c>
      <c r="L205" s="668"/>
      <c r="M205" s="668">
        <v>0</v>
      </c>
      <c r="N205" s="668">
        <v>5</v>
      </c>
      <c r="O205" s="668">
        <v>0</v>
      </c>
      <c r="P205" s="681"/>
      <c r="Q205" s="669">
        <v>0</v>
      </c>
    </row>
    <row r="206" spans="1:17" ht="14.4" customHeight="1" x14ac:dyDescent="0.3">
      <c r="A206" s="664" t="s">
        <v>555</v>
      </c>
      <c r="B206" s="665" t="s">
        <v>7889</v>
      </c>
      <c r="C206" s="665" t="s">
        <v>7628</v>
      </c>
      <c r="D206" s="665" t="s">
        <v>7912</v>
      </c>
      <c r="E206" s="665" t="s">
        <v>7913</v>
      </c>
      <c r="F206" s="668"/>
      <c r="G206" s="668"/>
      <c r="H206" s="668"/>
      <c r="I206" s="668"/>
      <c r="J206" s="668"/>
      <c r="K206" s="668"/>
      <c r="L206" s="668"/>
      <c r="M206" s="668"/>
      <c r="N206" s="668">
        <v>1</v>
      </c>
      <c r="O206" s="668">
        <v>0</v>
      </c>
      <c r="P206" s="681"/>
      <c r="Q206" s="669">
        <v>0</v>
      </c>
    </row>
    <row r="207" spans="1:17" ht="14.4" customHeight="1" x14ac:dyDescent="0.3">
      <c r="A207" s="664" t="s">
        <v>555</v>
      </c>
      <c r="B207" s="665" t="s">
        <v>7889</v>
      </c>
      <c r="C207" s="665" t="s">
        <v>7628</v>
      </c>
      <c r="D207" s="665" t="s">
        <v>7914</v>
      </c>
      <c r="E207" s="665" t="s">
        <v>7915</v>
      </c>
      <c r="F207" s="668"/>
      <c r="G207" s="668"/>
      <c r="H207" s="668"/>
      <c r="I207" s="668"/>
      <c r="J207" s="668"/>
      <c r="K207" s="668"/>
      <c r="L207" s="668"/>
      <c r="M207" s="668"/>
      <c r="N207" s="668">
        <v>1</v>
      </c>
      <c r="O207" s="668">
        <v>0</v>
      </c>
      <c r="P207" s="681"/>
      <c r="Q207" s="669">
        <v>0</v>
      </c>
    </row>
    <row r="208" spans="1:17" ht="14.4" customHeight="1" x14ac:dyDescent="0.3">
      <c r="A208" s="664" t="s">
        <v>555</v>
      </c>
      <c r="B208" s="665" t="s">
        <v>7889</v>
      </c>
      <c r="C208" s="665" t="s">
        <v>7628</v>
      </c>
      <c r="D208" s="665" t="s">
        <v>7916</v>
      </c>
      <c r="E208" s="665" t="s">
        <v>7917</v>
      </c>
      <c r="F208" s="668"/>
      <c r="G208" s="668"/>
      <c r="H208" s="668"/>
      <c r="I208" s="668"/>
      <c r="J208" s="668"/>
      <c r="K208" s="668"/>
      <c r="L208" s="668"/>
      <c r="M208" s="668"/>
      <c r="N208" s="668">
        <v>1</v>
      </c>
      <c r="O208" s="668">
        <v>0</v>
      </c>
      <c r="P208" s="681"/>
      <c r="Q208" s="669">
        <v>0</v>
      </c>
    </row>
    <row r="209" spans="1:17" ht="14.4" customHeight="1" x14ac:dyDescent="0.3">
      <c r="A209" s="664" t="s">
        <v>555</v>
      </c>
      <c r="B209" s="665" t="s">
        <v>7889</v>
      </c>
      <c r="C209" s="665" t="s">
        <v>7628</v>
      </c>
      <c r="D209" s="665" t="s">
        <v>7918</v>
      </c>
      <c r="E209" s="665" t="s">
        <v>7919</v>
      </c>
      <c r="F209" s="668">
        <v>1</v>
      </c>
      <c r="G209" s="668">
        <v>0</v>
      </c>
      <c r="H209" s="668"/>
      <c r="I209" s="668">
        <v>0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555</v>
      </c>
      <c r="B210" s="665" t="s">
        <v>7889</v>
      </c>
      <c r="C210" s="665" t="s">
        <v>7628</v>
      </c>
      <c r="D210" s="665" t="s">
        <v>7920</v>
      </c>
      <c r="E210" s="665" t="s">
        <v>7921</v>
      </c>
      <c r="F210" s="668">
        <v>1</v>
      </c>
      <c r="G210" s="668">
        <v>0</v>
      </c>
      <c r="H210" s="668"/>
      <c r="I210" s="668">
        <v>0</v>
      </c>
      <c r="J210" s="668">
        <v>1</v>
      </c>
      <c r="K210" s="668">
        <v>0</v>
      </c>
      <c r="L210" s="668"/>
      <c r="M210" s="668">
        <v>0</v>
      </c>
      <c r="N210" s="668"/>
      <c r="O210" s="668"/>
      <c r="P210" s="681"/>
      <c r="Q210" s="669"/>
    </row>
    <row r="211" spans="1:17" ht="14.4" customHeight="1" x14ac:dyDescent="0.3">
      <c r="A211" s="664" t="s">
        <v>555</v>
      </c>
      <c r="B211" s="665" t="s">
        <v>7889</v>
      </c>
      <c r="C211" s="665" t="s">
        <v>7628</v>
      </c>
      <c r="D211" s="665" t="s">
        <v>7922</v>
      </c>
      <c r="E211" s="665" t="s">
        <v>7923</v>
      </c>
      <c r="F211" s="668">
        <v>1</v>
      </c>
      <c r="G211" s="668">
        <v>0</v>
      </c>
      <c r="H211" s="668"/>
      <c r="I211" s="668">
        <v>0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555</v>
      </c>
      <c r="B212" s="665" t="s">
        <v>7889</v>
      </c>
      <c r="C212" s="665" t="s">
        <v>7628</v>
      </c>
      <c r="D212" s="665" t="s">
        <v>7924</v>
      </c>
      <c r="E212" s="665" t="s">
        <v>7925</v>
      </c>
      <c r="F212" s="668"/>
      <c r="G212" s="668"/>
      <c r="H212" s="668"/>
      <c r="I212" s="668"/>
      <c r="J212" s="668"/>
      <c r="K212" s="668"/>
      <c r="L212" s="668"/>
      <c r="M212" s="668"/>
      <c r="N212" s="668">
        <v>1</v>
      </c>
      <c r="O212" s="668">
        <v>0</v>
      </c>
      <c r="P212" s="681"/>
      <c r="Q212" s="669">
        <v>0</v>
      </c>
    </row>
    <row r="213" spans="1:17" ht="14.4" customHeight="1" x14ac:dyDescent="0.3">
      <c r="A213" s="664" t="s">
        <v>555</v>
      </c>
      <c r="B213" s="665" t="s">
        <v>7889</v>
      </c>
      <c r="C213" s="665" t="s">
        <v>7628</v>
      </c>
      <c r="D213" s="665" t="s">
        <v>7926</v>
      </c>
      <c r="E213" s="665" t="s">
        <v>7927</v>
      </c>
      <c r="F213" s="668">
        <v>2</v>
      </c>
      <c r="G213" s="668">
        <v>0</v>
      </c>
      <c r="H213" s="668"/>
      <c r="I213" s="668">
        <v>0</v>
      </c>
      <c r="J213" s="668">
        <v>1</v>
      </c>
      <c r="K213" s="668">
        <v>0</v>
      </c>
      <c r="L213" s="668"/>
      <c r="M213" s="668">
        <v>0</v>
      </c>
      <c r="N213" s="668"/>
      <c r="O213" s="668"/>
      <c r="P213" s="681"/>
      <c r="Q213" s="669"/>
    </row>
    <row r="214" spans="1:17" ht="14.4" customHeight="1" x14ac:dyDescent="0.3">
      <c r="A214" s="664" t="s">
        <v>555</v>
      </c>
      <c r="B214" s="665" t="s">
        <v>7889</v>
      </c>
      <c r="C214" s="665" t="s">
        <v>7628</v>
      </c>
      <c r="D214" s="665" t="s">
        <v>7928</v>
      </c>
      <c r="E214" s="665" t="s">
        <v>7929</v>
      </c>
      <c r="F214" s="668">
        <v>6</v>
      </c>
      <c r="G214" s="668">
        <v>0</v>
      </c>
      <c r="H214" s="668"/>
      <c r="I214" s="668">
        <v>0</v>
      </c>
      <c r="J214" s="668">
        <v>3</v>
      </c>
      <c r="K214" s="668">
        <v>0</v>
      </c>
      <c r="L214" s="668"/>
      <c r="M214" s="668">
        <v>0</v>
      </c>
      <c r="N214" s="668">
        <v>5</v>
      </c>
      <c r="O214" s="668">
        <v>0</v>
      </c>
      <c r="P214" s="681"/>
      <c r="Q214" s="669">
        <v>0</v>
      </c>
    </row>
    <row r="215" spans="1:17" ht="14.4" customHeight="1" x14ac:dyDescent="0.3">
      <c r="A215" s="664" t="s">
        <v>555</v>
      </c>
      <c r="B215" s="665" t="s">
        <v>7889</v>
      </c>
      <c r="C215" s="665" t="s">
        <v>7628</v>
      </c>
      <c r="D215" s="665" t="s">
        <v>7930</v>
      </c>
      <c r="E215" s="665" t="s">
        <v>7931</v>
      </c>
      <c r="F215" s="668">
        <v>4</v>
      </c>
      <c r="G215" s="668">
        <v>2064</v>
      </c>
      <c r="H215" s="668">
        <v>1</v>
      </c>
      <c r="I215" s="668">
        <v>516</v>
      </c>
      <c r="J215" s="668">
        <v>4</v>
      </c>
      <c r="K215" s="668">
        <v>2076</v>
      </c>
      <c r="L215" s="668">
        <v>1.0058139534883721</v>
      </c>
      <c r="M215" s="668">
        <v>519</v>
      </c>
      <c r="N215" s="668">
        <v>1</v>
      </c>
      <c r="O215" s="668">
        <v>532</v>
      </c>
      <c r="P215" s="681">
        <v>0.25775193798449614</v>
      </c>
      <c r="Q215" s="669">
        <v>532</v>
      </c>
    </row>
    <row r="216" spans="1:17" ht="14.4" customHeight="1" x14ac:dyDescent="0.3">
      <c r="A216" s="664" t="s">
        <v>555</v>
      </c>
      <c r="B216" s="665" t="s">
        <v>7889</v>
      </c>
      <c r="C216" s="665" t="s">
        <v>7628</v>
      </c>
      <c r="D216" s="665" t="s">
        <v>7932</v>
      </c>
      <c r="E216" s="665" t="s">
        <v>7933</v>
      </c>
      <c r="F216" s="668"/>
      <c r="G216" s="668"/>
      <c r="H216" s="668"/>
      <c r="I216" s="668"/>
      <c r="J216" s="668">
        <v>1</v>
      </c>
      <c r="K216" s="668">
        <v>815</v>
      </c>
      <c r="L216" s="668"/>
      <c r="M216" s="668">
        <v>815</v>
      </c>
      <c r="N216" s="668">
        <v>1</v>
      </c>
      <c r="O216" s="668">
        <v>839</v>
      </c>
      <c r="P216" s="681"/>
      <c r="Q216" s="669">
        <v>839</v>
      </c>
    </row>
    <row r="217" spans="1:17" ht="14.4" customHeight="1" x14ac:dyDescent="0.3">
      <c r="A217" s="664" t="s">
        <v>555</v>
      </c>
      <c r="B217" s="665" t="s">
        <v>7889</v>
      </c>
      <c r="C217" s="665" t="s">
        <v>7628</v>
      </c>
      <c r="D217" s="665" t="s">
        <v>7934</v>
      </c>
      <c r="E217" s="665" t="s">
        <v>7935</v>
      </c>
      <c r="F217" s="668">
        <v>1</v>
      </c>
      <c r="G217" s="668">
        <v>6077</v>
      </c>
      <c r="H217" s="668">
        <v>1</v>
      </c>
      <c r="I217" s="668">
        <v>6077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555</v>
      </c>
      <c r="B218" s="665" t="s">
        <v>7889</v>
      </c>
      <c r="C218" s="665" t="s">
        <v>7628</v>
      </c>
      <c r="D218" s="665" t="s">
        <v>7936</v>
      </c>
      <c r="E218" s="665" t="s">
        <v>7937</v>
      </c>
      <c r="F218" s="668">
        <v>7</v>
      </c>
      <c r="G218" s="668">
        <v>63672</v>
      </c>
      <c r="H218" s="668">
        <v>1</v>
      </c>
      <c r="I218" s="668">
        <v>9096</v>
      </c>
      <c r="J218" s="668">
        <v>8</v>
      </c>
      <c r="K218" s="668">
        <v>72984</v>
      </c>
      <c r="L218" s="668">
        <v>1.1462495288352808</v>
      </c>
      <c r="M218" s="668">
        <v>9123</v>
      </c>
      <c r="N218" s="668">
        <v>5</v>
      </c>
      <c r="O218" s="668">
        <v>46705</v>
      </c>
      <c r="P218" s="681">
        <v>0.73352494031913562</v>
      </c>
      <c r="Q218" s="669">
        <v>9341</v>
      </c>
    </row>
    <row r="219" spans="1:17" ht="14.4" customHeight="1" x14ac:dyDescent="0.3">
      <c r="A219" s="664" t="s">
        <v>555</v>
      </c>
      <c r="B219" s="665" t="s">
        <v>7889</v>
      </c>
      <c r="C219" s="665" t="s">
        <v>7628</v>
      </c>
      <c r="D219" s="665" t="s">
        <v>7707</v>
      </c>
      <c r="E219" s="665" t="s">
        <v>7708</v>
      </c>
      <c r="F219" s="668"/>
      <c r="G219" s="668"/>
      <c r="H219" s="668"/>
      <c r="I219" s="668"/>
      <c r="J219" s="668"/>
      <c r="K219" s="668"/>
      <c r="L219" s="668"/>
      <c r="M219" s="668"/>
      <c r="N219" s="668">
        <v>1</v>
      </c>
      <c r="O219" s="668">
        <v>444</v>
      </c>
      <c r="P219" s="681"/>
      <c r="Q219" s="669">
        <v>444</v>
      </c>
    </row>
    <row r="220" spans="1:17" ht="14.4" customHeight="1" x14ac:dyDescent="0.3">
      <c r="A220" s="664" t="s">
        <v>555</v>
      </c>
      <c r="B220" s="665" t="s">
        <v>7889</v>
      </c>
      <c r="C220" s="665" t="s">
        <v>7628</v>
      </c>
      <c r="D220" s="665" t="s">
        <v>7938</v>
      </c>
      <c r="E220" s="665" t="s">
        <v>7939</v>
      </c>
      <c r="F220" s="668"/>
      <c r="G220" s="668"/>
      <c r="H220" s="668"/>
      <c r="I220" s="668"/>
      <c r="J220" s="668"/>
      <c r="K220" s="668"/>
      <c r="L220" s="668"/>
      <c r="M220" s="668"/>
      <c r="N220" s="668">
        <v>1</v>
      </c>
      <c r="O220" s="668">
        <v>0</v>
      </c>
      <c r="P220" s="681"/>
      <c r="Q220" s="669">
        <v>0</v>
      </c>
    </row>
    <row r="221" spans="1:17" ht="14.4" customHeight="1" x14ac:dyDescent="0.3">
      <c r="A221" s="664" t="s">
        <v>555</v>
      </c>
      <c r="B221" s="665" t="s">
        <v>7889</v>
      </c>
      <c r="C221" s="665" t="s">
        <v>7628</v>
      </c>
      <c r="D221" s="665" t="s">
        <v>7940</v>
      </c>
      <c r="E221" s="665" t="s">
        <v>7941</v>
      </c>
      <c r="F221" s="668"/>
      <c r="G221" s="668"/>
      <c r="H221" s="668"/>
      <c r="I221" s="668"/>
      <c r="J221" s="668"/>
      <c r="K221" s="668"/>
      <c r="L221" s="668"/>
      <c r="M221" s="668"/>
      <c r="N221" s="668">
        <v>3</v>
      </c>
      <c r="O221" s="668">
        <v>10836</v>
      </c>
      <c r="P221" s="681"/>
      <c r="Q221" s="669">
        <v>3612</v>
      </c>
    </row>
    <row r="222" spans="1:17" ht="14.4" customHeight="1" x14ac:dyDescent="0.3">
      <c r="A222" s="664" t="s">
        <v>555</v>
      </c>
      <c r="B222" s="665" t="s">
        <v>7889</v>
      </c>
      <c r="C222" s="665" t="s">
        <v>7628</v>
      </c>
      <c r="D222" s="665" t="s">
        <v>7942</v>
      </c>
      <c r="E222" s="665" t="s">
        <v>7943</v>
      </c>
      <c r="F222" s="668"/>
      <c r="G222" s="668"/>
      <c r="H222" s="668"/>
      <c r="I222" s="668"/>
      <c r="J222" s="668">
        <v>1</v>
      </c>
      <c r="K222" s="668">
        <v>3620</v>
      </c>
      <c r="L222" s="668"/>
      <c r="M222" s="668">
        <v>3620</v>
      </c>
      <c r="N222" s="668">
        <v>1</v>
      </c>
      <c r="O222" s="668">
        <v>3741</v>
      </c>
      <c r="P222" s="681"/>
      <c r="Q222" s="669">
        <v>3741</v>
      </c>
    </row>
    <row r="223" spans="1:17" ht="14.4" customHeight="1" x14ac:dyDescent="0.3">
      <c r="A223" s="664" t="s">
        <v>555</v>
      </c>
      <c r="B223" s="665" t="s">
        <v>7889</v>
      </c>
      <c r="C223" s="665" t="s">
        <v>7628</v>
      </c>
      <c r="D223" s="665" t="s">
        <v>611</v>
      </c>
      <c r="E223" s="665" t="s">
        <v>7944</v>
      </c>
      <c r="F223" s="668"/>
      <c r="G223" s="668"/>
      <c r="H223" s="668"/>
      <c r="I223" s="668"/>
      <c r="J223" s="668">
        <v>1</v>
      </c>
      <c r="K223" s="668">
        <v>1912</v>
      </c>
      <c r="L223" s="668"/>
      <c r="M223" s="668">
        <v>1912</v>
      </c>
      <c r="N223" s="668">
        <v>2</v>
      </c>
      <c r="O223" s="668">
        <v>3968</v>
      </c>
      <c r="P223" s="681"/>
      <c r="Q223" s="669">
        <v>1984</v>
      </c>
    </row>
    <row r="224" spans="1:17" ht="14.4" customHeight="1" x14ac:dyDescent="0.3">
      <c r="A224" s="664" t="s">
        <v>555</v>
      </c>
      <c r="B224" s="665" t="s">
        <v>7889</v>
      </c>
      <c r="C224" s="665" t="s">
        <v>7628</v>
      </c>
      <c r="D224" s="665" t="s">
        <v>7945</v>
      </c>
      <c r="E224" s="665" t="s">
        <v>7946</v>
      </c>
      <c r="F224" s="668">
        <v>4</v>
      </c>
      <c r="G224" s="668">
        <v>0</v>
      </c>
      <c r="H224" s="668"/>
      <c r="I224" s="668">
        <v>0</v>
      </c>
      <c r="J224" s="668">
        <v>2</v>
      </c>
      <c r="K224" s="668">
        <v>0</v>
      </c>
      <c r="L224" s="668"/>
      <c r="M224" s="668">
        <v>0</v>
      </c>
      <c r="N224" s="668">
        <v>1</v>
      </c>
      <c r="O224" s="668">
        <v>0</v>
      </c>
      <c r="P224" s="681"/>
      <c r="Q224" s="669">
        <v>0</v>
      </c>
    </row>
    <row r="225" spans="1:17" ht="14.4" customHeight="1" x14ac:dyDescent="0.3">
      <c r="A225" s="664" t="s">
        <v>555</v>
      </c>
      <c r="B225" s="665" t="s">
        <v>7889</v>
      </c>
      <c r="C225" s="665" t="s">
        <v>7628</v>
      </c>
      <c r="D225" s="665" t="s">
        <v>7947</v>
      </c>
      <c r="E225" s="665" t="s">
        <v>7948</v>
      </c>
      <c r="F225" s="668"/>
      <c r="G225" s="668"/>
      <c r="H225" s="668"/>
      <c r="I225" s="668"/>
      <c r="J225" s="668"/>
      <c r="K225" s="668"/>
      <c r="L225" s="668"/>
      <c r="M225" s="668"/>
      <c r="N225" s="668">
        <v>1</v>
      </c>
      <c r="O225" s="668">
        <v>0</v>
      </c>
      <c r="P225" s="681"/>
      <c r="Q225" s="669">
        <v>0</v>
      </c>
    </row>
    <row r="226" spans="1:17" ht="14.4" customHeight="1" x14ac:dyDescent="0.3">
      <c r="A226" s="664" t="s">
        <v>555</v>
      </c>
      <c r="B226" s="665" t="s">
        <v>7889</v>
      </c>
      <c r="C226" s="665" t="s">
        <v>7628</v>
      </c>
      <c r="D226" s="665" t="s">
        <v>7949</v>
      </c>
      <c r="E226" s="665" t="s">
        <v>7950</v>
      </c>
      <c r="F226" s="668">
        <v>1</v>
      </c>
      <c r="G226" s="668">
        <v>6834</v>
      </c>
      <c r="H226" s="668">
        <v>1</v>
      </c>
      <c r="I226" s="668">
        <v>6834</v>
      </c>
      <c r="J226" s="668"/>
      <c r="K226" s="668"/>
      <c r="L226" s="668"/>
      <c r="M226" s="668"/>
      <c r="N226" s="668">
        <v>1</v>
      </c>
      <c r="O226" s="668">
        <v>6998</v>
      </c>
      <c r="P226" s="681">
        <v>1.0239976587649986</v>
      </c>
      <c r="Q226" s="669">
        <v>6998</v>
      </c>
    </row>
    <row r="227" spans="1:17" ht="14.4" customHeight="1" x14ac:dyDescent="0.3">
      <c r="A227" s="664" t="s">
        <v>555</v>
      </c>
      <c r="B227" s="665" t="s">
        <v>7889</v>
      </c>
      <c r="C227" s="665" t="s">
        <v>7628</v>
      </c>
      <c r="D227" s="665" t="s">
        <v>7951</v>
      </c>
      <c r="E227" s="665" t="s">
        <v>7952</v>
      </c>
      <c r="F227" s="668">
        <v>6</v>
      </c>
      <c r="G227" s="668">
        <v>0</v>
      </c>
      <c r="H227" s="668"/>
      <c r="I227" s="668">
        <v>0</v>
      </c>
      <c r="J227" s="668">
        <v>3</v>
      </c>
      <c r="K227" s="668">
        <v>0</v>
      </c>
      <c r="L227" s="668"/>
      <c r="M227" s="668">
        <v>0</v>
      </c>
      <c r="N227" s="668">
        <v>5</v>
      </c>
      <c r="O227" s="668">
        <v>0</v>
      </c>
      <c r="P227" s="681"/>
      <c r="Q227" s="669">
        <v>0</v>
      </c>
    </row>
    <row r="228" spans="1:17" ht="14.4" customHeight="1" x14ac:dyDescent="0.3">
      <c r="A228" s="664" t="s">
        <v>555</v>
      </c>
      <c r="B228" s="665" t="s">
        <v>7889</v>
      </c>
      <c r="C228" s="665" t="s">
        <v>7628</v>
      </c>
      <c r="D228" s="665" t="s">
        <v>7953</v>
      </c>
      <c r="E228" s="665" t="s">
        <v>7954</v>
      </c>
      <c r="F228" s="668"/>
      <c r="G228" s="668"/>
      <c r="H228" s="668"/>
      <c r="I228" s="668"/>
      <c r="J228" s="668">
        <v>1</v>
      </c>
      <c r="K228" s="668">
        <v>8684</v>
      </c>
      <c r="L228" s="668"/>
      <c r="M228" s="668">
        <v>8684</v>
      </c>
      <c r="N228" s="668"/>
      <c r="O228" s="668"/>
      <c r="P228" s="681"/>
      <c r="Q228" s="669"/>
    </row>
    <row r="229" spans="1:17" ht="14.4" customHeight="1" x14ac:dyDescent="0.3">
      <c r="A229" s="664" t="s">
        <v>555</v>
      </c>
      <c r="B229" s="665" t="s">
        <v>7889</v>
      </c>
      <c r="C229" s="665" t="s">
        <v>7628</v>
      </c>
      <c r="D229" s="665" t="s">
        <v>7955</v>
      </c>
      <c r="E229" s="665" t="s">
        <v>7956</v>
      </c>
      <c r="F229" s="668">
        <v>2</v>
      </c>
      <c r="G229" s="668">
        <v>6438</v>
      </c>
      <c r="H229" s="668">
        <v>1</v>
      </c>
      <c r="I229" s="668">
        <v>3219</v>
      </c>
      <c r="J229" s="668"/>
      <c r="K229" s="668"/>
      <c r="L229" s="668"/>
      <c r="M229" s="668"/>
      <c r="N229" s="668">
        <v>1</v>
      </c>
      <c r="O229" s="668">
        <v>3297</v>
      </c>
      <c r="P229" s="681">
        <v>0.5121155638397018</v>
      </c>
      <c r="Q229" s="669">
        <v>3297</v>
      </c>
    </row>
    <row r="230" spans="1:17" ht="14.4" customHeight="1" x14ac:dyDescent="0.3">
      <c r="A230" s="664" t="s">
        <v>555</v>
      </c>
      <c r="B230" s="665" t="s">
        <v>7889</v>
      </c>
      <c r="C230" s="665" t="s">
        <v>7628</v>
      </c>
      <c r="D230" s="665" t="s">
        <v>7957</v>
      </c>
      <c r="E230" s="665" t="s">
        <v>7958</v>
      </c>
      <c r="F230" s="668">
        <v>1</v>
      </c>
      <c r="G230" s="668">
        <v>0</v>
      </c>
      <c r="H230" s="668"/>
      <c r="I230" s="668">
        <v>0</v>
      </c>
      <c r="J230" s="668"/>
      <c r="K230" s="668"/>
      <c r="L230" s="668"/>
      <c r="M230" s="668"/>
      <c r="N230" s="668">
        <v>1</v>
      </c>
      <c r="O230" s="668">
        <v>0</v>
      </c>
      <c r="P230" s="681"/>
      <c r="Q230" s="669">
        <v>0</v>
      </c>
    </row>
    <row r="231" spans="1:17" ht="14.4" customHeight="1" x14ac:dyDescent="0.3">
      <c r="A231" s="664" t="s">
        <v>555</v>
      </c>
      <c r="B231" s="665" t="s">
        <v>7889</v>
      </c>
      <c r="C231" s="665" t="s">
        <v>7628</v>
      </c>
      <c r="D231" s="665" t="s">
        <v>7959</v>
      </c>
      <c r="E231" s="665" t="s">
        <v>7960</v>
      </c>
      <c r="F231" s="668">
        <v>2</v>
      </c>
      <c r="G231" s="668">
        <v>0</v>
      </c>
      <c r="H231" s="668"/>
      <c r="I231" s="668">
        <v>0</v>
      </c>
      <c r="J231" s="668"/>
      <c r="K231" s="668"/>
      <c r="L231" s="668"/>
      <c r="M231" s="668"/>
      <c r="N231" s="668">
        <v>3</v>
      </c>
      <c r="O231" s="668">
        <v>0</v>
      </c>
      <c r="P231" s="681"/>
      <c r="Q231" s="669">
        <v>0</v>
      </c>
    </row>
    <row r="232" spans="1:17" ht="14.4" customHeight="1" x14ac:dyDescent="0.3">
      <c r="A232" s="664" t="s">
        <v>555</v>
      </c>
      <c r="B232" s="665" t="s">
        <v>7889</v>
      </c>
      <c r="C232" s="665" t="s">
        <v>7628</v>
      </c>
      <c r="D232" s="665" t="s">
        <v>7961</v>
      </c>
      <c r="E232" s="665" t="s">
        <v>7962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2537</v>
      </c>
      <c r="P232" s="681"/>
      <c r="Q232" s="669">
        <v>2537</v>
      </c>
    </row>
    <row r="233" spans="1:17" ht="14.4" customHeight="1" x14ac:dyDescent="0.3">
      <c r="A233" s="664" t="s">
        <v>555</v>
      </c>
      <c r="B233" s="665" t="s">
        <v>7889</v>
      </c>
      <c r="C233" s="665" t="s">
        <v>7628</v>
      </c>
      <c r="D233" s="665" t="s">
        <v>7963</v>
      </c>
      <c r="E233" s="665" t="s">
        <v>7964</v>
      </c>
      <c r="F233" s="668">
        <v>2</v>
      </c>
      <c r="G233" s="668">
        <v>11152</v>
      </c>
      <c r="H233" s="668">
        <v>1</v>
      </c>
      <c r="I233" s="668">
        <v>5576</v>
      </c>
      <c r="J233" s="668">
        <v>1</v>
      </c>
      <c r="K233" s="668">
        <v>5589</v>
      </c>
      <c r="L233" s="668">
        <v>0.50116571018651368</v>
      </c>
      <c r="M233" s="668">
        <v>5589</v>
      </c>
      <c r="N233" s="668">
        <v>1</v>
      </c>
      <c r="O233" s="668">
        <v>5746</v>
      </c>
      <c r="P233" s="681">
        <v>0.5152439024390244</v>
      </c>
      <c r="Q233" s="669">
        <v>5746</v>
      </c>
    </row>
    <row r="234" spans="1:17" ht="14.4" customHeight="1" x14ac:dyDescent="0.3">
      <c r="A234" s="664" t="s">
        <v>555</v>
      </c>
      <c r="B234" s="665" t="s">
        <v>7889</v>
      </c>
      <c r="C234" s="665" t="s">
        <v>7628</v>
      </c>
      <c r="D234" s="665" t="s">
        <v>7965</v>
      </c>
      <c r="E234" s="665" t="s">
        <v>7966</v>
      </c>
      <c r="F234" s="668">
        <v>3</v>
      </c>
      <c r="G234" s="668">
        <v>13971</v>
      </c>
      <c r="H234" s="668">
        <v>1</v>
      </c>
      <c r="I234" s="668">
        <v>4657</v>
      </c>
      <c r="J234" s="668">
        <v>2</v>
      </c>
      <c r="K234" s="668">
        <v>9350</v>
      </c>
      <c r="L234" s="668">
        <v>0.66924343282513776</v>
      </c>
      <c r="M234" s="668">
        <v>4675</v>
      </c>
      <c r="N234" s="668">
        <v>3</v>
      </c>
      <c r="O234" s="668">
        <v>14184</v>
      </c>
      <c r="P234" s="681">
        <v>1.0152458664376207</v>
      </c>
      <c r="Q234" s="669">
        <v>4728</v>
      </c>
    </row>
    <row r="235" spans="1:17" ht="14.4" customHeight="1" x14ac:dyDescent="0.3">
      <c r="A235" s="664" t="s">
        <v>555</v>
      </c>
      <c r="B235" s="665" t="s">
        <v>7889</v>
      </c>
      <c r="C235" s="665" t="s">
        <v>7628</v>
      </c>
      <c r="D235" s="665" t="s">
        <v>7967</v>
      </c>
      <c r="E235" s="665" t="s">
        <v>7968</v>
      </c>
      <c r="F235" s="668"/>
      <c r="G235" s="668"/>
      <c r="H235" s="668"/>
      <c r="I235" s="668"/>
      <c r="J235" s="668"/>
      <c r="K235" s="668"/>
      <c r="L235" s="668"/>
      <c r="M235" s="668"/>
      <c r="N235" s="668">
        <v>1</v>
      </c>
      <c r="O235" s="668">
        <v>0</v>
      </c>
      <c r="P235" s="681"/>
      <c r="Q235" s="669">
        <v>0</v>
      </c>
    </row>
    <row r="236" spans="1:17" ht="14.4" customHeight="1" x14ac:dyDescent="0.3">
      <c r="A236" s="664" t="s">
        <v>555</v>
      </c>
      <c r="B236" s="665" t="s">
        <v>7889</v>
      </c>
      <c r="C236" s="665" t="s">
        <v>7628</v>
      </c>
      <c r="D236" s="665" t="s">
        <v>7969</v>
      </c>
      <c r="E236" s="665" t="s">
        <v>7970</v>
      </c>
      <c r="F236" s="668"/>
      <c r="G236" s="668"/>
      <c r="H236" s="668"/>
      <c r="I236" s="668"/>
      <c r="J236" s="668">
        <v>1</v>
      </c>
      <c r="K236" s="668">
        <v>5137</v>
      </c>
      <c r="L236" s="668"/>
      <c r="M236" s="668">
        <v>5137</v>
      </c>
      <c r="N236" s="668">
        <v>3</v>
      </c>
      <c r="O236" s="668">
        <v>15846</v>
      </c>
      <c r="P236" s="681"/>
      <c r="Q236" s="669">
        <v>5282</v>
      </c>
    </row>
    <row r="237" spans="1:17" ht="14.4" customHeight="1" x14ac:dyDescent="0.3">
      <c r="A237" s="664" t="s">
        <v>555</v>
      </c>
      <c r="B237" s="665" t="s">
        <v>7889</v>
      </c>
      <c r="C237" s="665" t="s">
        <v>7628</v>
      </c>
      <c r="D237" s="665" t="s">
        <v>7971</v>
      </c>
      <c r="E237" s="665" t="s">
        <v>7972</v>
      </c>
      <c r="F237" s="668">
        <v>2</v>
      </c>
      <c r="G237" s="668">
        <v>0</v>
      </c>
      <c r="H237" s="668"/>
      <c r="I237" s="668">
        <v>0</v>
      </c>
      <c r="J237" s="668"/>
      <c r="K237" s="668"/>
      <c r="L237" s="668"/>
      <c r="M237" s="668"/>
      <c r="N237" s="668"/>
      <c r="O237" s="668"/>
      <c r="P237" s="681"/>
      <c r="Q237" s="669"/>
    </row>
    <row r="238" spans="1:17" ht="14.4" customHeight="1" x14ac:dyDescent="0.3">
      <c r="A238" s="664" t="s">
        <v>555</v>
      </c>
      <c r="B238" s="665" t="s">
        <v>7889</v>
      </c>
      <c r="C238" s="665" t="s">
        <v>7628</v>
      </c>
      <c r="D238" s="665" t="s">
        <v>7973</v>
      </c>
      <c r="E238" s="665" t="s">
        <v>7974</v>
      </c>
      <c r="F238" s="668">
        <v>1</v>
      </c>
      <c r="G238" s="668">
        <v>6038</v>
      </c>
      <c r="H238" s="668">
        <v>1</v>
      </c>
      <c r="I238" s="668">
        <v>6038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555</v>
      </c>
      <c r="B239" s="665" t="s">
        <v>7889</v>
      </c>
      <c r="C239" s="665" t="s">
        <v>7628</v>
      </c>
      <c r="D239" s="665" t="s">
        <v>7975</v>
      </c>
      <c r="E239" s="665" t="s">
        <v>7976</v>
      </c>
      <c r="F239" s="668">
        <v>1</v>
      </c>
      <c r="G239" s="668">
        <v>0</v>
      </c>
      <c r="H239" s="668"/>
      <c r="I239" s="668">
        <v>0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555</v>
      </c>
      <c r="B240" s="665" t="s">
        <v>7889</v>
      </c>
      <c r="C240" s="665" t="s">
        <v>7628</v>
      </c>
      <c r="D240" s="665" t="s">
        <v>7977</v>
      </c>
      <c r="E240" s="665" t="s">
        <v>7978</v>
      </c>
      <c r="F240" s="668">
        <v>1</v>
      </c>
      <c r="G240" s="668">
        <v>8406</v>
      </c>
      <c r="H240" s="668">
        <v>1</v>
      </c>
      <c r="I240" s="668">
        <v>8406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555</v>
      </c>
      <c r="B241" s="665" t="s">
        <v>7889</v>
      </c>
      <c r="C241" s="665" t="s">
        <v>7628</v>
      </c>
      <c r="D241" s="665" t="s">
        <v>7979</v>
      </c>
      <c r="E241" s="665" t="s">
        <v>7980</v>
      </c>
      <c r="F241" s="668"/>
      <c r="G241" s="668"/>
      <c r="H241" s="668"/>
      <c r="I241" s="668"/>
      <c r="J241" s="668">
        <v>1</v>
      </c>
      <c r="K241" s="668">
        <v>0</v>
      </c>
      <c r="L241" s="668"/>
      <c r="M241" s="668">
        <v>0</v>
      </c>
      <c r="N241" s="668"/>
      <c r="O241" s="668"/>
      <c r="P241" s="681"/>
      <c r="Q241" s="669"/>
    </row>
    <row r="242" spans="1:17" ht="14.4" customHeight="1" x14ac:dyDescent="0.3">
      <c r="A242" s="664" t="s">
        <v>555</v>
      </c>
      <c r="B242" s="665" t="s">
        <v>7889</v>
      </c>
      <c r="C242" s="665" t="s">
        <v>7628</v>
      </c>
      <c r="D242" s="665" t="s">
        <v>7981</v>
      </c>
      <c r="E242" s="665" t="s">
        <v>7982</v>
      </c>
      <c r="F242" s="668">
        <v>1</v>
      </c>
      <c r="G242" s="668">
        <v>0</v>
      </c>
      <c r="H242" s="668"/>
      <c r="I242" s="668">
        <v>0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555</v>
      </c>
      <c r="B243" s="665" t="s">
        <v>7889</v>
      </c>
      <c r="C243" s="665" t="s">
        <v>7628</v>
      </c>
      <c r="D243" s="665" t="s">
        <v>7983</v>
      </c>
      <c r="E243" s="665" t="s">
        <v>7984</v>
      </c>
      <c r="F243" s="668"/>
      <c r="G243" s="668"/>
      <c r="H243" s="668"/>
      <c r="I243" s="668"/>
      <c r="J243" s="668">
        <v>1</v>
      </c>
      <c r="K243" s="668">
        <v>0</v>
      </c>
      <c r="L243" s="668"/>
      <c r="M243" s="668">
        <v>0</v>
      </c>
      <c r="N243" s="668"/>
      <c r="O243" s="668"/>
      <c r="P243" s="681"/>
      <c r="Q243" s="669"/>
    </row>
    <row r="244" spans="1:17" ht="14.4" customHeight="1" x14ac:dyDescent="0.3">
      <c r="A244" s="664" t="s">
        <v>555</v>
      </c>
      <c r="B244" s="665" t="s">
        <v>7889</v>
      </c>
      <c r="C244" s="665" t="s">
        <v>7628</v>
      </c>
      <c r="D244" s="665" t="s">
        <v>7985</v>
      </c>
      <c r="E244" s="665" t="s">
        <v>7986</v>
      </c>
      <c r="F244" s="668">
        <v>1</v>
      </c>
      <c r="G244" s="668">
        <v>0</v>
      </c>
      <c r="H244" s="668"/>
      <c r="I244" s="668">
        <v>0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555</v>
      </c>
      <c r="B245" s="665" t="s">
        <v>7889</v>
      </c>
      <c r="C245" s="665" t="s">
        <v>7628</v>
      </c>
      <c r="D245" s="665" t="s">
        <v>7987</v>
      </c>
      <c r="E245" s="665" t="s">
        <v>7927</v>
      </c>
      <c r="F245" s="668">
        <v>1</v>
      </c>
      <c r="G245" s="668">
        <v>0</v>
      </c>
      <c r="H245" s="668"/>
      <c r="I245" s="668">
        <v>0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555</v>
      </c>
      <c r="B246" s="665" t="s">
        <v>7889</v>
      </c>
      <c r="C246" s="665" t="s">
        <v>7628</v>
      </c>
      <c r="D246" s="665" t="s">
        <v>7988</v>
      </c>
      <c r="E246" s="665" t="s">
        <v>7989</v>
      </c>
      <c r="F246" s="668"/>
      <c r="G246" s="668"/>
      <c r="H246" s="668"/>
      <c r="I246" s="668"/>
      <c r="J246" s="668"/>
      <c r="K246" s="668"/>
      <c r="L246" s="668"/>
      <c r="M246" s="668"/>
      <c r="N246" s="668">
        <v>1</v>
      </c>
      <c r="O246" s="668">
        <v>0</v>
      </c>
      <c r="P246" s="681"/>
      <c r="Q246" s="669">
        <v>0</v>
      </c>
    </row>
    <row r="247" spans="1:17" ht="14.4" customHeight="1" x14ac:dyDescent="0.3">
      <c r="A247" s="664" t="s">
        <v>555</v>
      </c>
      <c r="B247" s="665" t="s">
        <v>7777</v>
      </c>
      <c r="C247" s="665" t="s">
        <v>7593</v>
      </c>
      <c r="D247" s="665" t="s">
        <v>7990</v>
      </c>
      <c r="E247" s="665" t="s">
        <v>7991</v>
      </c>
      <c r="F247" s="668">
        <v>3.8</v>
      </c>
      <c r="G247" s="668">
        <v>44867.45</v>
      </c>
      <c r="H247" s="668">
        <v>1</v>
      </c>
      <c r="I247" s="668">
        <v>11807.223684210527</v>
      </c>
      <c r="J247" s="668">
        <v>7.1</v>
      </c>
      <c r="K247" s="668">
        <v>80186.33</v>
      </c>
      <c r="L247" s="668">
        <v>1.7871826903467882</v>
      </c>
      <c r="M247" s="668">
        <v>11293.849295774649</v>
      </c>
      <c r="N247" s="668"/>
      <c r="O247" s="668"/>
      <c r="P247" s="681"/>
      <c r="Q247" s="669"/>
    </row>
    <row r="248" spans="1:17" ht="14.4" customHeight="1" x14ac:dyDescent="0.3">
      <c r="A248" s="664" t="s">
        <v>555</v>
      </c>
      <c r="B248" s="665" t="s">
        <v>7777</v>
      </c>
      <c r="C248" s="665" t="s">
        <v>7593</v>
      </c>
      <c r="D248" s="665" t="s">
        <v>7992</v>
      </c>
      <c r="E248" s="665" t="s">
        <v>7993</v>
      </c>
      <c r="F248" s="668"/>
      <c r="G248" s="668"/>
      <c r="H248" s="668"/>
      <c r="I248" s="668"/>
      <c r="J248" s="668"/>
      <c r="K248" s="668"/>
      <c r="L248" s="668"/>
      <c r="M248" s="668"/>
      <c r="N248" s="668">
        <v>53</v>
      </c>
      <c r="O248" s="668">
        <v>2646.29</v>
      </c>
      <c r="P248" s="681"/>
      <c r="Q248" s="669">
        <v>49.93</v>
      </c>
    </row>
    <row r="249" spans="1:17" ht="14.4" customHeight="1" x14ac:dyDescent="0.3">
      <c r="A249" s="664" t="s">
        <v>555</v>
      </c>
      <c r="B249" s="665" t="s">
        <v>7777</v>
      </c>
      <c r="C249" s="665" t="s">
        <v>7593</v>
      </c>
      <c r="D249" s="665" t="s">
        <v>7994</v>
      </c>
      <c r="E249" s="665" t="s">
        <v>7995</v>
      </c>
      <c r="F249" s="668"/>
      <c r="G249" s="668"/>
      <c r="H249" s="668"/>
      <c r="I249" s="668"/>
      <c r="J249" s="668">
        <v>1</v>
      </c>
      <c r="K249" s="668">
        <v>4988.09</v>
      </c>
      <c r="L249" s="668"/>
      <c r="M249" s="668">
        <v>4988.09</v>
      </c>
      <c r="N249" s="668">
        <v>4</v>
      </c>
      <c r="O249" s="668">
        <v>19952.36</v>
      </c>
      <c r="P249" s="681"/>
      <c r="Q249" s="669">
        <v>4988.09</v>
      </c>
    </row>
    <row r="250" spans="1:17" ht="14.4" customHeight="1" x14ac:dyDescent="0.3">
      <c r="A250" s="664" t="s">
        <v>555</v>
      </c>
      <c r="B250" s="665" t="s">
        <v>7777</v>
      </c>
      <c r="C250" s="665" t="s">
        <v>7593</v>
      </c>
      <c r="D250" s="665" t="s">
        <v>7996</v>
      </c>
      <c r="E250" s="665" t="s">
        <v>3109</v>
      </c>
      <c r="F250" s="668">
        <v>913</v>
      </c>
      <c r="G250" s="668">
        <v>107697.48000000001</v>
      </c>
      <c r="H250" s="668">
        <v>1</v>
      </c>
      <c r="I250" s="668">
        <v>117.96000000000001</v>
      </c>
      <c r="J250" s="668">
        <v>774</v>
      </c>
      <c r="K250" s="668">
        <v>82161.27</v>
      </c>
      <c r="L250" s="668">
        <v>0.76288943808155951</v>
      </c>
      <c r="M250" s="668">
        <v>106.15151162790698</v>
      </c>
      <c r="N250" s="668">
        <v>1069.5</v>
      </c>
      <c r="O250" s="668">
        <v>89736.06</v>
      </c>
      <c r="P250" s="681">
        <v>0.83322339575633519</v>
      </c>
      <c r="Q250" s="669">
        <v>83.904684431977557</v>
      </c>
    </row>
    <row r="251" spans="1:17" ht="14.4" customHeight="1" x14ac:dyDescent="0.3">
      <c r="A251" s="664" t="s">
        <v>555</v>
      </c>
      <c r="B251" s="665" t="s">
        <v>7777</v>
      </c>
      <c r="C251" s="665" t="s">
        <v>7593</v>
      </c>
      <c r="D251" s="665" t="s">
        <v>7997</v>
      </c>
      <c r="E251" s="665" t="s">
        <v>3109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76.13</v>
      </c>
      <c r="P251" s="681"/>
      <c r="Q251" s="669">
        <v>76.13</v>
      </c>
    </row>
    <row r="252" spans="1:17" ht="14.4" customHeight="1" x14ac:dyDescent="0.3">
      <c r="A252" s="664" t="s">
        <v>555</v>
      </c>
      <c r="B252" s="665" t="s">
        <v>7777</v>
      </c>
      <c r="C252" s="665" t="s">
        <v>7593</v>
      </c>
      <c r="D252" s="665" t="s">
        <v>7998</v>
      </c>
      <c r="E252" s="665" t="s">
        <v>1489</v>
      </c>
      <c r="F252" s="668"/>
      <c r="G252" s="668"/>
      <c r="H252" s="668"/>
      <c r="I252" s="668"/>
      <c r="J252" s="668">
        <v>2.9</v>
      </c>
      <c r="K252" s="668">
        <v>915.5</v>
      </c>
      <c r="L252" s="668"/>
      <c r="M252" s="668">
        <v>315.68965517241378</v>
      </c>
      <c r="N252" s="668"/>
      <c r="O252" s="668"/>
      <c r="P252" s="681"/>
      <c r="Q252" s="669"/>
    </row>
    <row r="253" spans="1:17" ht="14.4" customHeight="1" x14ac:dyDescent="0.3">
      <c r="A253" s="664" t="s">
        <v>555</v>
      </c>
      <c r="B253" s="665" t="s">
        <v>7777</v>
      </c>
      <c r="C253" s="665" t="s">
        <v>7593</v>
      </c>
      <c r="D253" s="665" t="s">
        <v>7999</v>
      </c>
      <c r="E253" s="665" t="s">
        <v>8000</v>
      </c>
      <c r="F253" s="668">
        <v>5</v>
      </c>
      <c r="G253" s="668">
        <v>420.4</v>
      </c>
      <c r="H253" s="668">
        <v>1</v>
      </c>
      <c r="I253" s="668">
        <v>84.08</v>
      </c>
      <c r="J253" s="668">
        <v>31</v>
      </c>
      <c r="K253" s="668">
        <v>2493.33</v>
      </c>
      <c r="L253" s="668">
        <v>5.930851569933397</v>
      </c>
      <c r="M253" s="668">
        <v>80.429999999999993</v>
      </c>
      <c r="N253" s="668">
        <v>1</v>
      </c>
      <c r="O253" s="668">
        <v>80.430000000000007</v>
      </c>
      <c r="P253" s="681">
        <v>0.19131779257849671</v>
      </c>
      <c r="Q253" s="669">
        <v>80.430000000000007</v>
      </c>
    </row>
    <row r="254" spans="1:17" ht="14.4" customHeight="1" x14ac:dyDescent="0.3">
      <c r="A254" s="664" t="s">
        <v>555</v>
      </c>
      <c r="B254" s="665" t="s">
        <v>7777</v>
      </c>
      <c r="C254" s="665" t="s">
        <v>7593</v>
      </c>
      <c r="D254" s="665" t="s">
        <v>7999</v>
      </c>
      <c r="E254" s="665"/>
      <c r="F254" s="668"/>
      <c r="G254" s="668"/>
      <c r="H254" s="668"/>
      <c r="I254" s="668"/>
      <c r="J254" s="668">
        <v>15</v>
      </c>
      <c r="K254" s="668">
        <v>1206.45</v>
      </c>
      <c r="L254" s="668"/>
      <c r="M254" s="668">
        <v>80.430000000000007</v>
      </c>
      <c r="N254" s="668"/>
      <c r="O254" s="668"/>
      <c r="P254" s="681"/>
      <c r="Q254" s="669"/>
    </row>
    <row r="255" spans="1:17" ht="14.4" customHeight="1" x14ac:dyDescent="0.3">
      <c r="A255" s="664" t="s">
        <v>555</v>
      </c>
      <c r="B255" s="665" t="s">
        <v>7777</v>
      </c>
      <c r="C255" s="665" t="s">
        <v>7593</v>
      </c>
      <c r="D255" s="665" t="s">
        <v>8001</v>
      </c>
      <c r="E255" s="665" t="s">
        <v>1799</v>
      </c>
      <c r="F255" s="668">
        <v>1372</v>
      </c>
      <c r="G255" s="668">
        <v>83760.600000000006</v>
      </c>
      <c r="H255" s="668">
        <v>1</v>
      </c>
      <c r="I255" s="668">
        <v>61.050000000000004</v>
      </c>
      <c r="J255" s="668">
        <v>1230</v>
      </c>
      <c r="K255" s="668">
        <v>71832</v>
      </c>
      <c r="L255" s="668">
        <v>0.85758698003595957</v>
      </c>
      <c r="M255" s="668">
        <v>58.4</v>
      </c>
      <c r="N255" s="668">
        <v>977</v>
      </c>
      <c r="O255" s="668">
        <v>57056.799999999996</v>
      </c>
      <c r="P255" s="681">
        <v>0.68118900771961988</v>
      </c>
      <c r="Q255" s="669">
        <v>58.4</v>
      </c>
    </row>
    <row r="256" spans="1:17" ht="14.4" customHeight="1" x14ac:dyDescent="0.3">
      <c r="A256" s="664" t="s">
        <v>555</v>
      </c>
      <c r="B256" s="665" t="s">
        <v>7777</v>
      </c>
      <c r="C256" s="665" t="s">
        <v>7593</v>
      </c>
      <c r="D256" s="665" t="s">
        <v>8002</v>
      </c>
      <c r="E256" s="665" t="s">
        <v>8003</v>
      </c>
      <c r="F256" s="668"/>
      <c r="G256" s="668"/>
      <c r="H256" s="668"/>
      <c r="I256" s="668"/>
      <c r="J256" s="668"/>
      <c r="K256" s="668"/>
      <c r="L256" s="668"/>
      <c r="M256" s="668"/>
      <c r="N256" s="668">
        <v>16</v>
      </c>
      <c r="O256" s="668">
        <v>11076.56</v>
      </c>
      <c r="P256" s="681"/>
      <c r="Q256" s="669">
        <v>692.28499999999997</v>
      </c>
    </row>
    <row r="257" spans="1:17" ht="14.4" customHeight="1" x14ac:dyDescent="0.3">
      <c r="A257" s="664" t="s">
        <v>555</v>
      </c>
      <c r="B257" s="665" t="s">
        <v>7777</v>
      </c>
      <c r="C257" s="665" t="s">
        <v>7593</v>
      </c>
      <c r="D257" s="665" t="s">
        <v>7600</v>
      </c>
      <c r="E257" s="665" t="s">
        <v>7601</v>
      </c>
      <c r="F257" s="668">
        <v>1</v>
      </c>
      <c r="G257" s="668">
        <v>1157.1099999999999</v>
      </c>
      <c r="H257" s="668">
        <v>1</v>
      </c>
      <c r="I257" s="668">
        <v>1157.1099999999999</v>
      </c>
      <c r="J257" s="668">
        <v>0</v>
      </c>
      <c r="K257" s="668">
        <v>0</v>
      </c>
      <c r="L257" s="668">
        <v>0</v>
      </c>
      <c r="M257" s="668"/>
      <c r="N257" s="668"/>
      <c r="O257" s="668"/>
      <c r="P257" s="681"/>
      <c r="Q257" s="669"/>
    </row>
    <row r="258" spans="1:17" ht="14.4" customHeight="1" x14ac:dyDescent="0.3">
      <c r="A258" s="664" t="s">
        <v>555</v>
      </c>
      <c r="B258" s="665" t="s">
        <v>7777</v>
      </c>
      <c r="C258" s="665" t="s">
        <v>7593</v>
      </c>
      <c r="D258" s="665" t="s">
        <v>8004</v>
      </c>
      <c r="E258" s="665" t="s">
        <v>1923</v>
      </c>
      <c r="F258" s="668">
        <v>0.9</v>
      </c>
      <c r="G258" s="668">
        <v>12238.92</v>
      </c>
      <c r="H258" s="668">
        <v>1</v>
      </c>
      <c r="I258" s="668">
        <v>13598.8</v>
      </c>
      <c r="J258" s="668">
        <v>7.8999999999999995</v>
      </c>
      <c r="K258" s="668">
        <v>94905.86</v>
      </c>
      <c r="L258" s="668">
        <v>7.7544309465214249</v>
      </c>
      <c r="M258" s="668">
        <v>12013.400000000001</v>
      </c>
      <c r="N258" s="668">
        <v>4.8</v>
      </c>
      <c r="O258" s="668">
        <v>57664.32</v>
      </c>
      <c r="P258" s="681">
        <v>4.7115529801649165</v>
      </c>
      <c r="Q258" s="669">
        <v>12013.4</v>
      </c>
    </row>
    <row r="259" spans="1:17" ht="14.4" customHeight="1" x14ac:dyDescent="0.3">
      <c r="A259" s="664" t="s">
        <v>555</v>
      </c>
      <c r="B259" s="665" t="s">
        <v>7777</v>
      </c>
      <c r="C259" s="665" t="s">
        <v>7593</v>
      </c>
      <c r="D259" s="665" t="s">
        <v>8005</v>
      </c>
      <c r="E259" s="665" t="s">
        <v>8006</v>
      </c>
      <c r="F259" s="668"/>
      <c r="G259" s="668"/>
      <c r="H259" s="668"/>
      <c r="I259" s="668"/>
      <c r="J259" s="668">
        <v>0.1</v>
      </c>
      <c r="K259" s="668">
        <v>494.39</v>
      </c>
      <c r="L259" s="668"/>
      <c r="M259" s="668">
        <v>4943.8999999999996</v>
      </c>
      <c r="N259" s="668"/>
      <c r="O259" s="668"/>
      <c r="P259" s="681"/>
      <c r="Q259" s="669"/>
    </row>
    <row r="260" spans="1:17" ht="14.4" customHeight="1" x14ac:dyDescent="0.3">
      <c r="A260" s="664" t="s">
        <v>555</v>
      </c>
      <c r="B260" s="665" t="s">
        <v>7777</v>
      </c>
      <c r="C260" s="665" t="s">
        <v>7593</v>
      </c>
      <c r="D260" s="665" t="s">
        <v>8007</v>
      </c>
      <c r="E260" s="665" t="s">
        <v>8008</v>
      </c>
      <c r="F260" s="668">
        <v>1</v>
      </c>
      <c r="G260" s="668">
        <v>40.36</v>
      </c>
      <c r="H260" s="668">
        <v>1</v>
      </c>
      <c r="I260" s="668">
        <v>40.36</v>
      </c>
      <c r="J260" s="668">
        <v>123</v>
      </c>
      <c r="K260" s="668">
        <v>4749.03</v>
      </c>
      <c r="L260" s="668">
        <v>117.66674925668978</v>
      </c>
      <c r="M260" s="668">
        <v>38.61</v>
      </c>
      <c r="N260" s="668">
        <v>103</v>
      </c>
      <c r="O260" s="668">
        <v>3976.8300000000004</v>
      </c>
      <c r="P260" s="681">
        <v>98.533944499504472</v>
      </c>
      <c r="Q260" s="669">
        <v>38.610000000000007</v>
      </c>
    </row>
    <row r="261" spans="1:17" ht="14.4" customHeight="1" x14ac:dyDescent="0.3">
      <c r="A261" s="664" t="s">
        <v>555</v>
      </c>
      <c r="B261" s="665" t="s">
        <v>7777</v>
      </c>
      <c r="C261" s="665" t="s">
        <v>7593</v>
      </c>
      <c r="D261" s="665" t="s">
        <v>8007</v>
      </c>
      <c r="E261" s="665"/>
      <c r="F261" s="668">
        <v>13</v>
      </c>
      <c r="G261" s="668">
        <v>524.67999999999995</v>
      </c>
      <c r="H261" s="668">
        <v>1</v>
      </c>
      <c r="I261" s="668">
        <v>40.36</v>
      </c>
      <c r="J261" s="668">
        <v>44</v>
      </c>
      <c r="K261" s="668">
        <v>1698.8400000000001</v>
      </c>
      <c r="L261" s="668">
        <v>3.2378592666005952</v>
      </c>
      <c r="M261" s="668">
        <v>38.610000000000007</v>
      </c>
      <c r="N261" s="668"/>
      <c r="O261" s="668"/>
      <c r="P261" s="681"/>
      <c r="Q261" s="669"/>
    </row>
    <row r="262" spans="1:17" ht="14.4" customHeight="1" x14ac:dyDescent="0.3">
      <c r="A262" s="664" t="s">
        <v>555</v>
      </c>
      <c r="B262" s="665" t="s">
        <v>7777</v>
      </c>
      <c r="C262" s="665" t="s">
        <v>7593</v>
      </c>
      <c r="D262" s="665" t="s">
        <v>8009</v>
      </c>
      <c r="E262" s="665" t="s">
        <v>8010</v>
      </c>
      <c r="F262" s="668">
        <v>129.1</v>
      </c>
      <c r="G262" s="668">
        <v>52182.279999999992</v>
      </c>
      <c r="H262" s="668">
        <v>1</v>
      </c>
      <c r="I262" s="668">
        <v>404.20046475600304</v>
      </c>
      <c r="J262" s="668">
        <v>121.2</v>
      </c>
      <c r="K262" s="668">
        <v>46855.950000000004</v>
      </c>
      <c r="L262" s="668">
        <v>0.89792837721924013</v>
      </c>
      <c r="M262" s="668">
        <v>386.60024752475249</v>
      </c>
      <c r="N262" s="668">
        <v>125</v>
      </c>
      <c r="O262" s="668">
        <v>48325.000000000007</v>
      </c>
      <c r="P262" s="681">
        <v>0.92608065419908858</v>
      </c>
      <c r="Q262" s="669">
        <v>386.60000000000008</v>
      </c>
    </row>
    <row r="263" spans="1:17" ht="14.4" customHeight="1" x14ac:dyDescent="0.3">
      <c r="A263" s="664" t="s">
        <v>555</v>
      </c>
      <c r="B263" s="665" t="s">
        <v>7777</v>
      </c>
      <c r="C263" s="665" t="s">
        <v>7593</v>
      </c>
      <c r="D263" s="665" t="s">
        <v>2665</v>
      </c>
      <c r="E263" s="665" t="s">
        <v>8011</v>
      </c>
      <c r="F263" s="668">
        <v>6</v>
      </c>
      <c r="G263" s="668">
        <v>51656.88</v>
      </c>
      <c r="H263" s="668">
        <v>1</v>
      </c>
      <c r="I263" s="668">
        <v>8609.48</v>
      </c>
      <c r="J263" s="668">
        <v>4</v>
      </c>
      <c r="K263" s="668">
        <v>32940.6</v>
      </c>
      <c r="L263" s="668">
        <v>0.63768078908366133</v>
      </c>
      <c r="M263" s="668">
        <v>8235.15</v>
      </c>
      <c r="N263" s="668"/>
      <c r="O263" s="668"/>
      <c r="P263" s="681"/>
      <c r="Q263" s="669"/>
    </row>
    <row r="264" spans="1:17" ht="14.4" customHeight="1" x14ac:dyDescent="0.3">
      <c r="A264" s="664" t="s">
        <v>555</v>
      </c>
      <c r="B264" s="665" t="s">
        <v>7777</v>
      </c>
      <c r="C264" s="665" t="s">
        <v>7593</v>
      </c>
      <c r="D264" s="665" t="s">
        <v>8012</v>
      </c>
      <c r="E264" s="665" t="s">
        <v>8011</v>
      </c>
      <c r="F264" s="668"/>
      <c r="G264" s="668"/>
      <c r="H264" s="668"/>
      <c r="I264" s="668"/>
      <c r="J264" s="668">
        <v>1</v>
      </c>
      <c r="K264" s="668">
        <v>17279.77</v>
      </c>
      <c r="L264" s="668"/>
      <c r="M264" s="668">
        <v>17279.77</v>
      </c>
      <c r="N264" s="668"/>
      <c r="O264" s="668"/>
      <c r="P264" s="681"/>
      <c r="Q264" s="669"/>
    </row>
    <row r="265" spans="1:17" ht="14.4" customHeight="1" x14ac:dyDescent="0.3">
      <c r="A265" s="664" t="s">
        <v>555</v>
      </c>
      <c r="B265" s="665" t="s">
        <v>7777</v>
      </c>
      <c r="C265" s="665" t="s">
        <v>7593</v>
      </c>
      <c r="D265" s="665" t="s">
        <v>8013</v>
      </c>
      <c r="E265" s="665" t="s">
        <v>8014</v>
      </c>
      <c r="F265" s="668">
        <v>28</v>
      </c>
      <c r="G265" s="668">
        <v>1330</v>
      </c>
      <c r="H265" s="668">
        <v>1</v>
      </c>
      <c r="I265" s="668">
        <v>47.5</v>
      </c>
      <c r="J265" s="668">
        <v>26</v>
      </c>
      <c r="K265" s="668">
        <v>1114.8800000000001</v>
      </c>
      <c r="L265" s="668">
        <v>0.83825563909774448</v>
      </c>
      <c r="M265" s="668">
        <v>42.88</v>
      </c>
      <c r="N265" s="668">
        <v>16</v>
      </c>
      <c r="O265" s="668">
        <v>686.08</v>
      </c>
      <c r="P265" s="681">
        <v>0.51584962406015045</v>
      </c>
      <c r="Q265" s="669">
        <v>42.88</v>
      </c>
    </row>
    <row r="266" spans="1:17" ht="14.4" customHeight="1" x14ac:dyDescent="0.3">
      <c r="A266" s="664" t="s">
        <v>555</v>
      </c>
      <c r="B266" s="665" t="s">
        <v>7777</v>
      </c>
      <c r="C266" s="665" t="s">
        <v>7593</v>
      </c>
      <c r="D266" s="665" t="s">
        <v>8015</v>
      </c>
      <c r="E266" s="665" t="s">
        <v>1889</v>
      </c>
      <c r="F266" s="668">
        <v>6</v>
      </c>
      <c r="G266" s="668">
        <v>484.38</v>
      </c>
      <c r="H266" s="668">
        <v>1</v>
      </c>
      <c r="I266" s="668">
        <v>80.73</v>
      </c>
      <c r="J266" s="668">
        <v>2</v>
      </c>
      <c r="K266" s="668">
        <v>154.44</v>
      </c>
      <c r="L266" s="668">
        <v>0.3188405797101449</v>
      </c>
      <c r="M266" s="668">
        <v>77.22</v>
      </c>
      <c r="N266" s="668">
        <v>7</v>
      </c>
      <c r="O266" s="668">
        <v>540.54</v>
      </c>
      <c r="P266" s="681">
        <v>1.1159420289855071</v>
      </c>
      <c r="Q266" s="669">
        <v>77.22</v>
      </c>
    </row>
    <row r="267" spans="1:17" ht="14.4" customHeight="1" x14ac:dyDescent="0.3">
      <c r="A267" s="664" t="s">
        <v>555</v>
      </c>
      <c r="B267" s="665" t="s">
        <v>7777</v>
      </c>
      <c r="C267" s="665" t="s">
        <v>7593</v>
      </c>
      <c r="D267" s="665" t="s">
        <v>8016</v>
      </c>
      <c r="E267" s="665" t="s">
        <v>8017</v>
      </c>
      <c r="F267" s="668"/>
      <c r="G267" s="668"/>
      <c r="H267" s="668"/>
      <c r="I267" s="668"/>
      <c r="J267" s="668">
        <v>0.4</v>
      </c>
      <c r="K267" s="668">
        <v>108.06</v>
      </c>
      <c r="L267" s="668"/>
      <c r="M267" s="668">
        <v>270.14999999999998</v>
      </c>
      <c r="N267" s="668"/>
      <c r="O267" s="668"/>
      <c r="P267" s="681"/>
      <c r="Q267" s="669"/>
    </row>
    <row r="268" spans="1:17" ht="14.4" customHeight="1" x14ac:dyDescent="0.3">
      <c r="A268" s="664" t="s">
        <v>555</v>
      </c>
      <c r="B268" s="665" t="s">
        <v>7777</v>
      </c>
      <c r="C268" s="665" t="s">
        <v>7593</v>
      </c>
      <c r="D268" s="665" t="s">
        <v>8018</v>
      </c>
      <c r="E268" s="665" t="s">
        <v>2879</v>
      </c>
      <c r="F268" s="668">
        <v>145.30000000000001</v>
      </c>
      <c r="G268" s="668">
        <v>55177.670000000006</v>
      </c>
      <c r="H268" s="668">
        <v>1</v>
      </c>
      <c r="I268" s="668">
        <v>379.7499655884377</v>
      </c>
      <c r="J268" s="668">
        <v>85.800000000000011</v>
      </c>
      <c r="K268" s="668">
        <v>30507.820000000003</v>
      </c>
      <c r="L268" s="668">
        <v>0.55290156325919526</v>
      </c>
      <c r="M268" s="668">
        <v>355.56899766899767</v>
      </c>
      <c r="N268" s="668">
        <v>136.30000000000001</v>
      </c>
      <c r="O268" s="668">
        <v>37034.97</v>
      </c>
      <c r="P268" s="681">
        <v>0.67119488735207555</v>
      </c>
      <c r="Q268" s="669">
        <v>271.71658107116656</v>
      </c>
    </row>
    <row r="269" spans="1:17" ht="14.4" customHeight="1" x14ac:dyDescent="0.3">
      <c r="A269" s="664" t="s">
        <v>555</v>
      </c>
      <c r="B269" s="665" t="s">
        <v>7777</v>
      </c>
      <c r="C269" s="665" t="s">
        <v>7593</v>
      </c>
      <c r="D269" s="665" t="s">
        <v>8019</v>
      </c>
      <c r="E269" s="665" t="s">
        <v>8020</v>
      </c>
      <c r="F269" s="668">
        <v>1</v>
      </c>
      <c r="G269" s="668">
        <v>62.71</v>
      </c>
      <c r="H269" s="668">
        <v>1</v>
      </c>
      <c r="I269" s="668">
        <v>62.71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555</v>
      </c>
      <c r="B270" s="665" t="s">
        <v>7777</v>
      </c>
      <c r="C270" s="665" t="s">
        <v>7593</v>
      </c>
      <c r="D270" s="665" t="s">
        <v>8021</v>
      </c>
      <c r="E270" s="665" t="s">
        <v>8022</v>
      </c>
      <c r="F270" s="668"/>
      <c r="G270" s="668"/>
      <c r="H270" s="668"/>
      <c r="I270" s="668"/>
      <c r="J270" s="668">
        <v>48</v>
      </c>
      <c r="K270" s="668">
        <v>6311.04</v>
      </c>
      <c r="L270" s="668"/>
      <c r="M270" s="668">
        <v>131.47999999999999</v>
      </c>
      <c r="N270" s="668"/>
      <c r="O270" s="668"/>
      <c r="P270" s="681"/>
      <c r="Q270" s="669"/>
    </row>
    <row r="271" spans="1:17" ht="14.4" customHeight="1" x14ac:dyDescent="0.3">
      <c r="A271" s="664" t="s">
        <v>555</v>
      </c>
      <c r="B271" s="665" t="s">
        <v>7777</v>
      </c>
      <c r="C271" s="665" t="s">
        <v>7593</v>
      </c>
      <c r="D271" s="665" t="s">
        <v>8023</v>
      </c>
      <c r="E271" s="665" t="s">
        <v>8024</v>
      </c>
      <c r="F271" s="668">
        <v>24</v>
      </c>
      <c r="G271" s="668">
        <v>1618.4699999999998</v>
      </c>
      <c r="H271" s="668">
        <v>1</v>
      </c>
      <c r="I271" s="668">
        <v>67.436249999999987</v>
      </c>
      <c r="J271" s="668">
        <v>81</v>
      </c>
      <c r="K271" s="668">
        <v>3434.04</v>
      </c>
      <c r="L271" s="668">
        <v>2.1217816827003282</v>
      </c>
      <c r="M271" s="668">
        <v>42.395555555555553</v>
      </c>
      <c r="N271" s="668">
        <v>43</v>
      </c>
      <c r="O271" s="668">
        <v>2003.08</v>
      </c>
      <c r="P271" s="681">
        <v>1.2376380161510563</v>
      </c>
      <c r="Q271" s="669">
        <v>46.583255813953485</v>
      </c>
    </row>
    <row r="272" spans="1:17" ht="14.4" customHeight="1" x14ac:dyDescent="0.3">
      <c r="A272" s="664" t="s">
        <v>555</v>
      </c>
      <c r="B272" s="665" t="s">
        <v>7777</v>
      </c>
      <c r="C272" s="665" t="s">
        <v>7593</v>
      </c>
      <c r="D272" s="665" t="s">
        <v>8025</v>
      </c>
      <c r="E272" s="665"/>
      <c r="F272" s="668"/>
      <c r="G272" s="668"/>
      <c r="H272" s="668"/>
      <c r="I272" s="668"/>
      <c r="J272" s="668">
        <v>23</v>
      </c>
      <c r="K272" s="668">
        <v>1512.25</v>
      </c>
      <c r="L272" s="668"/>
      <c r="M272" s="668">
        <v>65.75</v>
      </c>
      <c r="N272" s="668"/>
      <c r="O272" s="668"/>
      <c r="P272" s="681"/>
      <c r="Q272" s="669"/>
    </row>
    <row r="273" spans="1:17" ht="14.4" customHeight="1" x14ac:dyDescent="0.3">
      <c r="A273" s="664" t="s">
        <v>555</v>
      </c>
      <c r="B273" s="665" t="s">
        <v>7777</v>
      </c>
      <c r="C273" s="665" t="s">
        <v>7593</v>
      </c>
      <c r="D273" s="665" t="s">
        <v>8026</v>
      </c>
      <c r="E273" s="665" t="s">
        <v>8027</v>
      </c>
      <c r="F273" s="668"/>
      <c r="G273" s="668"/>
      <c r="H273" s="668"/>
      <c r="I273" s="668"/>
      <c r="J273" s="668"/>
      <c r="K273" s="668"/>
      <c r="L273" s="668"/>
      <c r="M273" s="668"/>
      <c r="N273" s="668">
        <v>0.2</v>
      </c>
      <c r="O273" s="668">
        <v>652.74</v>
      </c>
      <c r="P273" s="681"/>
      <c r="Q273" s="669">
        <v>3263.7</v>
      </c>
    </row>
    <row r="274" spans="1:17" ht="14.4" customHeight="1" x14ac:dyDescent="0.3">
      <c r="A274" s="664" t="s">
        <v>555</v>
      </c>
      <c r="B274" s="665" t="s">
        <v>7777</v>
      </c>
      <c r="C274" s="665" t="s">
        <v>7593</v>
      </c>
      <c r="D274" s="665" t="s">
        <v>8028</v>
      </c>
      <c r="E274" s="665" t="s">
        <v>8029</v>
      </c>
      <c r="F274" s="668"/>
      <c r="G274" s="668"/>
      <c r="H274" s="668"/>
      <c r="I274" s="668"/>
      <c r="J274" s="668"/>
      <c r="K274" s="668"/>
      <c r="L274" s="668"/>
      <c r="M274" s="668"/>
      <c r="N274" s="668">
        <v>6</v>
      </c>
      <c r="O274" s="668">
        <v>25889.46</v>
      </c>
      <c r="P274" s="681"/>
      <c r="Q274" s="669">
        <v>4314.91</v>
      </c>
    </row>
    <row r="275" spans="1:17" ht="14.4" customHeight="1" x14ac:dyDescent="0.3">
      <c r="A275" s="664" t="s">
        <v>555</v>
      </c>
      <c r="B275" s="665" t="s">
        <v>7777</v>
      </c>
      <c r="C275" s="665" t="s">
        <v>7593</v>
      </c>
      <c r="D275" s="665" t="s">
        <v>8030</v>
      </c>
      <c r="E275" s="665" t="s">
        <v>8031</v>
      </c>
      <c r="F275" s="668"/>
      <c r="G275" s="668"/>
      <c r="H275" s="668"/>
      <c r="I275" s="668"/>
      <c r="J275" s="668"/>
      <c r="K275" s="668"/>
      <c r="L275" s="668"/>
      <c r="M275" s="668"/>
      <c r="N275" s="668">
        <v>10</v>
      </c>
      <c r="O275" s="668">
        <v>86298.3</v>
      </c>
      <c r="P275" s="681"/>
      <c r="Q275" s="669">
        <v>8629.83</v>
      </c>
    </row>
    <row r="276" spans="1:17" ht="14.4" customHeight="1" x14ac:dyDescent="0.3">
      <c r="A276" s="664" t="s">
        <v>555</v>
      </c>
      <c r="B276" s="665" t="s">
        <v>7777</v>
      </c>
      <c r="C276" s="665" t="s">
        <v>7593</v>
      </c>
      <c r="D276" s="665" t="s">
        <v>8032</v>
      </c>
      <c r="E276" s="665"/>
      <c r="F276" s="668">
        <v>1</v>
      </c>
      <c r="G276" s="668">
        <v>379.75</v>
      </c>
      <c r="H276" s="668">
        <v>1</v>
      </c>
      <c r="I276" s="668">
        <v>379.75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555</v>
      </c>
      <c r="B277" s="665" t="s">
        <v>7777</v>
      </c>
      <c r="C277" s="665" t="s">
        <v>7593</v>
      </c>
      <c r="D277" s="665" t="s">
        <v>8033</v>
      </c>
      <c r="E277" s="665" t="s">
        <v>8034</v>
      </c>
      <c r="F277" s="668">
        <v>136</v>
      </c>
      <c r="G277" s="668">
        <v>31165.760000000002</v>
      </c>
      <c r="H277" s="668">
        <v>1</v>
      </c>
      <c r="I277" s="668">
        <v>229.16000000000003</v>
      </c>
      <c r="J277" s="668">
        <v>65</v>
      </c>
      <c r="K277" s="668">
        <v>14248</v>
      </c>
      <c r="L277" s="668">
        <v>0.45716837965767559</v>
      </c>
      <c r="M277" s="668">
        <v>219.2</v>
      </c>
      <c r="N277" s="668">
        <v>26</v>
      </c>
      <c r="O277" s="668">
        <v>5699.2</v>
      </c>
      <c r="P277" s="681">
        <v>0.18286735186307021</v>
      </c>
      <c r="Q277" s="669">
        <v>219.2</v>
      </c>
    </row>
    <row r="278" spans="1:17" ht="14.4" customHeight="1" x14ac:dyDescent="0.3">
      <c r="A278" s="664" t="s">
        <v>555</v>
      </c>
      <c r="B278" s="665" t="s">
        <v>7777</v>
      </c>
      <c r="C278" s="665" t="s">
        <v>7593</v>
      </c>
      <c r="D278" s="665" t="s">
        <v>8035</v>
      </c>
      <c r="E278" s="665" t="s">
        <v>8036</v>
      </c>
      <c r="F278" s="668">
        <v>0.5</v>
      </c>
      <c r="G278" s="668">
        <v>108.5</v>
      </c>
      <c r="H278" s="668">
        <v>1</v>
      </c>
      <c r="I278" s="668">
        <v>217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555</v>
      </c>
      <c r="B279" s="665" t="s">
        <v>7777</v>
      </c>
      <c r="C279" s="665" t="s">
        <v>7593</v>
      </c>
      <c r="D279" s="665" t="s">
        <v>8037</v>
      </c>
      <c r="E279" s="665" t="s">
        <v>1903</v>
      </c>
      <c r="F279" s="668"/>
      <c r="G279" s="668"/>
      <c r="H279" s="668"/>
      <c r="I279" s="668"/>
      <c r="J279" s="668">
        <v>21</v>
      </c>
      <c r="K279" s="668">
        <v>1380.75</v>
      </c>
      <c r="L279" s="668"/>
      <c r="M279" s="668">
        <v>65.75</v>
      </c>
      <c r="N279" s="668">
        <v>27</v>
      </c>
      <c r="O279" s="668">
        <v>1775.25</v>
      </c>
      <c r="P279" s="681"/>
      <c r="Q279" s="669">
        <v>65.75</v>
      </c>
    </row>
    <row r="280" spans="1:17" ht="14.4" customHeight="1" x14ac:dyDescent="0.3">
      <c r="A280" s="664" t="s">
        <v>555</v>
      </c>
      <c r="B280" s="665" t="s">
        <v>7777</v>
      </c>
      <c r="C280" s="665" t="s">
        <v>7593</v>
      </c>
      <c r="D280" s="665" t="s">
        <v>8038</v>
      </c>
      <c r="E280" s="665" t="s">
        <v>8039</v>
      </c>
      <c r="F280" s="668">
        <v>0.6</v>
      </c>
      <c r="G280" s="668">
        <v>29.08</v>
      </c>
      <c r="H280" s="668">
        <v>1</v>
      </c>
      <c r="I280" s="668">
        <v>48.466666666666669</v>
      </c>
      <c r="J280" s="668"/>
      <c r="K280" s="668"/>
      <c r="L280" s="668"/>
      <c r="M280" s="668"/>
      <c r="N280" s="668"/>
      <c r="O280" s="668"/>
      <c r="P280" s="681"/>
      <c r="Q280" s="669"/>
    </row>
    <row r="281" spans="1:17" ht="14.4" customHeight="1" x14ac:dyDescent="0.3">
      <c r="A281" s="664" t="s">
        <v>555</v>
      </c>
      <c r="B281" s="665" t="s">
        <v>7777</v>
      </c>
      <c r="C281" s="665" t="s">
        <v>7593</v>
      </c>
      <c r="D281" s="665" t="s">
        <v>8040</v>
      </c>
      <c r="E281" s="665" t="s">
        <v>8041</v>
      </c>
      <c r="F281" s="668">
        <v>8.8000000000000007</v>
      </c>
      <c r="G281" s="668">
        <v>852.84</v>
      </c>
      <c r="H281" s="668">
        <v>1</v>
      </c>
      <c r="I281" s="668">
        <v>96.913636363636357</v>
      </c>
      <c r="J281" s="668">
        <v>3.9000000000000004</v>
      </c>
      <c r="K281" s="668">
        <v>361.54</v>
      </c>
      <c r="L281" s="668">
        <v>0.4239247690070822</v>
      </c>
      <c r="M281" s="668">
        <v>92.702564102564097</v>
      </c>
      <c r="N281" s="668">
        <v>10.7</v>
      </c>
      <c r="O281" s="668">
        <v>843.16</v>
      </c>
      <c r="P281" s="681">
        <v>0.98864968810093323</v>
      </c>
      <c r="Q281" s="669">
        <v>78.8</v>
      </c>
    </row>
    <row r="282" spans="1:17" ht="14.4" customHeight="1" x14ac:dyDescent="0.3">
      <c r="A282" s="664" t="s">
        <v>555</v>
      </c>
      <c r="B282" s="665" t="s">
        <v>7777</v>
      </c>
      <c r="C282" s="665" t="s">
        <v>7593</v>
      </c>
      <c r="D282" s="665" t="s">
        <v>8042</v>
      </c>
      <c r="E282" s="665" t="s">
        <v>8043</v>
      </c>
      <c r="F282" s="668">
        <v>95</v>
      </c>
      <c r="G282" s="668">
        <v>6080</v>
      </c>
      <c r="H282" s="668">
        <v>1</v>
      </c>
      <c r="I282" s="668">
        <v>64</v>
      </c>
      <c r="J282" s="668">
        <v>38</v>
      </c>
      <c r="K282" s="668">
        <v>2591.9</v>
      </c>
      <c r="L282" s="668">
        <v>0.42629934210526316</v>
      </c>
      <c r="M282" s="668">
        <v>68.207894736842107</v>
      </c>
      <c r="N282" s="668">
        <v>2</v>
      </c>
      <c r="O282" s="668">
        <v>140.30000000000001</v>
      </c>
      <c r="P282" s="681">
        <v>2.3075657894736843E-2</v>
      </c>
      <c r="Q282" s="669">
        <v>70.150000000000006</v>
      </c>
    </row>
    <row r="283" spans="1:17" ht="14.4" customHeight="1" x14ac:dyDescent="0.3">
      <c r="A283" s="664" t="s">
        <v>555</v>
      </c>
      <c r="B283" s="665" t="s">
        <v>7777</v>
      </c>
      <c r="C283" s="665" t="s">
        <v>7593</v>
      </c>
      <c r="D283" s="665" t="s">
        <v>8042</v>
      </c>
      <c r="E283" s="665" t="s">
        <v>2911</v>
      </c>
      <c r="F283" s="668">
        <v>54</v>
      </c>
      <c r="G283" s="668">
        <v>3456</v>
      </c>
      <c r="H283" s="668">
        <v>1</v>
      </c>
      <c r="I283" s="668">
        <v>64</v>
      </c>
      <c r="J283" s="668">
        <v>5</v>
      </c>
      <c r="K283" s="668">
        <v>350.75</v>
      </c>
      <c r="L283" s="668">
        <v>0.10149016203703703</v>
      </c>
      <c r="M283" s="668">
        <v>70.150000000000006</v>
      </c>
      <c r="N283" s="668">
        <v>11</v>
      </c>
      <c r="O283" s="668">
        <v>771.65</v>
      </c>
      <c r="P283" s="681">
        <v>0.22327835648148148</v>
      </c>
      <c r="Q283" s="669">
        <v>70.149999999999991</v>
      </c>
    </row>
    <row r="284" spans="1:17" ht="14.4" customHeight="1" x14ac:dyDescent="0.3">
      <c r="A284" s="664" t="s">
        <v>555</v>
      </c>
      <c r="B284" s="665" t="s">
        <v>7777</v>
      </c>
      <c r="C284" s="665" t="s">
        <v>7593</v>
      </c>
      <c r="D284" s="665" t="s">
        <v>8044</v>
      </c>
      <c r="E284" s="665" t="s">
        <v>8045</v>
      </c>
      <c r="F284" s="668">
        <v>2</v>
      </c>
      <c r="G284" s="668">
        <v>1659</v>
      </c>
      <c r="H284" s="668">
        <v>1</v>
      </c>
      <c r="I284" s="668">
        <v>829.5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555</v>
      </c>
      <c r="B285" s="665" t="s">
        <v>7777</v>
      </c>
      <c r="C285" s="665" t="s">
        <v>7593</v>
      </c>
      <c r="D285" s="665" t="s">
        <v>8046</v>
      </c>
      <c r="E285" s="665" t="s">
        <v>8047</v>
      </c>
      <c r="F285" s="668"/>
      <c r="G285" s="668"/>
      <c r="H285" s="668"/>
      <c r="I285" s="668"/>
      <c r="J285" s="668"/>
      <c r="K285" s="668"/>
      <c r="L285" s="668"/>
      <c r="M285" s="668"/>
      <c r="N285" s="668">
        <v>2.5500000000000003</v>
      </c>
      <c r="O285" s="668">
        <v>1951.26</v>
      </c>
      <c r="P285" s="681"/>
      <c r="Q285" s="669">
        <v>765.19999999999993</v>
      </c>
    </row>
    <row r="286" spans="1:17" ht="14.4" customHeight="1" x14ac:dyDescent="0.3">
      <c r="A286" s="664" t="s">
        <v>555</v>
      </c>
      <c r="B286" s="665" t="s">
        <v>7777</v>
      </c>
      <c r="C286" s="665" t="s">
        <v>7593</v>
      </c>
      <c r="D286" s="665" t="s">
        <v>8048</v>
      </c>
      <c r="E286" s="665" t="s">
        <v>8049</v>
      </c>
      <c r="F286" s="668"/>
      <c r="G286" s="668"/>
      <c r="H286" s="668"/>
      <c r="I286" s="668"/>
      <c r="J286" s="668"/>
      <c r="K286" s="668"/>
      <c r="L286" s="668"/>
      <c r="M286" s="668"/>
      <c r="N286" s="668">
        <v>6.2</v>
      </c>
      <c r="O286" s="668">
        <v>4958.4799999999996</v>
      </c>
      <c r="P286" s="681"/>
      <c r="Q286" s="669">
        <v>799.7548387096773</v>
      </c>
    </row>
    <row r="287" spans="1:17" ht="14.4" customHeight="1" x14ac:dyDescent="0.3">
      <c r="A287" s="664" t="s">
        <v>555</v>
      </c>
      <c r="B287" s="665" t="s">
        <v>7777</v>
      </c>
      <c r="C287" s="665" t="s">
        <v>7593</v>
      </c>
      <c r="D287" s="665" t="s">
        <v>2667</v>
      </c>
      <c r="E287" s="665" t="s">
        <v>2668</v>
      </c>
      <c r="F287" s="668"/>
      <c r="G287" s="668"/>
      <c r="H287" s="668"/>
      <c r="I287" s="668"/>
      <c r="J287" s="668">
        <v>1</v>
      </c>
      <c r="K287" s="668">
        <v>1287.3599999999999</v>
      </c>
      <c r="L287" s="668"/>
      <c r="M287" s="668">
        <v>1287.3599999999999</v>
      </c>
      <c r="N287" s="668"/>
      <c r="O287" s="668"/>
      <c r="P287" s="681"/>
      <c r="Q287" s="669"/>
    </row>
    <row r="288" spans="1:17" ht="14.4" customHeight="1" x14ac:dyDescent="0.3">
      <c r="A288" s="664" t="s">
        <v>555</v>
      </c>
      <c r="B288" s="665" t="s">
        <v>7777</v>
      </c>
      <c r="C288" s="665" t="s">
        <v>7593</v>
      </c>
      <c r="D288" s="665" t="s">
        <v>8050</v>
      </c>
      <c r="E288" s="665" t="s">
        <v>8051</v>
      </c>
      <c r="F288" s="668">
        <v>0.1</v>
      </c>
      <c r="G288" s="668">
        <v>165.15</v>
      </c>
      <c r="H288" s="668">
        <v>1</v>
      </c>
      <c r="I288" s="668">
        <v>1651.5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555</v>
      </c>
      <c r="B289" s="665" t="s">
        <v>7777</v>
      </c>
      <c r="C289" s="665" t="s">
        <v>7593</v>
      </c>
      <c r="D289" s="665" t="s">
        <v>8052</v>
      </c>
      <c r="E289" s="665" t="s">
        <v>2651</v>
      </c>
      <c r="F289" s="668"/>
      <c r="G289" s="668"/>
      <c r="H289" s="668"/>
      <c r="I289" s="668"/>
      <c r="J289" s="668">
        <v>5.8</v>
      </c>
      <c r="K289" s="668">
        <v>11975.65</v>
      </c>
      <c r="L289" s="668"/>
      <c r="M289" s="668">
        <v>2064.7672413793102</v>
      </c>
      <c r="N289" s="668"/>
      <c r="O289" s="668"/>
      <c r="P289" s="681"/>
      <c r="Q289" s="669"/>
    </row>
    <row r="290" spans="1:17" ht="14.4" customHeight="1" x14ac:dyDescent="0.3">
      <c r="A290" s="664" t="s">
        <v>555</v>
      </c>
      <c r="B290" s="665" t="s">
        <v>7777</v>
      </c>
      <c r="C290" s="665" t="s">
        <v>7593</v>
      </c>
      <c r="D290" s="665" t="s">
        <v>8053</v>
      </c>
      <c r="E290" s="665" t="s">
        <v>1850</v>
      </c>
      <c r="F290" s="668"/>
      <c r="G290" s="668"/>
      <c r="H290" s="668"/>
      <c r="I290" s="668"/>
      <c r="J290" s="668"/>
      <c r="K290" s="668"/>
      <c r="L290" s="668"/>
      <c r="M290" s="668"/>
      <c r="N290" s="668">
        <v>5</v>
      </c>
      <c r="O290" s="668">
        <v>11740.550000000001</v>
      </c>
      <c r="P290" s="681"/>
      <c r="Q290" s="669">
        <v>2348.11</v>
      </c>
    </row>
    <row r="291" spans="1:17" ht="14.4" customHeight="1" x14ac:dyDescent="0.3">
      <c r="A291" s="664" t="s">
        <v>555</v>
      </c>
      <c r="B291" s="665" t="s">
        <v>7777</v>
      </c>
      <c r="C291" s="665" t="s">
        <v>7593</v>
      </c>
      <c r="D291" s="665" t="s">
        <v>8054</v>
      </c>
      <c r="E291" s="665" t="s">
        <v>1873</v>
      </c>
      <c r="F291" s="668"/>
      <c r="G291" s="668"/>
      <c r="H291" s="668"/>
      <c r="I291" s="668"/>
      <c r="J291" s="668">
        <v>8.2999999999999989</v>
      </c>
      <c r="K291" s="668">
        <v>3251.9399999999996</v>
      </c>
      <c r="L291" s="668"/>
      <c r="M291" s="668">
        <v>391.8</v>
      </c>
      <c r="N291" s="668">
        <v>0.2</v>
      </c>
      <c r="O291" s="668">
        <v>78.36</v>
      </c>
      <c r="P291" s="681"/>
      <c r="Q291" s="669">
        <v>391.79999999999995</v>
      </c>
    </row>
    <row r="292" spans="1:17" ht="14.4" customHeight="1" x14ac:dyDescent="0.3">
      <c r="A292" s="664" t="s">
        <v>555</v>
      </c>
      <c r="B292" s="665" t="s">
        <v>7777</v>
      </c>
      <c r="C292" s="665" t="s">
        <v>7593</v>
      </c>
      <c r="D292" s="665" t="s">
        <v>8055</v>
      </c>
      <c r="E292" s="665" t="s">
        <v>8027</v>
      </c>
      <c r="F292" s="668">
        <v>12.2</v>
      </c>
      <c r="G292" s="668">
        <v>47895.979999999996</v>
      </c>
      <c r="H292" s="668">
        <v>1</v>
      </c>
      <c r="I292" s="668">
        <v>3925.9</v>
      </c>
      <c r="J292" s="668">
        <v>4</v>
      </c>
      <c r="K292" s="668">
        <v>15020.8</v>
      </c>
      <c r="L292" s="668">
        <v>0.31361295874935641</v>
      </c>
      <c r="M292" s="668">
        <v>3755.2</v>
      </c>
      <c r="N292" s="668">
        <v>1.9</v>
      </c>
      <c r="O292" s="668">
        <v>6201.1</v>
      </c>
      <c r="P292" s="681">
        <v>0.12947015595045766</v>
      </c>
      <c r="Q292" s="669">
        <v>3263.7368421052633</v>
      </c>
    </row>
    <row r="293" spans="1:17" ht="14.4" customHeight="1" x14ac:dyDescent="0.3">
      <c r="A293" s="664" t="s">
        <v>555</v>
      </c>
      <c r="B293" s="665" t="s">
        <v>7777</v>
      </c>
      <c r="C293" s="665" t="s">
        <v>7593</v>
      </c>
      <c r="D293" s="665" t="s">
        <v>8055</v>
      </c>
      <c r="E293" s="665"/>
      <c r="F293" s="668"/>
      <c r="G293" s="668"/>
      <c r="H293" s="668"/>
      <c r="I293" s="668"/>
      <c r="J293" s="668">
        <v>1.3</v>
      </c>
      <c r="K293" s="668">
        <v>4242.8500000000004</v>
      </c>
      <c r="L293" s="668"/>
      <c r="M293" s="668">
        <v>3263.7307692307695</v>
      </c>
      <c r="N293" s="668"/>
      <c r="O293" s="668"/>
      <c r="P293" s="681"/>
      <c r="Q293" s="669"/>
    </row>
    <row r="294" spans="1:17" ht="14.4" customHeight="1" x14ac:dyDescent="0.3">
      <c r="A294" s="664" t="s">
        <v>555</v>
      </c>
      <c r="B294" s="665" t="s">
        <v>7777</v>
      </c>
      <c r="C294" s="665" t="s">
        <v>7593</v>
      </c>
      <c r="D294" s="665" t="s">
        <v>8056</v>
      </c>
      <c r="E294" s="665" t="s">
        <v>8057</v>
      </c>
      <c r="F294" s="668"/>
      <c r="G294" s="668"/>
      <c r="H294" s="668"/>
      <c r="I294" s="668"/>
      <c r="J294" s="668">
        <v>13</v>
      </c>
      <c r="K294" s="668">
        <v>1424.8</v>
      </c>
      <c r="L294" s="668"/>
      <c r="M294" s="668">
        <v>109.6</v>
      </c>
      <c r="N294" s="668">
        <v>51</v>
      </c>
      <c r="O294" s="668">
        <v>5589.5999999999995</v>
      </c>
      <c r="P294" s="681"/>
      <c r="Q294" s="669">
        <v>109.6</v>
      </c>
    </row>
    <row r="295" spans="1:17" ht="14.4" customHeight="1" x14ac:dyDescent="0.3">
      <c r="A295" s="664" t="s">
        <v>555</v>
      </c>
      <c r="B295" s="665" t="s">
        <v>7777</v>
      </c>
      <c r="C295" s="665" t="s">
        <v>7593</v>
      </c>
      <c r="D295" s="665" t="s">
        <v>8058</v>
      </c>
      <c r="E295" s="665" t="s">
        <v>8059</v>
      </c>
      <c r="F295" s="668">
        <v>2.4</v>
      </c>
      <c r="G295" s="668">
        <v>2590.35</v>
      </c>
      <c r="H295" s="668">
        <v>1</v>
      </c>
      <c r="I295" s="668">
        <v>1079.3125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555</v>
      </c>
      <c r="B296" s="665" t="s">
        <v>7777</v>
      </c>
      <c r="C296" s="665" t="s">
        <v>7593</v>
      </c>
      <c r="D296" s="665" t="s">
        <v>8060</v>
      </c>
      <c r="E296" s="665" t="s">
        <v>1876</v>
      </c>
      <c r="F296" s="668">
        <v>9.5</v>
      </c>
      <c r="G296" s="668">
        <v>7668.9699999999993</v>
      </c>
      <c r="H296" s="668">
        <v>1</v>
      </c>
      <c r="I296" s="668">
        <v>807.25999999999988</v>
      </c>
      <c r="J296" s="668">
        <v>3.7</v>
      </c>
      <c r="K296" s="668">
        <v>2856.94</v>
      </c>
      <c r="L296" s="668">
        <v>0.37253242612762866</v>
      </c>
      <c r="M296" s="668">
        <v>772.14594594594587</v>
      </c>
      <c r="N296" s="668">
        <v>4.8</v>
      </c>
      <c r="O296" s="668">
        <v>3706.3199999999997</v>
      </c>
      <c r="P296" s="681">
        <v>0.48328784699901028</v>
      </c>
      <c r="Q296" s="669">
        <v>772.15</v>
      </c>
    </row>
    <row r="297" spans="1:17" ht="14.4" customHeight="1" x14ac:dyDescent="0.3">
      <c r="A297" s="664" t="s">
        <v>555</v>
      </c>
      <c r="B297" s="665" t="s">
        <v>7777</v>
      </c>
      <c r="C297" s="665" t="s">
        <v>7593</v>
      </c>
      <c r="D297" s="665" t="s">
        <v>8061</v>
      </c>
      <c r="E297" s="665" t="s">
        <v>8062</v>
      </c>
      <c r="F297" s="668">
        <v>20.520000000000003</v>
      </c>
      <c r="G297" s="668">
        <v>74447.520000000004</v>
      </c>
      <c r="H297" s="668">
        <v>1</v>
      </c>
      <c r="I297" s="668">
        <v>3628.0467836257308</v>
      </c>
      <c r="J297" s="668">
        <v>35.64</v>
      </c>
      <c r="K297" s="668">
        <v>102395.17000000001</v>
      </c>
      <c r="L297" s="668">
        <v>1.3754006849388671</v>
      </c>
      <c r="M297" s="668">
        <v>2873.0406846240185</v>
      </c>
      <c r="N297" s="668">
        <v>9.6000000000000014</v>
      </c>
      <c r="O297" s="668">
        <v>27241.73</v>
      </c>
      <c r="P297" s="681">
        <v>0.36591856921493149</v>
      </c>
      <c r="Q297" s="669">
        <v>2837.6802083333328</v>
      </c>
    </row>
    <row r="298" spans="1:17" ht="14.4" customHeight="1" x14ac:dyDescent="0.3">
      <c r="A298" s="664" t="s">
        <v>555</v>
      </c>
      <c r="B298" s="665" t="s">
        <v>7777</v>
      </c>
      <c r="C298" s="665" t="s">
        <v>7593</v>
      </c>
      <c r="D298" s="665" t="s">
        <v>8063</v>
      </c>
      <c r="E298" s="665" t="s">
        <v>8064</v>
      </c>
      <c r="F298" s="668">
        <v>4.8</v>
      </c>
      <c r="G298" s="668">
        <v>2328</v>
      </c>
      <c r="H298" s="668">
        <v>1</v>
      </c>
      <c r="I298" s="668">
        <v>485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555</v>
      </c>
      <c r="B299" s="665" t="s">
        <v>7777</v>
      </c>
      <c r="C299" s="665" t="s">
        <v>7593</v>
      </c>
      <c r="D299" s="665" t="s">
        <v>8065</v>
      </c>
      <c r="E299" s="665" t="s">
        <v>8066</v>
      </c>
      <c r="F299" s="668">
        <v>1</v>
      </c>
      <c r="G299" s="668">
        <v>16231.54</v>
      </c>
      <c r="H299" s="668">
        <v>1</v>
      </c>
      <c r="I299" s="668">
        <v>16231.54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555</v>
      </c>
      <c r="B300" s="665" t="s">
        <v>7777</v>
      </c>
      <c r="C300" s="665" t="s">
        <v>7593</v>
      </c>
      <c r="D300" s="665" t="s">
        <v>8067</v>
      </c>
      <c r="E300" s="665" t="s">
        <v>8066</v>
      </c>
      <c r="F300" s="668">
        <v>4</v>
      </c>
      <c r="G300" s="668">
        <v>32528.92</v>
      </c>
      <c r="H300" s="668">
        <v>1</v>
      </c>
      <c r="I300" s="668">
        <v>8132.23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555</v>
      </c>
      <c r="B301" s="665" t="s">
        <v>7777</v>
      </c>
      <c r="C301" s="665" t="s">
        <v>7593</v>
      </c>
      <c r="D301" s="665" t="s">
        <v>8068</v>
      </c>
      <c r="E301" s="665" t="s">
        <v>8069</v>
      </c>
      <c r="F301" s="668">
        <v>81</v>
      </c>
      <c r="G301" s="668">
        <v>4057.29</v>
      </c>
      <c r="H301" s="668">
        <v>1</v>
      </c>
      <c r="I301" s="668">
        <v>50.089999999999996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555</v>
      </c>
      <c r="B302" s="665" t="s">
        <v>7777</v>
      </c>
      <c r="C302" s="665" t="s">
        <v>7593</v>
      </c>
      <c r="D302" s="665" t="s">
        <v>8070</v>
      </c>
      <c r="E302" s="665" t="s">
        <v>8071</v>
      </c>
      <c r="F302" s="668">
        <v>0.89999999999999991</v>
      </c>
      <c r="G302" s="668">
        <v>439.82</v>
      </c>
      <c r="H302" s="668">
        <v>1</v>
      </c>
      <c r="I302" s="668">
        <v>488.68888888888893</v>
      </c>
      <c r="J302" s="668"/>
      <c r="K302" s="668"/>
      <c r="L302" s="668"/>
      <c r="M302" s="668"/>
      <c r="N302" s="668"/>
      <c r="O302" s="668"/>
      <c r="P302" s="681"/>
      <c r="Q302" s="669"/>
    </row>
    <row r="303" spans="1:17" ht="14.4" customHeight="1" x14ac:dyDescent="0.3">
      <c r="A303" s="664" t="s">
        <v>555</v>
      </c>
      <c r="B303" s="665" t="s">
        <v>7777</v>
      </c>
      <c r="C303" s="665" t="s">
        <v>7593</v>
      </c>
      <c r="D303" s="665" t="s">
        <v>8072</v>
      </c>
      <c r="E303" s="665" t="s">
        <v>1941</v>
      </c>
      <c r="F303" s="668"/>
      <c r="G303" s="668"/>
      <c r="H303" s="668"/>
      <c r="I303" s="668"/>
      <c r="J303" s="668"/>
      <c r="K303" s="668"/>
      <c r="L303" s="668"/>
      <c r="M303" s="668"/>
      <c r="N303" s="668">
        <v>5</v>
      </c>
      <c r="O303" s="668">
        <v>51961.75</v>
      </c>
      <c r="P303" s="681"/>
      <c r="Q303" s="669">
        <v>10392.35</v>
      </c>
    </row>
    <row r="304" spans="1:17" ht="14.4" customHeight="1" x14ac:dyDescent="0.3">
      <c r="A304" s="664" t="s">
        <v>555</v>
      </c>
      <c r="B304" s="665" t="s">
        <v>7777</v>
      </c>
      <c r="C304" s="665" t="s">
        <v>7593</v>
      </c>
      <c r="D304" s="665" t="s">
        <v>8073</v>
      </c>
      <c r="E304" s="665"/>
      <c r="F304" s="668"/>
      <c r="G304" s="668"/>
      <c r="H304" s="668"/>
      <c r="I304" s="668"/>
      <c r="J304" s="668">
        <v>21</v>
      </c>
      <c r="K304" s="668">
        <v>954.03</v>
      </c>
      <c r="L304" s="668"/>
      <c r="M304" s="668">
        <v>45.43</v>
      </c>
      <c r="N304" s="668"/>
      <c r="O304" s="668"/>
      <c r="P304" s="681"/>
      <c r="Q304" s="669"/>
    </row>
    <row r="305" spans="1:17" ht="14.4" customHeight="1" x14ac:dyDescent="0.3">
      <c r="A305" s="664" t="s">
        <v>555</v>
      </c>
      <c r="B305" s="665" t="s">
        <v>7777</v>
      </c>
      <c r="C305" s="665" t="s">
        <v>7593</v>
      </c>
      <c r="D305" s="665" t="s">
        <v>8074</v>
      </c>
      <c r="E305" s="665" t="s">
        <v>8075</v>
      </c>
      <c r="F305" s="668"/>
      <c r="G305" s="668"/>
      <c r="H305" s="668"/>
      <c r="I305" s="668"/>
      <c r="J305" s="668">
        <v>4.0999999999999996</v>
      </c>
      <c r="K305" s="668">
        <v>13381.31</v>
      </c>
      <c r="L305" s="668"/>
      <c r="M305" s="668">
        <v>3263.7341463414637</v>
      </c>
      <c r="N305" s="668">
        <v>21.9</v>
      </c>
      <c r="O305" s="668">
        <v>71475.98000000001</v>
      </c>
      <c r="P305" s="681"/>
      <c r="Q305" s="669">
        <v>3263.7433789954343</v>
      </c>
    </row>
    <row r="306" spans="1:17" ht="14.4" customHeight="1" x14ac:dyDescent="0.3">
      <c r="A306" s="664" t="s">
        <v>555</v>
      </c>
      <c r="B306" s="665" t="s">
        <v>7777</v>
      </c>
      <c r="C306" s="665" t="s">
        <v>7593</v>
      </c>
      <c r="D306" s="665" t="s">
        <v>8076</v>
      </c>
      <c r="E306" s="665" t="s">
        <v>8077</v>
      </c>
      <c r="F306" s="668"/>
      <c r="G306" s="668"/>
      <c r="H306" s="668"/>
      <c r="I306" s="668"/>
      <c r="J306" s="668">
        <v>1</v>
      </c>
      <c r="K306" s="668">
        <v>1287.3599999999999</v>
      </c>
      <c r="L306" s="668"/>
      <c r="M306" s="668">
        <v>1287.3599999999999</v>
      </c>
      <c r="N306" s="668"/>
      <c r="O306" s="668"/>
      <c r="P306" s="681"/>
      <c r="Q306" s="669"/>
    </row>
    <row r="307" spans="1:17" ht="14.4" customHeight="1" x14ac:dyDescent="0.3">
      <c r="A307" s="664" t="s">
        <v>555</v>
      </c>
      <c r="B307" s="665" t="s">
        <v>7777</v>
      </c>
      <c r="C307" s="665" t="s">
        <v>7593</v>
      </c>
      <c r="D307" s="665" t="s">
        <v>1961</v>
      </c>
      <c r="E307" s="665" t="s">
        <v>1962</v>
      </c>
      <c r="F307" s="668"/>
      <c r="G307" s="668"/>
      <c r="H307" s="668"/>
      <c r="I307" s="668"/>
      <c r="J307" s="668">
        <v>4</v>
      </c>
      <c r="K307" s="668">
        <v>34519.32</v>
      </c>
      <c r="L307" s="668"/>
      <c r="M307" s="668">
        <v>8629.83</v>
      </c>
      <c r="N307" s="668">
        <v>2</v>
      </c>
      <c r="O307" s="668">
        <v>17259.66</v>
      </c>
      <c r="P307" s="681"/>
      <c r="Q307" s="669">
        <v>8629.83</v>
      </c>
    </row>
    <row r="308" spans="1:17" ht="14.4" customHeight="1" x14ac:dyDescent="0.3">
      <c r="A308" s="664" t="s">
        <v>555</v>
      </c>
      <c r="B308" s="665" t="s">
        <v>7777</v>
      </c>
      <c r="C308" s="665" t="s">
        <v>7593</v>
      </c>
      <c r="D308" s="665" t="s">
        <v>1964</v>
      </c>
      <c r="E308" s="665" t="s">
        <v>1965</v>
      </c>
      <c r="F308" s="668"/>
      <c r="G308" s="668"/>
      <c r="H308" s="668"/>
      <c r="I308" s="668"/>
      <c r="J308" s="668">
        <v>6</v>
      </c>
      <c r="K308" s="668">
        <v>25889.46</v>
      </c>
      <c r="L308" s="668"/>
      <c r="M308" s="668">
        <v>4314.91</v>
      </c>
      <c r="N308" s="668">
        <v>3</v>
      </c>
      <c r="O308" s="668">
        <v>12944.73</v>
      </c>
      <c r="P308" s="681"/>
      <c r="Q308" s="669">
        <v>4314.91</v>
      </c>
    </row>
    <row r="309" spans="1:17" ht="14.4" customHeight="1" x14ac:dyDescent="0.3">
      <c r="A309" s="664" t="s">
        <v>555</v>
      </c>
      <c r="B309" s="665" t="s">
        <v>7777</v>
      </c>
      <c r="C309" s="665" t="s">
        <v>7593</v>
      </c>
      <c r="D309" s="665" t="s">
        <v>8078</v>
      </c>
      <c r="E309" s="665" t="s">
        <v>1867</v>
      </c>
      <c r="F309" s="668"/>
      <c r="G309" s="668"/>
      <c r="H309" s="668"/>
      <c r="I309" s="668"/>
      <c r="J309" s="668"/>
      <c r="K309" s="668"/>
      <c r="L309" s="668"/>
      <c r="M309" s="668"/>
      <c r="N309" s="668">
        <v>2.2000000000000002</v>
      </c>
      <c r="O309" s="668">
        <v>24846.47</v>
      </c>
      <c r="P309" s="681"/>
      <c r="Q309" s="669">
        <v>11293.85</v>
      </c>
    </row>
    <row r="310" spans="1:17" ht="14.4" customHeight="1" x14ac:dyDescent="0.3">
      <c r="A310" s="664" t="s">
        <v>555</v>
      </c>
      <c r="B310" s="665" t="s">
        <v>7777</v>
      </c>
      <c r="C310" s="665" t="s">
        <v>7593</v>
      </c>
      <c r="D310" s="665" t="s">
        <v>8079</v>
      </c>
      <c r="E310" s="665" t="s">
        <v>1903</v>
      </c>
      <c r="F310" s="668"/>
      <c r="G310" s="668"/>
      <c r="H310" s="668"/>
      <c r="I310" s="668"/>
      <c r="J310" s="668"/>
      <c r="K310" s="668"/>
      <c r="L310" s="668"/>
      <c r="M310" s="668"/>
      <c r="N310" s="668">
        <v>7.8</v>
      </c>
      <c r="O310" s="668">
        <v>4615.26</v>
      </c>
      <c r="P310" s="681"/>
      <c r="Q310" s="669">
        <v>591.70000000000005</v>
      </c>
    </row>
    <row r="311" spans="1:17" ht="14.4" customHeight="1" x14ac:dyDescent="0.3">
      <c r="A311" s="664" t="s">
        <v>555</v>
      </c>
      <c r="B311" s="665" t="s">
        <v>7777</v>
      </c>
      <c r="C311" s="665" t="s">
        <v>8080</v>
      </c>
      <c r="D311" s="665" t="s">
        <v>8081</v>
      </c>
      <c r="E311" s="665"/>
      <c r="F311" s="668"/>
      <c r="G311" s="668"/>
      <c r="H311" s="668"/>
      <c r="I311" s="668"/>
      <c r="J311" s="668">
        <v>2</v>
      </c>
      <c r="K311" s="668">
        <v>2431.6999999999998</v>
      </c>
      <c r="L311" s="668"/>
      <c r="M311" s="668">
        <v>1215.8499999999999</v>
      </c>
      <c r="N311" s="668">
        <v>2</v>
      </c>
      <c r="O311" s="668">
        <v>2613.84</v>
      </c>
      <c r="P311" s="681"/>
      <c r="Q311" s="669">
        <v>1306.92</v>
      </c>
    </row>
    <row r="312" spans="1:17" ht="14.4" customHeight="1" x14ac:dyDescent="0.3">
      <c r="A312" s="664" t="s">
        <v>555</v>
      </c>
      <c r="B312" s="665" t="s">
        <v>7777</v>
      </c>
      <c r="C312" s="665" t="s">
        <v>8080</v>
      </c>
      <c r="D312" s="665" t="s">
        <v>8082</v>
      </c>
      <c r="E312" s="665" t="s">
        <v>8083</v>
      </c>
      <c r="F312" s="668">
        <v>36</v>
      </c>
      <c r="G312" s="668">
        <v>67160.88</v>
      </c>
      <c r="H312" s="668">
        <v>1</v>
      </c>
      <c r="I312" s="668">
        <v>1865.5800000000002</v>
      </c>
      <c r="J312" s="668">
        <v>46</v>
      </c>
      <c r="K312" s="668">
        <v>85816.68</v>
      </c>
      <c r="L312" s="668">
        <v>1.2777777777777777</v>
      </c>
      <c r="M312" s="668">
        <v>1865.58</v>
      </c>
      <c r="N312" s="668">
        <v>24</v>
      </c>
      <c r="O312" s="668">
        <v>48156.24</v>
      </c>
      <c r="P312" s="681">
        <v>0.71702812708826913</v>
      </c>
      <c r="Q312" s="669">
        <v>2006.51</v>
      </c>
    </row>
    <row r="313" spans="1:17" ht="14.4" customHeight="1" x14ac:dyDescent="0.3">
      <c r="A313" s="664" t="s">
        <v>555</v>
      </c>
      <c r="B313" s="665" t="s">
        <v>7777</v>
      </c>
      <c r="C313" s="665" t="s">
        <v>8080</v>
      </c>
      <c r="D313" s="665" t="s">
        <v>8082</v>
      </c>
      <c r="E313" s="665"/>
      <c r="F313" s="668">
        <v>82</v>
      </c>
      <c r="G313" s="668">
        <v>152977.56</v>
      </c>
      <c r="H313" s="668">
        <v>1</v>
      </c>
      <c r="I313" s="668">
        <v>1865.58</v>
      </c>
      <c r="J313" s="668">
        <v>114</v>
      </c>
      <c r="K313" s="668">
        <v>212676.11999999997</v>
      </c>
      <c r="L313" s="668">
        <v>1.3902439024390243</v>
      </c>
      <c r="M313" s="668">
        <v>1865.5799999999997</v>
      </c>
      <c r="N313" s="668">
        <v>102</v>
      </c>
      <c r="O313" s="668">
        <v>204631.78</v>
      </c>
      <c r="P313" s="681">
        <v>1.3376588043370543</v>
      </c>
      <c r="Q313" s="669">
        <v>2006.1939215686275</v>
      </c>
    </row>
    <row r="314" spans="1:17" ht="14.4" customHeight="1" x14ac:dyDescent="0.3">
      <c r="A314" s="664" t="s">
        <v>555</v>
      </c>
      <c r="B314" s="665" t="s">
        <v>7777</v>
      </c>
      <c r="C314" s="665" t="s">
        <v>8080</v>
      </c>
      <c r="D314" s="665" t="s">
        <v>8084</v>
      </c>
      <c r="E314" s="665" t="s">
        <v>8085</v>
      </c>
      <c r="F314" s="668">
        <v>9</v>
      </c>
      <c r="G314" s="668">
        <v>24558.39</v>
      </c>
      <c r="H314" s="668">
        <v>1</v>
      </c>
      <c r="I314" s="668">
        <v>2728.71</v>
      </c>
      <c r="J314" s="668">
        <v>0</v>
      </c>
      <c r="K314" s="668">
        <v>-535.64</v>
      </c>
      <c r="L314" s="668">
        <v>-2.1810876038697975E-2</v>
      </c>
      <c r="M314" s="668"/>
      <c r="N314" s="668">
        <v>1</v>
      </c>
      <c r="O314" s="668">
        <v>2465.62</v>
      </c>
      <c r="P314" s="681">
        <v>0.10039827529410519</v>
      </c>
      <c r="Q314" s="669">
        <v>2465.62</v>
      </c>
    </row>
    <row r="315" spans="1:17" ht="14.4" customHeight="1" x14ac:dyDescent="0.3">
      <c r="A315" s="664" t="s">
        <v>555</v>
      </c>
      <c r="B315" s="665" t="s">
        <v>7777</v>
      </c>
      <c r="C315" s="665" t="s">
        <v>8080</v>
      </c>
      <c r="D315" s="665" t="s">
        <v>8084</v>
      </c>
      <c r="E315" s="665"/>
      <c r="F315" s="668">
        <v>1</v>
      </c>
      <c r="G315" s="668">
        <v>2728.71</v>
      </c>
      <c r="H315" s="668">
        <v>1</v>
      </c>
      <c r="I315" s="668">
        <v>2728.71</v>
      </c>
      <c r="J315" s="668">
        <v>9</v>
      </c>
      <c r="K315" s="668">
        <v>24022.75</v>
      </c>
      <c r="L315" s="668">
        <v>8.8037021156517188</v>
      </c>
      <c r="M315" s="668">
        <v>2669.1944444444443</v>
      </c>
      <c r="N315" s="668">
        <v>2</v>
      </c>
      <c r="O315" s="668">
        <v>4926.51</v>
      </c>
      <c r="P315" s="681">
        <v>1.805435535472806</v>
      </c>
      <c r="Q315" s="669">
        <v>2463.2550000000001</v>
      </c>
    </row>
    <row r="316" spans="1:17" ht="14.4" customHeight="1" x14ac:dyDescent="0.3">
      <c r="A316" s="664" t="s">
        <v>555</v>
      </c>
      <c r="B316" s="665" t="s">
        <v>7777</v>
      </c>
      <c r="C316" s="665" t="s">
        <v>8080</v>
      </c>
      <c r="D316" s="665" t="s">
        <v>8086</v>
      </c>
      <c r="E316" s="665" t="s">
        <v>8085</v>
      </c>
      <c r="F316" s="668"/>
      <c r="G316" s="668"/>
      <c r="H316" s="668"/>
      <c r="I316" s="668"/>
      <c r="J316" s="668"/>
      <c r="K316" s="668"/>
      <c r="L316" s="668"/>
      <c r="M316" s="668"/>
      <c r="N316" s="668">
        <v>2</v>
      </c>
      <c r="O316" s="668">
        <v>2943.26</v>
      </c>
      <c r="P316" s="681"/>
      <c r="Q316" s="669">
        <v>1471.63</v>
      </c>
    </row>
    <row r="317" spans="1:17" ht="14.4" customHeight="1" x14ac:dyDescent="0.3">
      <c r="A317" s="664" t="s">
        <v>555</v>
      </c>
      <c r="B317" s="665" t="s">
        <v>7777</v>
      </c>
      <c r="C317" s="665" t="s">
        <v>8080</v>
      </c>
      <c r="D317" s="665" t="s">
        <v>8087</v>
      </c>
      <c r="E317" s="665"/>
      <c r="F317" s="668"/>
      <c r="G317" s="668"/>
      <c r="H317" s="668"/>
      <c r="I317" s="668"/>
      <c r="J317" s="668">
        <v>5</v>
      </c>
      <c r="K317" s="668">
        <v>9327.9</v>
      </c>
      <c r="L317" s="668"/>
      <c r="M317" s="668">
        <v>1865.58</v>
      </c>
      <c r="N317" s="668"/>
      <c r="O317" s="668"/>
      <c r="P317" s="681"/>
      <c r="Q317" s="669"/>
    </row>
    <row r="318" spans="1:17" ht="14.4" customHeight="1" x14ac:dyDescent="0.3">
      <c r="A318" s="664" t="s">
        <v>555</v>
      </c>
      <c r="B318" s="665" t="s">
        <v>7777</v>
      </c>
      <c r="C318" s="665" t="s">
        <v>8080</v>
      </c>
      <c r="D318" s="665" t="s">
        <v>8088</v>
      </c>
      <c r="E318" s="665"/>
      <c r="F318" s="668">
        <v>5</v>
      </c>
      <c r="G318" s="668">
        <v>40371.800000000003</v>
      </c>
      <c r="H318" s="668">
        <v>1</v>
      </c>
      <c r="I318" s="668">
        <v>8074.3600000000006</v>
      </c>
      <c r="J318" s="668">
        <v>1</v>
      </c>
      <c r="K318" s="668">
        <v>8074.36</v>
      </c>
      <c r="L318" s="668">
        <v>0.19999999999999998</v>
      </c>
      <c r="M318" s="668">
        <v>8074.36</v>
      </c>
      <c r="N318" s="668"/>
      <c r="O318" s="668"/>
      <c r="P318" s="681"/>
      <c r="Q318" s="669"/>
    </row>
    <row r="319" spans="1:17" ht="14.4" customHeight="1" x14ac:dyDescent="0.3">
      <c r="A319" s="664" t="s">
        <v>555</v>
      </c>
      <c r="B319" s="665" t="s">
        <v>7777</v>
      </c>
      <c r="C319" s="665" t="s">
        <v>8080</v>
      </c>
      <c r="D319" s="665" t="s">
        <v>8088</v>
      </c>
      <c r="E319" s="665" t="s">
        <v>8089</v>
      </c>
      <c r="F319" s="668"/>
      <c r="G319" s="668"/>
      <c r="H319" s="668"/>
      <c r="I319" s="668"/>
      <c r="J319" s="668">
        <v>5</v>
      </c>
      <c r="K319" s="668">
        <v>40371.800000000003</v>
      </c>
      <c r="L319" s="668"/>
      <c r="M319" s="668">
        <v>8074.3600000000006</v>
      </c>
      <c r="N319" s="668"/>
      <c r="O319" s="668"/>
      <c r="P319" s="681"/>
      <c r="Q319" s="669"/>
    </row>
    <row r="320" spans="1:17" ht="14.4" customHeight="1" x14ac:dyDescent="0.3">
      <c r="A320" s="664" t="s">
        <v>555</v>
      </c>
      <c r="B320" s="665" t="s">
        <v>7777</v>
      </c>
      <c r="C320" s="665" t="s">
        <v>8080</v>
      </c>
      <c r="D320" s="665" t="s">
        <v>8090</v>
      </c>
      <c r="E320" s="665" t="s">
        <v>8091</v>
      </c>
      <c r="F320" s="668">
        <v>4</v>
      </c>
      <c r="G320" s="668">
        <v>38744.400000000001</v>
      </c>
      <c r="H320" s="668">
        <v>1</v>
      </c>
      <c r="I320" s="668">
        <v>9686.1</v>
      </c>
      <c r="J320" s="668">
        <v>8</v>
      </c>
      <c r="K320" s="668">
        <v>77488.800000000003</v>
      </c>
      <c r="L320" s="668">
        <v>2</v>
      </c>
      <c r="M320" s="668">
        <v>9686.1</v>
      </c>
      <c r="N320" s="668"/>
      <c r="O320" s="668"/>
      <c r="P320" s="681"/>
      <c r="Q320" s="669"/>
    </row>
    <row r="321" spans="1:17" ht="14.4" customHeight="1" x14ac:dyDescent="0.3">
      <c r="A321" s="664" t="s">
        <v>555</v>
      </c>
      <c r="B321" s="665" t="s">
        <v>7777</v>
      </c>
      <c r="C321" s="665" t="s">
        <v>8080</v>
      </c>
      <c r="D321" s="665" t="s">
        <v>8090</v>
      </c>
      <c r="E321" s="665"/>
      <c r="F321" s="668"/>
      <c r="G321" s="668"/>
      <c r="H321" s="668"/>
      <c r="I321" s="668"/>
      <c r="J321" s="668">
        <v>8</v>
      </c>
      <c r="K321" s="668">
        <v>77488.800000000003</v>
      </c>
      <c r="L321" s="668"/>
      <c r="M321" s="668">
        <v>9686.1</v>
      </c>
      <c r="N321" s="668">
        <v>1</v>
      </c>
      <c r="O321" s="668">
        <v>9911.33</v>
      </c>
      <c r="P321" s="681"/>
      <c r="Q321" s="669">
        <v>9911.33</v>
      </c>
    </row>
    <row r="322" spans="1:17" ht="14.4" customHeight="1" x14ac:dyDescent="0.3">
      <c r="A322" s="664" t="s">
        <v>555</v>
      </c>
      <c r="B322" s="665" t="s">
        <v>7777</v>
      </c>
      <c r="C322" s="665" t="s">
        <v>8080</v>
      </c>
      <c r="D322" s="665" t="s">
        <v>8092</v>
      </c>
      <c r="E322" s="665"/>
      <c r="F322" s="668">
        <v>26</v>
      </c>
      <c r="G322" s="668">
        <v>24064.819999999996</v>
      </c>
      <c r="H322" s="668">
        <v>1</v>
      </c>
      <c r="I322" s="668">
        <v>925.56999999999982</v>
      </c>
      <c r="J322" s="668">
        <v>71</v>
      </c>
      <c r="K322" s="668">
        <v>65715.47</v>
      </c>
      <c r="L322" s="668">
        <v>2.7307692307692313</v>
      </c>
      <c r="M322" s="668">
        <v>925.57</v>
      </c>
      <c r="N322" s="668">
        <v>35</v>
      </c>
      <c r="O322" s="668">
        <v>37206.050000000003</v>
      </c>
      <c r="P322" s="681">
        <v>1.5460763886868885</v>
      </c>
      <c r="Q322" s="669">
        <v>1063.03</v>
      </c>
    </row>
    <row r="323" spans="1:17" ht="14.4" customHeight="1" x14ac:dyDescent="0.3">
      <c r="A323" s="664" t="s">
        <v>555</v>
      </c>
      <c r="B323" s="665" t="s">
        <v>7777</v>
      </c>
      <c r="C323" s="665" t="s">
        <v>8080</v>
      </c>
      <c r="D323" s="665" t="s">
        <v>8092</v>
      </c>
      <c r="E323" s="665" t="s">
        <v>8093</v>
      </c>
      <c r="F323" s="668">
        <v>23</v>
      </c>
      <c r="G323" s="668">
        <v>21288.11</v>
      </c>
      <c r="H323" s="668">
        <v>1</v>
      </c>
      <c r="I323" s="668">
        <v>925.57</v>
      </c>
      <c r="J323" s="668">
        <v>8</v>
      </c>
      <c r="K323" s="668">
        <v>7404.56</v>
      </c>
      <c r="L323" s="668">
        <v>0.34782608695652173</v>
      </c>
      <c r="M323" s="668">
        <v>925.57</v>
      </c>
      <c r="N323" s="668">
        <v>7</v>
      </c>
      <c r="O323" s="668">
        <v>7441.2099999999991</v>
      </c>
      <c r="P323" s="681">
        <v>0.34954770526833989</v>
      </c>
      <c r="Q323" s="669">
        <v>1063.03</v>
      </c>
    </row>
    <row r="324" spans="1:17" ht="14.4" customHeight="1" x14ac:dyDescent="0.3">
      <c r="A324" s="664" t="s">
        <v>555</v>
      </c>
      <c r="B324" s="665" t="s">
        <v>7777</v>
      </c>
      <c r="C324" s="665" t="s">
        <v>8080</v>
      </c>
      <c r="D324" s="665" t="s">
        <v>8094</v>
      </c>
      <c r="E324" s="665"/>
      <c r="F324" s="668">
        <v>1</v>
      </c>
      <c r="G324" s="668">
        <v>238.68</v>
      </c>
      <c r="H324" s="668">
        <v>1</v>
      </c>
      <c r="I324" s="668">
        <v>238.68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555</v>
      </c>
      <c r="B325" s="665" t="s">
        <v>7777</v>
      </c>
      <c r="C325" s="665" t="s">
        <v>8080</v>
      </c>
      <c r="D325" s="665" t="s">
        <v>8094</v>
      </c>
      <c r="E325" s="665" t="s">
        <v>8095</v>
      </c>
      <c r="F325" s="668"/>
      <c r="G325" s="668"/>
      <c r="H325" s="668"/>
      <c r="I325" s="668"/>
      <c r="J325" s="668">
        <v>33</v>
      </c>
      <c r="K325" s="668">
        <v>7876.44</v>
      </c>
      <c r="L325" s="668"/>
      <c r="M325" s="668">
        <v>238.67999999999998</v>
      </c>
      <c r="N325" s="668"/>
      <c r="O325" s="668"/>
      <c r="P325" s="681"/>
      <c r="Q325" s="669"/>
    </row>
    <row r="326" spans="1:17" ht="14.4" customHeight="1" x14ac:dyDescent="0.3">
      <c r="A326" s="664" t="s">
        <v>555</v>
      </c>
      <c r="B326" s="665" t="s">
        <v>7777</v>
      </c>
      <c r="C326" s="665" t="s">
        <v>7623</v>
      </c>
      <c r="D326" s="665" t="s">
        <v>7810</v>
      </c>
      <c r="E326" s="665" t="s">
        <v>7811</v>
      </c>
      <c r="F326" s="668">
        <v>960</v>
      </c>
      <c r="G326" s="668">
        <v>316780.79999999999</v>
      </c>
      <c r="H326" s="668">
        <v>1</v>
      </c>
      <c r="I326" s="668">
        <v>329.97999999999996</v>
      </c>
      <c r="J326" s="668">
        <v>1012</v>
      </c>
      <c r="K326" s="668">
        <v>333939.76</v>
      </c>
      <c r="L326" s="668">
        <v>1.0541666666666667</v>
      </c>
      <c r="M326" s="668">
        <v>329.98</v>
      </c>
      <c r="N326" s="668">
        <v>986</v>
      </c>
      <c r="O326" s="668">
        <v>325360.28000000003</v>
      </c>
      <c r="P326" s="681">
        <v>1.0270833333333336</v>
      </c>
      <c r="Q326" s="669">
        <v>329.98</v>
      </c>
    </row>
    <row r="327" spans="1:17" ht="14.4" customHeight="1" x14ac:dyDescent="0.3">
      <c r="A327" s="664" t="s">
        <v>555</v>
      </c>
      <c r="B327" s="665" t="s">
        <v>7777</v>
      </c>
      <c r="C327" s="665" t="s">
        <v>7623</v>
      </c>
      <c r="D327" s="665" t="s">
        <v>7812</v>
      </c>
      <c r="E327" s="665" t="s">
        <v>7811</v>
      </c>
      <c r="F327" s="668">
        <v>43</v>
      </c>
      <c r="G327" s="668">
        <v>18636.63</v>
      </c>
      <c r="H327" s="668">
        <v>1</v>
      </c>
      <c r="I327" s="668">
        <v>433.41</v>
      </c>
      <c r="J327" s="668">
        <v>60</v>
      </c>
      <c r="K327" s="668">
        <v>26004.600000000002</v>
      </c>
      <c r="L327" s="668">
        <v>1.3953488372093024</v>
      </c>
      <c r="M327" s="668">
        <v>433.41</v>
      </c>
      <c r="N327" s="668">
        <v>44</v>
      </c>
      <c r="O327" s="668">
        <v>19070.039999999997</v>
      </c>
      <c r="P327" s="681">
        <v>1.0232558139534882</v>
      </c>
      <c r="Q327" s="669">
        <v>433.40999999999991</v>
      </c>
    </row>
    <row r="328" spans="1:17" ht="14.4" customHeight="1" x14ac:dyDescent="0.3">
      <c r="A328" s="664" t="s">
        <v>555</v>
      </c>
      <c r="B328" s="665" t="s">
        <v>7777</v>
      </c>
      <c r="C328" s="665" t="s">
        <v>7623</v>
      </c>
      <c r="D328" s="665" t="s">
        <v>7813</v>
      </c>
      <c r="E328" s="665" t="s">
        <v>7814</v>
      </c>
      <c r="F328" s="668">
        <v>61</v>
      </c>
      <c r="G328" s="668">
        <v>87556.96</v>
      </c>
      <c r="H328" s="668">
        <v>1</v>
      </c>
      <c r="I328" s="668">
        <v>1435.3600000000001</v>
      </c>
      <c r="J328" s="668">
        <v>73</v>
      </c>
      <c r="K328" s="668">
        <v>104781.28</v>
      </c>
      <c r="L328" s="668">
        <v>1.1967213114754098</v>
      </c>
      <c r="M328" s="668">
        <v>1435.36</v>
      </c>
      <c r="N328" s="668">
        <v>64</v>
      </c>
      <c r="O328" s="668">
        <v>91863.040000000008</v>
      </c>
      <c r="P328" s="681">
        <v>1.0491803278688525</v>
      </c>
      <c r="Q328" s="669">
        <v>1435.3600000000001</v>
      </c>
    </row>
    <row r="329" spans="1:17" ht="14.4" customHeight="1" x14ac:dyDescent="0.3">
      <c r="A329" s="664" t="s">
        <v>555</v>
      </c>
      <c r="B329" s="665" t="s">
        <v>7777</v>
      </c>
      <c r="C329" s="665" t="s">
        <v>7623</v>
      </c>
      <c r="D329" s="665" t="s">
        <v>8096</v>
      </c>
      <c r="E329" s="665" t="s">
        <v>7814</v>
      </c>
      <c r="F329" s="668">
        <v>6</v>
      </c>
      <c r="G329" s="668">
        <v>10186.620000000001</v>
      </c>
      <c r="H329" s="668">
        <v>1</v>
      </c>
      <c r="I329" s="668">
        <v>1697.7700000000002</v>
      </c>
      <c r="J329" s="668">
        <v>8</v>
      </c>
      <c r="K329" s="668">
        <v>13582.16</v>
      </c>
      <c r="L329" s="668">
        <v>1.3333333333333333</v>
      </c>
      <c r="M329" s="668">
        <v>1697.77</v>
      </c>
      <c r="N329" s="668">
        <v>4</v>
      </c>
      <c r="O329" s="668">
        <v>6791.08</v>
      </c>
      <c r="P329" s="681">
        <v>0.66666666666666663</v>
      </c>
      <c r="Q329" s="669">
        <v>1697.77</v>
      </c>
    </row>
    <row r="330" spans="1:17" ht="14.4" customHeight="1" x14ac:dyDescent="0.3">
      <c r="A330" s="664" t="s">
        <v>555</v>
      </c>
      <c r="B330" s="665" t="s">
        <v>7777</v>
      </c>
      <c r="C330" s="665" t="s">
        <v>7623</v>
      </c>
      <c r="D330" s="665" t="s">
        <v>8097</v>
      </c>
      <c r="E330" s="665" t="s">
        <v>8098</v>
      </c>
      <c r="F330" s="668">
        <v>60</v>
      </c>
      <c r="G330" s="668">
        <v>43378.2</v>
      </c>
      <c r="H330" s="668">
        <v>1</v>
      </c>
      <c r="I330" s="668">
        <v>722.96999999999991</v>
      </c>
      <c r="J330" s="668">
        <v>49</v>
      </c>
      <c r="K330" s="668">
        <v>35425.53</v>
      </c>
      <c r="L330" s="668">
        <v>0.81666666666666665</v>
      </c>
      <c r="M330" s="668">
        <v>722.97</v>
      </c>
      <c r="N330" s="668">
        <v>91</v>
      </c>
      <c r="O330" s="668">
        <v>65790.27</v>
      </c>
      <c r="P330" s="681">
        <v>1.5166666666666668</v>
      </c>
      <c r="Q330" s="669">
        <v>722.97</v>
      </c>
    </row>
    <row r="331" spans="1:17" ht="14.4" customHeight="1" x14ac:dyDescent="0.3">
      <c r="A331" s="664" t="s">
        <v>555</v>
      </c>
      <c r="B331" s="665" t="s">
        <v>7777</v>
      </c>
      <c r="C331" s="665" t="s">
        <v>7623</v>
      </c>
      <c r="D331" s="665" t="s">
        <v>8099</v>
      </c>
      <c r="E331" s="665" t="s">
        <v>8098</v>
      </c>
      <c r="F331" s="668">
        <v>170</v>
      </c>
      <c r="G331" s="668">
        <v>80321.600000000006</v>
      </c>
      <c r="H331" s="668">
        <v>1</v>
      </c>
      <c r="I331" s="668">
        <v>472.48</v>
      </c>
      <c r="J331" s="668">
        <v>178</v>
      </c>
      <c r="K331" s="668">
        <v>84101.440000000002</v>
      </c>
      <c r="L331" s="668">
        <v>1.0470588235294118</v>
      </c>
      <c r="M331" s="668">
        <v>472.48</v>
      </c>
      <c r="N331" s="668">
        <v>178</v>
      </c>
      <c r="O331" s="668">
        <v>84101.440000000017</v>
      </c>
      <c r="P331" s="681">
        <v>1.0470588235294118</v>
      </c>
      <c r="Q331" s="669">
        <v>472.48000000000008</v>
      </c>
    </row>
    <row r="332" spans="1:17" ht="14.4" customHeight="1" x14ac:dyDescent="0.3">
      <c r="A332" s="664" t="s">
        <v>555</v>
      </c>
      <c r="B332" s="665" t="s">
        <v>7777</v>
      </c>
      <c r="C332" s="665" t="s">
        <v>7623</v>
      </c>
      <c r="D332" s="665" t="s">
        <v>8100</v>
      </c>
      <c r="E332" s="665" t="s">
        <v>8098</v>
      </c>
      <c r="F332" s="668">
        <v>46</v>
      </c>
      <c r="G332" s="668">
        <v>21457.62</v>
      </c>
      <c r="H332" s="668">
        <v>1</v>
      </c>
      <c r="I332" s="668">
        <v>466.46999999999997</v>
      </c>
      <c r="J332" s="668">
        <v>22</v>
      </c>
      <c r="K332" s="668">
        <v>10262.34</v>
      </c>
      <c r="L332" s="668">
        <v>0.47826086956521741</v>
      </c>
      <c r="M332" s="668">
        <v>466.47</v>
      </c>
      <c r="N332" s="668">
        <v>16</v>
      </c>
      <c r="O332" s="668">
        <v>7463.52</v>
      </c>
      <c r="P332" s="681">
        <v>0.34782608695652178</v>
      </c>
      <c r="Q332" s="669">
        <v>466.47</v>
      </c>
    </row>
    <row r="333" spans="1:17" ht="14.4" customHeight="1" x14ac:dyDescent="0.3">
      <c r="A333" s="664" t="s">
        <v>555</v>
      </c>
      <c r="B333" s="665" t="s">
        <v>7777</v>
      </c>
      <c r="C333" s="665" t="s">
        <v>7623</v>
      </c>
      <c r="D333" s="665" t="s">
        <v>8101</v>
      </c>
      <c r="E333" s="665" t="s">
        <v>8102</v>
      </c>
      <c r="F333" s="668">
        <v>1</v>
      </c>
      <c r="G333" s="668">
        <v>4039.02</v>
      </c>
      <c r="H333" s="668">
        <v>1</v>
      </c>
      <c r="I333" s="668">
        <v>4039.02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555</v>
      </c>
      <c r="B334" s="665" t="s">
        <v>7777</v>
      </c>
      <c r="C334" s="665" t="s">
        <v>7623</v>
      </c>
      <c r="D334" s="665" t="s">
        <v>8103</v>
      </c>
      <c r="E334" s="665" t="s">
        <v>8104</v>
      </c>
      <c r="F334" s="668">
        <v>8</v>
      </c>
      <c r="G334" s="668">
        <v>34496</v>
      </c>
      <c r="H334" s="668">
        <v>1</v>
      </c>
      <c r="I334" s="668">
        <v>4312</v>
      </c>
      <c r="J334" s="668">
        <v>11</v>
      </c>
      <c r="K334" s="668">
        <v>47432</v>
      </c>
      <c r="L334" s="668">
        <v>1.375</v>
      </c>
      <c r="M334" s="668">
        <v>4312</v>
      </c>
      <c r="N334" s="668">
        <v>7</v>
      </c>
      <c r="O334" s="668">
        <v>30184</v>
      </c>
      <c r="P334" s="681">
        <v>0.875</v>
      </c>
      <c r="Q334" s="669">
        <v>4312</v>
      </c>
    </row>
    <row r="335" spans="1:17" ht="14.4" customHeight="1" x14ac:dyDescent="0.3">
      <c r="A335" s="664" t="s">
        <v>555</v>
      </c>
      <c r="B335" s="665" t="s">
        <v>7777</v>
      </c>
      <c r="C335" s="665" t="s">
        <v>7623</v>
      </c>
      <c r="D335" s="665" t="s">
        <v>8105</v>
      </c>
      <c r="E335" s="665" t="s">
        <v>8106</v>
      </c>
      <c r="F335" s="668">
        <v>3</v>
      </c>
      <c r="G335" s="668">
        <v>13309.41</v>
      </c>
      <c r="H335" s="668">
        <v>1</v>
      </c>
      <c r="I335" s="668">
        <v>4436.47</v>
      </c>
      <c r="J335" s="668">
        <v>3</v>
      </c>
      <c r="K335" s="668">
        <v>13309.41</v>
      </c>
      <c r="L335" s="668">
        <v>1</v>
      </c>
      <c r="M335" s="668">
        <v>4436.47</v>
      </c>
      <c r="N335" s="668">
        <v>1</v>
      </c>
      <c r="O335" s="668">
        <v>4436.47</v>
      </c>
      <c r="P335" s="681">
        <v>0.33333333333333337</v>
      </c>
      <c r="Q335" s="669">
        <v>4436.47</v>
      </c>
    </row>
    <row r="336" spans="1:17" ht="14.4" customHeight="1" x14ac:dyDescent="0.3">
      <c r="A336" s="664" t="s">
        <v>555</v>
      </c>
      <c r="B336" s="665" t="s">
        <v>7777</v>
      </c>
      <c r="C336" s="665" t="s">
        <v>7623</v>
      </c>
      <c r="D336" s="665" t="s">
        <v>8107</v>
      </c>
      <c r="E336" s="665" t="s">
        <v>8102</v>
      </c>
      <c r="F336" s="668">
        <v>9</v>
      </c>
      <c r="G336" s="668">
        <v>37120.680000000008</v>
      </c>
      <c r="H336" s="668">
        <v>1</v>
      </c>
      <c r="I336" s="668">
        <v>4124.5200000000004</v>
      </c>
      <c r="J336" s="668">
        <v>6</v>
      </c>
      <c r="K336" s="668">
        <v>24747.119999999999</v>
      </c>
      <c r="L336" s="668">
        <v>0.66666666666666652</v>
      </c>
      <c r="M336" s="668">
        <v>4124.5199999999995</v>
      </c>
      <c r="N336" s="668">
        <v>11</v>
      </c>
      <c r="O336" s="668">
        <v>45369.720000000016</v>
      </c>
      <c r="P336" s="681">
        <v>1.2222222222222223</v>
      </c>
      <c r="Q336" s="669">
        <v>4124.5200000000013</v>
      </c>
    </row>
    <row r="337" spans="1:17" ht="14.4" customHeight="1" x14ac:dyDescent="0.3">
      <c r="A337" s="664" t="s">
        <v>555</v>
      </c>
      <c r="B337" s="665" t="s">
        <v>7777</v>
      </c>
      <c r="C337" s="665" t="s">
        <v>7623</v>
      </c>
      <c r="D337" s="665" t="s">
        <v>8108</v>
      </c>
      <c r="E337" s="665" t="s">
        <v>8109</v>
      </c>
      <c r="F337" s="668">
        <v>8</v>
      </c>
      <c r="G337" s="668">
        <v>4763.12</v>
      </c>
      <c r="H337" s="668">
        <v>1</v>
      </c>
      <c r="I337" s="668">
        <v>595.39</v>
      </c>
      <c r="J337" s="668">
        <v>4</v>
      </c>
      <c r="K337" s="668">
        <v>2381.56</v>
      </c>
      <c r="L337" s="668">
        <v>0.5</v>
      </c>
      <c r="M337" s="668">
        <v>595.39</v>
      </c>
      <c r="N337" s="668">
        <v>1</v>
      </c>
      <c r="O337" s="668">
        <v>595.39</v>
      </c>
      <c r="P337" s="681">
        <v>0.125</v>
      </c>
      <c r="Q337" s="669">
        <v>595.39</v>
      </c>
    </row>
    <row r="338" spans="1:17" ht="14.4" customHeight="1" x14ac:dyDescent="0.3">
      <c r="A338" s="664" t="s">
        <v>555</v>
      </c>
      <c r="B338" s="665" t="s">
        <v>7777</v>
      </c>
      <c r="C338" s="665" t="s">
        <v>7623</v>
      </c>
      <c r="D338" s="665" t="s">
        <v>8110</v>
      </c>
      <c r="E338" s="665" t="s">
        <v>8111</v>
      </c>
      <c r="F338" s="668">
        <v>19</v>
      </c>
      <c r="G338" s="668">
        <v>11540.789999999999</v>
      </c>
      <c r="H338" s="668">
        <v>1</v>
      </c>
      <c r="I338" s="668">
        <v>607.41</v>
      </c>
      <c r="J338" s="668">
        <v>5</v>
      </c>
      <c r="K338" s="668">
        <v>3037.05</v>
      </c>
      <c r="L338" s="668">
        <v>0.26315789473684215</v>
      </c>
      <c r="M338" s="668">
        <v>607.41000000000008</v>
      </c>
      <c r="N338" s="668">
        <v>5</v>
      </c>
      <c r="O338" s="668">
        <v>3037.05</v>
      </c>
      <c r="P338" s="681">
        <v>0.26315789473684215</v>
      </c>
      <c r="Q338" s="669">
        <v>607.41000000000008</v>
      </c>
    </row>
    <row r="339" spans="1:17" ht="14.4" customHeight="1" x14ac:dyDescent="0.3">
      <c r="A339" s="664" t="s">
        <v>555</v>
      </c>
      <c r="B339" s="665" t="s">
        <v>7777</v>
      </c>
      <c r="C339" s="665" t="s">
        <v>7623</v>
      </c>
      <c r="D339" s="665" t="s">
        <v>8112</v>
      </c>
      <c r="E339" s="665" t="s">
        <v>8113</v>
      </c>
      <c r="F339" s="668">
        <v>1</v>
      </c>
      <c r="G339" s="668">
        <v>11519.18</v>
      </c>
      <c r="H339" s="668">
        <v>1</v>
      </c>
      <c r="I339" s="668">
        <v>11519.18</v>
      </c>
      <c r="J339" s="668"/>
      <c r="K339" s="668"/>
      <c r="L339" s="668"/>
      <c r="M339" s="668"/>
      <c r="N339" s="668"/>
      <c r="O339" s="668"/>
      <c r="P339" s="681"/>
      <c r="Q339" s="669"/>
    </row>
    <row r="340" spans="1:17" ht="14.4" customHeight="1" x14ac:dyDescent="0.3">
      <c r="A340" s="664" t="s">
        <v>555</v>
      </c>
      <c r="B340" s="665" t="s">
        <v>7777</v>
      </c>
      <c r="C340" s="665" t="s">
        <v>7623</v>
      </c>
      <c r="D340" s="665" t="s">
        <v>8114</v>
      </c>
      <c r="E340" s="665" t="s">
        <v>8115</v>
      </c>
      <c r="F340" s="668"/>
      <c r="G340" s="668"/>
      <c r="H340" s="668"/>
      <c r="I340" s="668"/>
      <c r="J340" s="668"/>
      <c r="K340" s="668"/>
      <c r="L340" s="668"/>
      <c r="M340" s="668"/>
      <c r="N340" s="668">
        <v>0.30000000000000004</v>
      </c>
      <c r="O340" s="668">
        <v>55.019999999999996</v>
      </c>
      <c r="P340" s="681"/>
      <c r="Q340" s="669">
        <v>183.39999999999995</v>
      </c>
    </row>
    <row r="341" spans="1:17" ht="14.4" customHeight="1" x14ac:dyDescent="0.3">
      <c r="A341" s="664" t="s">
        <v>555</v>
      </c>
      <c r="B341" s="665" t="s">
        <v>7777</v>
      </c>
      <c r="C341" s="665" t="s">
        <v>7623</v>
      </c>
      <c r="D341" s="665" t="s">
        <v>8116</v>
      </c>
      <c r="E341" s="665" t="s">
        <v>8115</v>
      </c>
      <c r="F341" s="668">
        <v>5.3</v>
      </c>
      <c r="G341" s="668">
        <v>6708.76</v>
      </c>
      <c r="H341" s="668">
        <v>1</v>
      </c>
      <c r="I341" s="668">
        <v>1265.8037735849057</v>
      </c>
      <c r="J341" s="668">
        <v>6.7</v>
      </c>
      <c r="K341" s="668">
        <v>8480.869999999999</v>
      </c>
      <c r="L341" s="668">
        <v>1.2641486653271243</v>
      </c>
      <c r="M341" s="668">
        <v>1265.8014925373132</v>
      </c>
      <c r="N341" s="668">
        <v>5.6</v>
      </c>
      <c r="O341" s="668">
        <v>7088.49</v>
      </c>
      <c r="P341" s="681">
        <v>1.0566021142506214</v>
      </c>
      <c r="Q341" s="669">
        <v>1265.8017857142856</v>
      </c>
    </row>
    <row r="342" spans="1:17" ht="14.4" customHeight="1" x14ac:dyDescent="0.3">
      <c r="A342" s="664" t="s">
        <v>555</v>
      </c>
      <c r="B342" s="665" t="s">
        <v>7777</v>
      </c>
      <c r="C342" s="665" t="s">
        <v>7623</v>
      </c>
      <c r="D342" s="665" t="s">
        <v>8117</v>
      </c>
      <c r="E342" s="665" t="s">
        <v>7824</v>
      </c>
      <c r="F342" s="668">
        <v>208</v>
      </c>
      <c r="G342" s="668">
        <v>18106.400000000001</v>
      </c>
      <c r="H342" s="668">
        <v>1</v>
      </c>
      <c r="I342" s="668">
        <v>87.050000000000011</v>
      </c>
      <c r="J342" s="668">
        <v>103</v>
      </c>
      <c r="K342" s="668">
        <v>8966.15</v>
      </c>
      <c r="L342" s="668">
        <v>0.49519230769230765</v>
      </c>
      <c r="M342" s="668">
        <v>87.05</v>
      </c>
      <c r="N342" s="668">
        <v>126</v>
      </c>
      <c r="O342" s="668">
        <v>10968.300000000001</v>
      </c>
      <c r="P342" s="681">
        <v>0.60576923076923073</v>
      </c>
      <c r="Q342" s="669">
        <v>87.050000000000011</v>
      </c>
    </row>
    <row r="343" spans="1:17" ht="14.4" customHeight="1" x14ac:dyDescent="0.3">
      <c r="A343" s="664" t="s">
        <v>555</v>
      </c>
      <c r="B343" s="665" t="s">
        <v>7777</v>
      </c>
      <c r="C343" s="665" t="s">
        <v>7623</v>
      </c>
      <c r="D343" s="665" t="s">
        <v>8118</v>
      </c>
      <c r="E343" s="665" t="s">
        <v>7824</v>
      </c>
      <c r="F343" s="668">
        <v>36</v>
      </c>
      <c r="G343" s="668">
        <v>4645.08</v>
      </c>
      <c r="H343" s="668">
        <v>1</v>
      </c>
      <c r="I343" s="668">
        <v>129.03</v>
      </c>
      <c r="J343" s="668">
        <v>15</v>
      </c>
      <c r="K343" s="668">
        <v>1935.45</v>
      </c>
      <c r="L343" s="668">
        <v>0.41666666666666669</v>
      </c>
      <c r="M343" s="668">
        <v>129.03</v>
      </c>
      <c r="N343" s="668">
        <v>34</v>
      </c>
      <c r="O343" s="668">
        <v>4387.0200000000004</v>
      </c>
      <c r="P343" s="681">
        <v>0.94444444444444453</v>
      </c>
      <c r="Q343" s="669">
        <v>129.03</v>
      </c>
    </row>
    <row r="344" spans="1:17" ht="14.4" customHeight="1" x14ac:dyDescent="0.3">
      <c r="A344" s="664" t="s">
        <v>555</v>
      </c>
      <c r="B344" s="665" t="s">
        <v>7777</v>
      </c>
      <c r="C344" s="665" t="s">
        <v>7623</v>
      </c>
      <c r="D344" s="665" t="s">
        <v>8119</v>
      </c>
      <c r="E344" s="665" t="s">
        <v>8120</v>
      </c>
      <c r="F344" s="668">
        <v>21</v>
      </c>
      <c r="G344" s="668">
        <v>18394.53</v>
      </c>
      <c r="H344" s="668">
        <v>1</v>
      </c>
      <c r="I344" s="668">
        <v>875.93</v>
      </c>
      <c r="J344" s="668">
        <v>6</v>
      </c>
      <c r="K344" s="668">
        <v>5255.58</v>
      </c>
      <c r="L344" s="668">
        <v>0.28571428571428575</v>
      </c>
      <c r="M344" s="668">
        <v>875.93</v>
      </c>
      <c r="N344" s="668">
        <v>6</v>
      </c>
      <c r="O344" s="668">
        <v>5255.58</v>
      </c>
      <c r="P344" s="681">
        <v>0.28571428571428575</v>
      </c>
      <c r="Q344" s="669">
        <v>875.93</v>
      </c>
    </row>
    <row r="345" spans="1:17" ht="14.4" customHeight="1" x14ac:dyDescent="0.3">
      <c r="A345" s="664" t="s">
        <v>555</v>
      </c>
      <c r="B345" s="665" t="s">
        <v>7777</v>
      </c>
      <c r="C345" s="665" t="s">
        <v>7623</v>
      </c>
      <c r="D345" s="665" t="s">
        <v>8121</v>
      </c>
      <c r="E345" s="665" t="s">
        <v>8122</v>
      </c>
      <c r="F345" s="668">
        <v>2</v>
      </c>
      <c r="G345" s="668">
        <v>1022.9</v>
      </c>
      <c r="H345" s="668">
        <v>1</v>
      </c>
      <c r="I345" s="668">
        <v>511.45</v>
      </c>
      <c r="J345" s="668">
        <v>4</v>
      </c>
      <c r="K345" s="668">
        <v>2045.8</v>
      </c>
      <c r="L345" s="668">
        <v>2</v>
      </c>
      <c r="M345" s="668">
        <v>511.45</v>
      </c>
      <c r="N345" s="668"/>
      <c r="O345" s="668"/>
      <c r="P345" s="681"/>
      <c r="Q345" s="669"/>
    </row>
    <row r="346" spans="1:17" ht="14.4" customHeight="1" x14ac:dyDescent="0.3">
      <c r="A346" s="664" t="s">
        <v>555</v>
      </c>
      <c r="B346" s="665" t="s">
        <v>7777</v>
      </c>
      <c r="C346" s="665" t="s">
        <v>7623</v>
      </c>
      <c r="D346" s="665" t="s">
        <v>8123</v>
      </c>
      <c r="E346" s="665"/>
      <c r="F346" s="668">
        <v>6.6</v>
      </c>
      <c r="G346" s="668">
        <v>6354.1399999999994</v>
      </c>
      <c r="H346" s="668">
        <v>1</v>
      </c>
      <c r="I346" s="668">
        <v>962.74848484848485</v>
      </c>
      <c r="J346" s="668">
        <v>2.8000000000000003</v>
      </c>
      <c r="K346" s="668">
        <v>2695.73</v>
      </c>
      <c r="L346" s="668">
        <v>0.42424781323672445</v>
      </c>
      <c r="M346" s="668">
        <v>962.76071428571424</v>
      </c>
      <c r="N346" s="668"/>
      <c r="O346" s="668"/>
      <c r="P346" s="681"/>
      <c r="Q346" s="669"/>
    </row>
    <row r="347" spans="1:17" ht="14.4" customHeight="1" x14ac:dyDescent="0.3">
      <c r="A347" s="664" t="s">
        <v>555</v>
      </c>
      <c r="B347" s="665" t="s">
        <v>7777</v>
      </c>
      <c r="C347" s="665" t="s">
        <v>7623</v>
      </c>
      <c r="D347" s="665" t="s">
        <v>8124</v>
      </c>
      <c r="E347" s="665" t="s">
        <v>7816</v>
      </c>
      <c r="F347" s="668">
        <v>1.6</v>
      </c>
      <c r="G347" s="668">
        <v>183.36</v>
      </c>
      <c r="H347" s="668">
        <v>1</v>
      </c>
      <c r="I347" s="668">
        <v>114.60000000000001</v>
      </c>
      <c r="J347" s="668">
        <v>0.7</v>
      </c>
      <c r="K347" s="668">
        <v>80.22</v>
      </c>
      <c r="L347" s="668">
        <v>0.43749999999999994</v>
      </c>
      <c r="M347" s="668">
        <v>114.60000000000001</v>
      </c>
      <c r="N347" s="668">
        <v>1.1000000000000001</v>
      </c>
      <c r="O347" s="668">
        <v>126.06</v>
      </c>
      <c r="P347" s="681">
        <v>0.6875</v>
      </c>
      <c r="Q347" s="669">
        <v>114.6</v>
      </c>
    </row>
    <row r="348" spans="1:17" ht="14.4" customHeight="1" x14ac:dyDescent="0.3">
      <c r="A348" s="664" t="s">
        <v>555</v>
      </c>
      <c r="B348" s="665" t="s">
        <v>7777</v>
      </c>
      <c r="C348" s="665" t="s">
        <v>7623</v>
      </c>
      <c r="D348" s="665" t="s">
        <v>8125</v>
      </c>
      <c r="E348" s="665" t="s">
        <v>7816</v>
      </c>
      <c r="F348" s="668">
        <v>2.4</v>
      </c>
      <c r="G348" s="668">
        <v>331</v>
      </c>
      <c r="H348" s="668">
        <v>1</v>
      </c>
      <c r="I348" s="668">
        <v>137.91666666666669</v>
      </c>
      <c r="J348" s="668">
        <v>1</v>
      </c>
      <c r="K348" s="668">
        <v>137.91</v>
      </c>
      <c r="L348" s="668">
        <v>0.4166465256797583</v>
      </c>
      <c r="M348" s="668">
        <v>137.91</v>
      </c>
      <c r="N348" s="668">
        <v>0.8</v>
      </c>
      <c r="O348" s="668">
        <v>110.32</v>
      </c>
      <c r="P348" s="681">
        <v>0.33329305135951659</v>
      </c>
      <c r="Q348" s="669">
        <v>137.89999999999998</v>
      </c>
    </row>
    <row r="349" spans="1:17" ht="14.4" customHeight="1" x14ac:dyDescent="0.3">
      <c r="A349" s="664" t="s">
        <v>555</v>
      </c>
      <c r="B349" s="665" t="s">
        <v>7777</v>
      </c>
      <c r="C349" s="665" t="s">
        <v>7623</v>
      </c>
      <c r="D349" s="665" t="s">
        <v>7815</v>
      </c>
      <c r="E349" s="665" t="s">
        <v>7816</v>
      </c>
      <c r="F349" s="668">
        <v>22.6</v>
      </c>
      <c r="G349" s="668">
        <v>14228.469999999998</v>
      </c>
      <c r="H349" s="668">
        <v>1</v>
      </c>
      <c r="I349" s="668">
        <v>629.57831858407064</v>
      </c>
      <c r="J349" s="668">
        <v>22.1</v>
      </c>
      <c r="K349" s="668">
        <v>13913.72</v>
      </c>
      <c r="L349" s="668">
        <v>0.97787885837338817</v>
      </c>
      <c r="M349" s="668">
        <v>629.5800904977375</v>
      </c>
      <c r="N349" s="668">
        <v>30.4</v>
      </c>
      <c r="O349" s="668">
        <v>19139.259999999998</v>
      </c>
      <c r="P349" s="681">
        <v>1.3451383036967433</v>
      </c>
      <c r="Q349" s="669">
        <v>629.58092105263154</v>
      </c>
    </row>
    <row r="350" spans="1:17" ht="14.4" customHeight="1" x14ac:dyDescent="0.3">
      <c r="A350" s="664" t="s">
        <v>555</v>
      </c>
      <c r="B350" s="665" t="s">
        <v>7777</v>
      </c>
      <c r="C350" s="665" t="s">
        <v>7623</v>
      </c>
      <c r="D350" s="665" t="s">
        <v>8126</v>
      </c>
      <c r="E350" s="665" t="s">
        <v>8127</v>
      </c>
      <c r="F350" s="668">
        <v>1</v>
      </c>
      <c r="G350" s="668">
        <v>1169.8499999999999</v>
      </c>
      <c r="H350" s="668">
        <v>1</v>
      </c>
      <c r="I350" s="668">
        <v>1169.8499999999999</v>
      </c>
      <c r="J350" s="668"/>
      <c r="K350" s="668"/>
      <c r="L350" s="668"/>
      <c r="M350" s="668"/>
      <c r="N350" s="668">
        <v>2</v>
      </c>
      <c r="O350" s="668">
        <v>2339.6999999999998</v>
      </c>
      <c r="P350" s="681">
        <v>2</v>
      </c>
      <c r="Q350" s="669">
        <v>1169.8499999999999</v>
      </c>
    </row>
    <row r="351" spans="1:17" ht="14.4" customHeight="1" x14ac:dyDescent="0.3">
      <c r="A351" s="664" t="s">
        <v>555</v>
      </c>
      <c r="B351" s="665" t="s">
        <v>7777</v>
      </c>
      <c r="C351" s="665" t="s">
        <v>7623</v>
      </c>
      <c r="D351" s="665" t="s">
        <v>8128</v>
      </c>
      <c r="E351" s="665" t="s">
        <v>7818</v>
      </c>
      <c r="F351" s="668">
        <v>3</v>
      </c>
      <c r="G351" s="668">
        <v>11041.619999999999</v>
      </c>
      <c r="H351" s="668">
        <v>1</v>
      </c>
      <c r="I351" s="668">
        <v>3680.5399999999995</v>
      </c>
      <c r="J351" s="668">
        <v>1</v>
      </c>
      <c r="K351" s="668">
        <v>3680.54</v>
      </c>
      <c r="L351" s="668">
        <v>0.33333333333333337</v>
      </c>
      <c r="M351" s="668">
        <v>3680.54</v>
      </c>
      <c r="N351" s="668">
        <v>1</v>
      </c>
      <c r="O351" s="668">
        <v>3680.54</v>
      </c>
      <c r="P351" s="681">
        <v>0.33333333333333337</v>
      </c>
      <c r="Q351" s="669">
        <v>3680.54</v>
      </c>
    </row>
    <row r="352" spans="1:17" ht="14.4" customHeight="1" x14ac:dyDescent="0.3">
      <c r="A352" s="664" t="s">
        <v>555</v>
      </c>
      <c r="B352" s="665" t="s">
        <v>7777</v>
      </c>
      <c r="C352" s="665" t="s">
        <v>7623</v>
      </c>
      <c r="D352" s="665" t="s">
        <v>7817</v>
      </c>
      <c r="E352" s="665" t="s">
        <v>7818</v>
      </c>
      <c r="F352" s="668">
        <v>5</v>
      </c>
      <c r="G352" s="668">
        <v>10559</v>
      </c>
      <c r="H352" s="668">
        <v>1</v>
      </c>
      <c r="I352" s="668">
        <v>2111.8000000000002</v>
      </c>
      <c r="J352" s="668">
        <v>6</v>
      </c>
      <c r="K352" s="668">
        <v>12670.800000000001</v>
      </c>
      <c r="L352" s="668">
        <v>1.2000000000000002</v>
      </c>
      <c r="M352" s="668">
        <v>2111.8000000000002</v>
      </c>
      <c r="N352" s="668">
        <v>10</v>
      </c>
      <c r="O352" s="668">
        <v>21118</v>
      </c>
      <c r="P352" s="681">
        <v>2</v>
      </c>
      <c r="Q352" s="669">
        <v>2111.8000000000002</v>
      </c>
    </row>
    <row r="353" spans="1:17" ht="14.4" customHeight="1" x14ac:dyDescent="0.3">
      <c r="A353" s="664" t="s">
        <v>555</v>
      </c>
      <c r="B353" s="665" t="s">
        <v>7777</v>
      </c>
      <c r="C353" s="665" t="s">
        <v>7623</v>
      </c>
      <c r="D353" s="665" t="s">
        <v>7819</v>
      </c>
      <c r="E353" s="665" t="s">
        <v>7820</v>
      </c>
      <c r="F353" s="668">
        <v>76</v>
      </c>
      <c r="G353" s="668">
        <v>78606.040000000008</v>
      </c>
      <c r="H353" s="668">
        <v>1</v>
      </c>
      <c r="I353" s="668">
        <v>1034.2900000000002</v>
      </c>
      <c r="J353" s="668">
        <v>38</v>
      </c>
      <c r="K353" s="668">
        <v>39303.019999999997</v>
      </c>
      <c r="L353" s="668">
        <v>0.49999999999999989</v>
      </c>
      <c r="M353" s="668">
        <v>1034.29</v>
      </c>
      <c r="N353" s="668">
        <v>48</v>
      </c>
      <c r="O353" s="668">
        <v>49645.919999999998</v>
      </c>
      <c r="P353" s="681">
        <v>0.63157894736842102</v>
      </c>
      <c r="Q353" s="669">
        <v>1034.29</v>
      </c>
    </row>
    <row r="354" spans="1:17" ht="14.4" customHeight="1" x14ac:dyDescent="0.3">
      <c r="A354" s="664" t="s">
        <v>555</v>
      </c>
      <c r="B354" s="665" t="s">
        <v>7777</v>
      </c>
      <c r="C354" s="665" t="s">
        <v>7623</v>
      </c>
      <c r="D354" s="665" t="s">
        <v>7821</v>
      </c>
      <c r="E354" s="665" t="s">
        <v>7820</v>
      </c>
      <c r="F354" s="668">
        <v>131</v>
      </c>
      <c r="G354" s="668">
        <v>144044.98000000001</v>
      </c>
      <c r="H354" s="668">
        <v>1</v>
      </c>
      <c r="I354" s="668">
        <v>1099.5800000000002</v>
      </c>
      <c r="J354" s="668">
        <v>78</v>
      </c>
      <c r="K354" s="668">
        <v>85767.239999999991</v>
      </c>
      <c r="L354" s="668">
        <v>0.59541984732824416</v>
      </c>
      <c r="M354" s="668">
        <v>1099.58</v>
      </c>
      <c r="N354" s="668">
        <v>104</v>
      </c>
      <c r="O354" s="668">
        <v>114356.32</v>
      </c>
      <c r="P354" s="681">
        <v>0.79389312977099236</v>
      </c>
      <c r="Q354" s="669">
        <v>1099.5800000000002</v>
      </c>
    </row>
    <row r="355" spans="1:17" ht="14.4" customHeight="1" x14ac:dyDescent="0.3">
      <c r="A355" s="664" t="s">
        <v>555</v>
      </c>
      <c r="B355" s="665" t="s">
        <v>7777</v>
      </c>
      <c r="C355" s="665" t="s">
        <v>7623</v>
      </c>
      <c r="D355" s="665" t="s">
        <v>8129</v>
      </c>
      <c r="E355" s="665" t="s">
        <v>7820</v>
      </c>
      <c r="F355" s="668">
        <v>180</v>
      </c>
      <c r="G355" s="668">
        <v>212475.6</v>
      </c>
      <c r="H355" s="668">
        <v>1</v>
      </c>
      <c r="I355" s="668">
        <v>1180.42</v>
      </c>
      <c r="J355" s="668">
        <v>102</v>
      </c>
      <c r="K355" s="668">
        <v>120402.84</v>
      </c>
      <c r="L355" s="668">
        <v>0.56666666666666665</v>
      </c>
      <c r="M355" s="668">
        <v>1180.42</v>
      </c>
      <c r="N355" s="668">
        <v>138</v>
      </c>
      <c r="O355" s="668">
        <v>162897.96000000002</v>
      </c>
      <c r="P355" s="681">
        <v>0.76666666666666672</v>
      </c>
      <c r="Q355" s="669">
        <v>1180.42</v>
      </c>
    </row>
    <row r="356" spans="1:17" ht="14.4" customHeight="1" x14ac:dyDescent="0.3">
      <c r="A356" s="664" t="s">
        <v>555</v>
      </c>
      <c r="B356" s="665" t="s">
        <v>7777</v>
      </c>
      <c r="C356" s="665" t="s">
        <v>7623</v>
      </c>
      <c r="D356" s="665" t="s">
        <v>8130</v>
      </c>
      <c r="E356" s="665" t="s">
        <v>7820</v>
      </c>
      <c r="F356" s="668">
        <v>108</v>
      </c>
      <c r="G356" s="668">
        <v>134760.24</v>
      </c>
      <c r="H356" s="668">
        <v>1</v>
      </c>
      <c r="I356" s="668">
        <v>1247.78</v>
      </c>
      <c r="J356" s="668">
        <v>89</v>
      </c>
      <c r="K356" s="668">
        <v>111052.42</v>
      </c>
      <c r="L356" s="668">
        <v>0.82407407407407407</v>
      </c>
      <c r="M356" s="668">
        <v>1247.78</v>
      </c>
      <c r="N356" s="668">
        <v>66</v>
      </c>
      <c r="O356" s="668">
        <v>82353.48000000001</v>
      </c>
      <c r="P356" s="681">
        <v>0.61111111111111127</v>
      </c>
      <c r="Q356" s="669">
        <v>1247.7800000000002</v>
      </c>
    </row>
    <row r="357" spans="1:17" ht="14.4" customHeight="1" x14ac:dyDescent="0.3">
      <c r="A357" s="664" t="s">
        <v>555</v>
      </c>
      <c r="B357" s="665" t="s">
        <v>7777</v>
      </c>
      <c r="C357" s="665" t="s">
        <v>7623</v>
      </c>
      <c r="D357" s="665" t="s">
        <v>8131</v>
      </c>
      <c r="E357" s="665" t="s">
        <v>7820</v>
      </c>
      <c r="F357" s="668">
        <v>6</v>
      </c>
      <c r="G357" s="668">
        <v>8257.74</v>
      </c>
      <c r="H357" s="668">
        <v>1</v>
      </c>
      <c r="I357" s="668">
        <v>1376.29</v>
      </c>
      <c r="J357" s="668">
        <v>12</v>
      </c>
      <c r="K357" s="668">
        <v>16515.48</v>
      </c>
      <c r="L357" s="668">
        <v>2</v>
      </c>
      <c r="M357" s="668">
        <v>1376.29</v>
      </c>
      <c r="N357" s="668">
        <v>27</v>
      </c>
      <c r="O357" s="668">
        <v>37159.83</v>
      </c>
      <c r="P357" s="681">
        <v>4.5</v>
      </c>
      <c r="Q357" s="669">
        <v>1376.29</v>
      </c>
    </row>
    <row r="358" spans="1:17" ht="14.4" customHeight="1" x14ac:dyDescent="0.3">
      <c r="A358" s="664" t="s">
        <v>555</v>
      </c>
      <c r="B358" s="665" t="s">
        <v>7777</v>
      </c>
      <c r="C358" s="665" t="s">
        <v>7623</v>
      </c>
      <c r="D358" s="665" t="s">
        <v>8132</v>
      </c>
      <c r="E358" s="665" t="s">
        <v>8133</v>
      </c>
      <c r="F358" s="668">
        <v>6</v>
      </c>
      <c r="G358" s="668">
        <v>63755.040000000001</v>
      </c>
      <c r="H358" s="668">
        <v>1</v>
      </c>
      <c r="I358" s="668">
        <v>10625.84</v>
      </c>
      <c r="J358" s="668">
        <v>5</v>
      </c>
      <c r="K358" s="668">
        <v>53129.2</v>
      </c>
      <c r="L358" s="668">
        <v>0.83333333333333326</v>
      </c>
      <c r="M358" s="668">
        <v>10625.84</v>
      </c>
      <c r="N358" s="668">
        <v>6</v>
      </c>
      <c r="O358" s="668">
        <v>63755.040000000001</v>
      </c>
      <c r="P358" s="681">
        <v>1</v>
      </c>
      <c r="Q358" s="669">
        <v>10625.84</v>
      </c>
    </row>
    <row r="359" spans="1:17" ht="14.4" customHeight="1" x14ac:dyDescent="0.3">
      <c r="A359" s="664" t="s">
        <v>555</v>
      </c>
      <c r="B359" s="665" t="s">
        <v>7777</v>
      </c>
      <c r="C359" s="665" t="s">
        <v>7623</v>
      </c>
      <c r="D359" s="665" t="s">
        <v>8134</v>
      </c>
      <c r="E359" s="665" t="s">
        <v>8135</v>
      </c>
      <c r="F359" s="668"/>
      <c r="G359" s="668"/>
      <c r="H359" s="668"/>
      <c r="I359" s="668"/>
      <c r="J359" s="668"/>
      <c r="K359" s="668"/>
      <c r="L359" s="668"/>
      <c r="M359" s="668"/>
      <c r="N359" s="668">
        <v>1</v>
      </c>
      <c r="O359" s="668">
        <v>687</v>
      </c>
      <c r="P359" s="681"/>
      <c r="Q359" s="669">
        <v>687</v>
      </c>
    </row>
    <row r="360" spans="1:17" ht="14.4" customHeight="1" x14ac:dyDescent="0.3">
      <c r="A360" s="664" t="s">
        <v>555</v>
      </c>
      <c r="B360" s="665" t="s">
        <v>7777</v>
      </c>
      <c r="C360" s="665" t="s">
        <v>7623</v>
      </c>
      <c r="D360" s="665" t="s">
        <v>8136</v>
      </c>
      <c r="E360" s="665" t="s">
        <v>8137</v>
      </c>
      <c r="F360" s="668">
        <v>25</v>
      </c>
      <c r="G360" s="668">
        <v>64112.5</v>
      </c>
      <c r="H360" s="668">
        <v>1</v>
      </c>
      <c r="I360" s="668">
        <v>2564.5</v>
      </c>
      <c r="J360" s="668">
        <v>16</v>
      </c>
      <c r="K360" s="668">
        <v>41032</v>
      </c>
      <c r="L360" s="668">
        <v>0.64</v>
      </c>
      <c r="M360" s="668">
        <v>2564.5</v>
      </c>
      <c r="N360" s="668">
        <v>12</v>
      </c>
      <c r="O360" s="668">
        <v>30774</v>
      </c>
      <c r="P360" s="681">
        <v>0.48</v>
      </c>
      <c r="Q360" s="669">
        <v>2564.5</v>
      </c>
    </row>
    <row r="361" spans="1:17" ht="14.4" customHeight="1" x14ac:dyDescent="0.3">
      <c r="A361" s="664" t="s">
        <v>555</v>
      </c>
      <c r="B361" s="665" t="s">
        <v>7777</v>
      </c>
      <c r="C361" s="665" t="s">
        <v>7623</v>
      </c>
      <c r="D361" s="665" t="s">
        <v>8138</v>
      </c>
      <c r="E361" s="665" t="s">
        <v>8139</v>
      </c>
      <c r="F361" s="668">
        <v>10.4</v>
      </c>
      <c r="G361" s="668">
        <v>20216.560000000001</v>
      </c>
      <c r="H361" s="668">
        <v>1</v>
      </c>
      <c r="I361" s="668">
        <v>1943.9</v>
      </c>
      <c r="J361" s="668">
        <v>8</v>
      </c>
      <c r="K361" s="668">
        <v>15551.2</v>
      </c>
      <c r="L361" s="668">
        <v>0.76923076923076916</v>
      </c>
      <c r="M361" s="668">
        <v>1943.9</v>
      </c>
      <c r="N361" s="668">
        <v>14</v>
      </c>
      <c r="O361" s="668">
        <v>27214.6</v>
      </c>
      <c r="P361" s="681">
        <v>1.346153846153846</v>
      </c>
      <c r="Q361" s="669">
        <v>1943.8999999999999</v>
      </c>
    </row>
    <row r="362" spans="1:17" ht="14.4" customHeight="1" x14ac:dyDescent="0.3">
      <c r="A362" s="664" t="s">
        <v>555</v>
      </c>
      <c r="B362" s="665" t="s">
        <v>7777</v>
      </c>
      <c r="C362" s="665" t="s">
        <v>7623</v>
      </c>
      <c r="D362" s="665" t="s">
        <v>8140</v>
      </c>
      <c r="E362" s="665" t="s">
        <v>8141</v>
      </c>
      <c r="F362" s="668">
        <v>10.4</v>
      </c>
      <c r="G362" s="668">
        <v>20216.560000000001</v>
      </c>
      <c r="H362" s="668">
        <v>1</v>
      </c>
      <c r="I362" s="668">
        <v>1943.9</v>
      </c>
      <c r="J362" s="668">
        <v>8</v>
      </c>
      <c r="K362" s="668">
        <v>15551.2</v>
      </c>
      <c r="L362" s="668">
        <v>0.76923076923076916</v>
      </c>
      <c r="M362" s="668">
        <v>1943.9</v>
      </c>
      <c r="N362" s="668">
        <v>14</v>
      </c>
      <c r="O362" s="668">
        <v>27214.6</v>
      </c>
      <c r="P362" s="681">
        <v>1.346153846153846</v>
      </c>
      <c r="Q362" s="669">
        <v>1943.8999999999999</v>
      </c>
    </row>
    <row r="363" spans="1:17" ht="14.4" customHeight="1" x14ac:dyDescent="0.3">
      <c r="A363" s="664" t="s">
        <v>555</v>
      </c>
      <c r="B363" s="665" t="s">
        <v>7777</v>
      </c>
      <c r="C363" s="665" t="s">
        <v>7623</v>
      </c>
      <c r="D363" s="665" t="s">
        <v>8142</v>
      </c>
      <c r="E363" s="665" t="s">
        <v>8143</v>
      </c>
      <c r="F363" s="668">
        <v>10</v>
      </c>
      <c r="G363" s="668">
        <v>38880</v>
      </c>
      <c r="H363" s="668">
        <v>1</v>
      </c>
      <c r="I363" s="668">
        <v>3888</v>
      </c>
      <c r="J363" s="668">
        <v>6</v>
      </c>
      <c r="K363" s="668">
        <v>23328</v>
      </c>
      <c r="L363" s="668">
        <v>0.6</v>
      </c>
      <c r="M363" s="668">
        <v>3888</v>
      </c>
      <c r="N363" s="668">
        <v>19</v>
      </c>
      <c r="O363" s="668">
        <v>73872</v>
      </c>
      <c r="P363" s="681">
        <v>1.9</v>
      </c>
      <c r="Q363" s="669">
        <v>3888</v>
      </c>
    </row>
    <row r="364" spans="1:17" ht="14.4" customHeight="1" x14ac:dyDescent="0.3">
      <c r="A364" s="664" t="s">
        <v>555</v>
      </c>
      <c r="B364" s="665" t="s">
        <v>7777</v>
      </c>
      <c r="C364" s="665" t="s">
        <v>7623</v>
      </c>
      <c r="D364" s="665" t="s">
        <v>8144</v>
      </c>
      <c r="E364" s="665" t="s">
        <v>8145</v>
      </c>
      <c r="F364" s="668">
        <v>50</v>
      </c>
      <c r="G364" s="668">
        <v>24976.5</v>
      </c>
      <c r="H364" s="668">
        <v>1</v>
      </c>
      <c r="I364" s="668">
        <v>499.53</v>
      </c>
      <c r="J364" s="668">
        <v>44</v>
      </c>
      <c r="K364" s="668">
        <v>21979.32</v>
      </c>
      <c r="L364" s="668">
        <v>0.88</v>
      </c>
      <c r="M364" s="668">
        <v>499.53</v>
      </c>
      <c r="N364" s="668">
        <v>46</v>
      </c>
      <c r="O364" s="668">
        <v>22978.38</v>
      </c>
      <c r="P364" s="681">
        <v>0.92</v>
      </c>
      <c r="Q364" s="669">
        <v>499.53000000000003</v>
      </c>
    </row>
    <row r="365" spans="1:17" ht="14.4" customHeight="1" x14ac:dyDescent="0.3">
      <c r="A365" s="664" t="s">
        <v>555</v>
      </c>
      <c r="B365" s="665" t="s">
        <v>7777</v>
      </c>
      <c r="C365" s="665" t="s">
        <v>7623</v>
      </c>
      <c r="D365" s="665" t="s">
        <v>8146</v>
      </c>
      <c r="E365" s="665" t="s">
        <v>8145</v>
      </c>
      <c r="F365" s="668">
        <v>6</v>
      </c>
      <c r="G365" s="668">
        <v>2561.88</v>
      </c>
      <c r="H365" s="668">
        <v>1</v>
      </c>
      <c r="I365" s="668">
        <v>426.98</v>
      </c>
      <c r="J365" s="668">
        <v>1</v>
      </c>
      <c r="K365" s="668">
        <v>426.98</v>
      </c>
      <c r="L365" s="668">
        <v>0.16666666666666666</v>
      </c>
      <c r="M365" s="668">
        <v>426.98</v>
      </c>
      <c r="N365" s="668">
        <v>3</v>
      </c>
      <c r="O365" s="668">
        <v>1280.94</v>
      </c>
      <c r="P365" s="681">
        <v>0.5</v>
      </c>
      <c r="Q365" s="669">
        <v>426.98</v>
      </c>
    </row>
    <row r="366" spans="1:17" ht="14.4" customHeight="1" x14ac:dyDescent="0.3">
      <c r="A366" s="664" t="s">
        <v>555</v>
      </c>
      <c r="B366" s="665" t="s">
        <v>7777</v>
      </c>
      <c r="C366" s="665" t="s">
        <v>7623</v>
      </c>
      <c r="D366" s="665" t="s">
        <v>8147</v>
      </c>
      <c r="E366" s="665" t="s">
        <v>8148</v>
      </c>
      <c r="F366" s="668">
        <v>1</v>
      </c>
      <c r="G366" s="668">
        <v>5250.22</v>
      </c>
      <c r="H366" s="668">
        <v>1</v>
      </c>
      <c r="I366" s="668">
        <v>5250.22</v>
      </c>
      <c r="J366" s="668"/>
      <c r="K366" s="668"/>
      <c r="L366" s="668"/>
      <c r="M366" s="668"/>
      <c r="N366" s="668">
        <v>1</v>
      </c>
      <c r="O366" s="668">
        <v>5250.22</v>
      </c>
      <c r="P366" s="681">
        <v>1</v>
      </c>
      <c r="Q366" s="669">
        <v>5250.22</v>
      </c>
    </row>
    <row r="367" spans="1:17" ht="14.4" customHeight="1" x14ac:dyDescent="0.3">
      <c r="A367" s="664" t="s">
        <v>555</v>
      </c>
      <c r="B367" s="665" t="s">
        <v>7777</v>
      </c>
      <c r="C367" s="665" t="s">
        <v>7623</v>
      </c>
      <c r="D367" s="665" t="s">
        <v>8149</v>
      </c>
      <c r="E367" s="665" t="s">
        <v>8150</v>
      </c>
      <c r="F367" s="668">
        <v>13</v>
      </c>
      <c r="G367" s="668">
        <v>125552.31</v>
      </c>
      <c r="H367" s="668">
        <v>1</v>
      </c>
      <c r="I367" s="668">
        <v>9657.869999999999</v>
      </c>
      <c r="J367" s="668">
        <v>13</v>
      </c>
      <c r="K367" s="668">
        <v>125552.31</v>
      </c>
      <c r="L367" s="668">
        <v>1</v>
      </c>
      <c r="M367" s="668">
        <v>9657.869999999999</v>
      </c>
      <c r="N367" s="668">
        <v>12</v>
      </c>
      <c r="O367" s="668">
        <v>115894.44000000002</v>
      </c>
      <c r="P367" s="681">
        <v>0.92307692307692324</v>
      </c>
      <c r="Q367" s="669">
        <v>9657.8700000000008</v>
      </c>
    </row>
    <row r="368" spans="1:17" ht="14.4" customHeight="1" x14ac:dyDescent="0.3">
      <c r="A368" s="664" t="s">
        <v>555</v>
      </c>
      <c r="B368" s="665" t="s">
        <v>7777</v>
      </c>
      <c r="C368" s="665" t="s">
        <v>7623</v>
      </c>
      <c r="D368" s="665" t="s">
        <v>8151</v>
      </c>
      <c r="E368" s="665" t="s">
        <v>7824</v>
      </c>
      <c r="F368" s="668">
        <v>521</v>
      </c>
      <c r="G368" s="668">
        <v>35959.42</v>
      </c>
      <c r="H368" s="668">
        <v>1</v>
      </c>
      <c r="I368" s="668">
        <v>69.02</v>
      </c>
      <c r="J368" s="668">
        <v>486</v>
      </c>
      <c r="K368" s="668">
        <v>33543.72</v>
      </c>
      <c r="L368" s="668">
        <v>0.93282149712092133</v>
      </c>
      <c r="M368" s="668">
        <v>69.02</v>
      </c>
      <c r="N368" s="668">
        <v>418</v>
      </c>
      <c r="O368" s="668">
        <v>28850.36</v>
      </c>
      <c r="P368" s="681">
        <v>0.80230326295585419</v>
      </c>
      <c r="Q368" s="669">
        <v>69.02</v>
      </c>
    </row>
    <row r="369" spans="1:17" ht="14.4" customHeight="1" x14ac:dyDescent="0.3">
      <c r="A369" s="664" t="s">
        <v>555</v>
      </c>
      <c r="B369" s="665" t="s">
        <v>7777</v>
      </c>
      <c r="C369" s="665" t="s">
        <v>7623</v>
      </c>
      <c r="D369" s="665" t="s">
        <v>8152</v>
      </c>
      <c r="E369" s="665" t="s">
        <v>7824</v>
      </c>
      <c r="F369" s="668">
        <v>66</v>
      </c>
      <c r="G369" s="668">
        <v>5608.68</v>
      </c>
      <c r="H369" s="668">
        <v>1</v>
      </c>
      <c r="I369" s="668">
        <v>84.98</v>
      </c>
      <c r="J369" s="668">
        <v>71</v>
      </c>
      <c r="K369" s="668">
        <v>6033.58</v>
      </c>
      <c r="L369" s="668">
        <v>1.0757575757575757</v>
      </c>
      <c r="M369" s="668">
        <v>84.98</v>
      </c>
      <c r="N369" s="668">
        <v>139</v>
      </c>
      <c r="O369" s="668">
        <v>11812.22</v>
      </c>
      <c r="P369" s="681">
        <v>2.106060606060606</v>
      </c>
      <c r="Q369" s="669">
        <v>84.97999999999999</v>
      </c>
    </row>
    <row r="370" spans="1:17" ht="14.4" customHeight="1" x14ac:dyDescent="0.3">
      <c r="A370" s="664" t="s">
        <v>555</v>
      </c>
      <c r="B370" s="665" t="s">
        <v>7777</v>
      </c>
      <c r="C370" s="665" t="s">
        <v>7623</v>
      </c>
      <c r="D370" s="665" t="s">
        <v>8153</v>
      </c>
      <c r="E370" s="665" t="s">
        <v>8154</v>
      </c>
      <c r="F370" s="668">
        <v>1</v>
      </c>
      <c r="G370" s="668">
        <v>4348.4799999999996</v>
      </c>
      <c r="H370" s="668">
        <v>1</v>
      </c>
      <c r="I370" s="668">
        <v>4348.4799999999996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555</v>
      </c>
      <c r="B371" s="665" t="s">
        <v>7777</v>
      </c>
      <c r="C371" s="665" t="s">
        <v>7623</v>
      </c>
      <c r="D371" s="665" t="s">
        <v>8155</v>
      </c>
      <c r="E371" s="665" t="s">
        <v>8156</v>
      </c>
      <c r="F371" s="668">
        <v>1</v>
      </c>
      <c r="G371" s="668">
        <v>5440.91</v>
      </c>
      <c r="H371" s="668">
        <v>1</v>
      </c>
      <c r="I371" s="668">
        <v>5440.91</v>
      </c>
      <c r="J371" s="668"/>
      <c r="K371" s="668"/>
      <c r="L371" s="668"/>
      <c r="M371" s="668"/>
      <c r="N371" s="668">
        <v>1</v>
      </c>
      <c r="O371" s="668">
        <v>5440.91</v>
      </c>
      <c r="P371" s="681">
        <v>1</v>
      </c>
      <c r="Q371" s="669">
        <v>5440.91</v>
      </c>
    </row>
    <row r="372" spans="1:17" ht="14.4" customHeight="1" x14ac:dyDescent="0.3">
      <c r="A372" s="664" t="s">
        <v>555</v>
      </c>
      <c r="B372" s="665" t="s">
        <v>7777</v>
      </c>
      <c r="C372" s="665" t="s">
        <v>7623</v>
      </c>
      <c r="D372" s="665" t="s">
        <v>8157</v>
      </c>
      <c r="E372" s="665" t="s">
        <v>8158</v>
      </c>
      <c r="F372" s="668">
        <v>1</v>
      </c>
      <c r="G372" s="668">
        <v>6832.75</v>
      </c>
      <c r="H372" s="668">
        <v>1</v>
      </c>
      <c r="I372" s="668">
        <v>6832.75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555</v>
      </c>
      <c r="B373" s="665" t="s">
        <v>7777</v>
      </c>
      <c r="C373" s="665" t="s">
        <v>7623</v>
      </c>
      <c r="D373" s="665" t="s">
        <v>8159</v>
      </c>
      <c r="E373" s="665" t="s">
        <v>8160</v>
      </c>
      <c r="F373" s="668">
        <v>3</v>
      </c>
      <c r="G373" s="668">
        <v>4110.21</v>
      </c>
      <c r="H373" s="668">
        <v>1</v>
      </c>
      <c r="I373" s="668">
        <v>1370.07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555</v>
      </c>
      <c r="B374" s="665" t="s">
        <v>7777</v>
      </c>
      <c r="C374" s="665" t="s">
        <v>7623</v>
      </c>
      <c r="D374" s="665" t="s">
        <v>8161</v>
      </c>
      <c r="E374" s="665" t="s">
        <v>8160</v>
      </c>
      <c r="F374" s="668">
        <v>67</v>
      </c>
      <c r="G374" s="668">
        <v>47772.34</v>
      </c>
      <c r="H374" s="668">
        <v>1</v>
      </c>
      <c r="I374" s="668">
        <v>713.02</v>
      </c>
      <c r="J374" s="668">
        <v>70</v>
      </c>
      <c r="K374" s="668">
        <v>49911.4</v>
      </c>
      <c r="L374" s="668">
        <v>1.0447761194029852</v>
      </c>
      <c r="M374" s="668">
        <v>713.02</v>
      </c>
      <c r="N374" s="668">
        <v>8</v>
      </c>
      <c r="O374" s="668">
        <v>5704.16</v>
      </c>
      <c r="P374" s="681">
        <v>0.11940298507462688</v>
      </c>
      <c r="Q374" s="669">
        <v>713.02</v>
      </c>
    </row>
    <row r="375" spans="1:17" ht="14.4" customHeight="1" x14ac:dyDescent="0.3">
      <c r="A375" s="664" t="s">
        <v>555</v>
      </c>
      <c r="B375" s="665" t="s">
        <v>7777</v>
      </c>
      <c r="C375" s="665" t="s">
        <v>7623</v>
      </c>
      <c r="D375" s="665" t="s">
        <v>8162</v>
      </c>
      <c r="E375" s="665" t="s">
        <v>8163</v>
      </c>
      <c r="F375" s="668">
        <v>127</v>
      </c>
      <c r="G375" s="668">
        <v>29218.89</v>
      </c>
      <c r="H375" s="668">
        <v>1</v>
      </c>
      <c r="I375" s="668">
        <v>230.07</v>
      </c>
      <c r="J375" s="668">
        <v>118</v>
      </c>
      <c r="K375" s="668">
        <v>27148.260000000002</v>
      </c>
      <c r="L375" s="668">
        <v>0.92913385826771666</v>
      </c>
      <c r="M375" s="668">
        <v>230.07000000000002</v>
      </c>
      <c r="N375" s="668">
        <v>114</v>
      </c>
      <c r="O375" s="668">
        <v>26227.98</v>
      </c>
      <c r="P375" s="681">
        <v>0.89763779527559051</v>
      </c>
      <c r="Q375" s="669">
        <v>230.07</v>
      </c>
    </row>
    <row r="376" spans="1:17" ht="14.4" customHeight="1" x14ac:dyDescent="0.3">
      <c r="A376" s="664" t="s">
        <v>555</v>
      </c>
      <c r="B376" s="665" t="s">
        <v>7777</v>
      </c>
      <c r="C376" s="665" t="s">
        <v>7623</v>
      </c>
      <c r="D376" s="665" t="s">
        <v>8164</v>
      </c>
      <c r="E376" s="665" t="s">
        <v>8165</v>
      </c>
      <c r="F376" s="668">
        <v>6</v>
      </c>
      <c r="G376" s="668">
        <v>739.98</v>
      </c>
      <c r="H376" s="668">
        <v>1</v>
      </c>
      <c r="I376" s="668">
        <v>123.33</v>
      </c>
      <c r="J376" s="668">
        <v>6</v>
      </c>
      <c r="K376" s="668">
        <v>739.98</v>
      </c>
      <c r="L376" s="668">
        <v>1</v>
      </c>
      <c r="M376" s="668">
        <v>123.33</v>
      </c>
      <c r="N376" s="668">
        <v>5</v>
      </c>
      <c r="O376" s="668">
        <v>616.65</v>
      </c>
      <c r="P376" s="681">
        <v>0.83333333333333326</v>
      </c>
      <c r="Q376" s="669">
        <v>123.33</v>
      </c>
    </row>
    <row r="377" spans="1:17" ht="14.4" customHeight="1" x14ac:dyDescent="0.3">
      <c r="A377" s="664" t="s">
        <v>555</v>
      </c>
      <c r="B377" s="665" t="s">
        <v>7777</v>
      </c>
      <c r="C377" s="665" t="s">
        <v>7623</v>
      </c>
      <c r="D377" s="665" t="s">
        <v>8166</v>
      </c>
      <c r="E377" s="665" t="s">
        <v>8165</v>
      </c>
      <c r="F377" s="668">
        <v>1</v>
      </c>
      <c r="G377" s="668">
        <v>91.2</v>
      </c>
      <c r="H377" s="668">
        <v>1</v>
      </c>
      <c r="I377" s="668">
        <v>91.2</v>
      </c>
      <c r="J377" s="668"/>
      <c r="K377" s="668"/>
      <c r="L377" s="668"/>
      <c r="M377" s="668"/>
      <c r="N377" s="668">
        <v>3</v>
      </c>
      <c r="O377" s="668">
        <v>273.60000000000002</v>
      </c>
      <c r="P377" s="681">
        <v>3</v>
      </c>
      <c r="Q377" s="669">
        <v>91.2</v>
      </c>
    </row>
    <row r="378" spans="1:17" ht="14.4" customHeight="1" x14ac:dyDescent="0.3">
      <c r="A378" s="664" t="s">
        <v>555</v>
      </c>
      <c r="B378" s="665" t="s">
        <v>7777</v>
      </c>
      <c r="C378" s="665" t="s">
        <v>7623</v>
      </c>
      <c r="D378" s="665" t="s">
        <v>7822</v>
      </c>
      <c r="E378" s="665" t="s">
        <v>4158</v>
      </c>
      <c r="F378" s="668">
        <v>17</v>
      </c>
      <c r="G378" s="668">
        <v>3699.8799999999997</v>
      </c>
      <c r="H378" s="668">
        <v>1</v>
      </c>
      <c r="I378" s="668">
        <v>217.64</v>
      </c>
      <c r="J378" s="668">
        <v>17</v>
      </c>
      <c r="K378" s="668">
        <v>3699.8799999999997</v>
      </c>
      <c r="L378" s="668">
        <v>1</v>
      </c>
      <c r="M378" s="668">
        <v>217.64</v>
      </c>
      <c r="N378" s="668">
        <v>2</v>
      </c>
      <c r="O378" s="668">
        <v>435.28</v>
      </c>
      <c r="P378" s="681">
        <v>0.11764705882352941</v>
      </c>
      <c r="Q378" s="669">
        <v>217.64</v>
      </c>
    </row>
    <row r="379" spans="1:17" ht="14.4" customHeight="1" x14ac:dyDescent="0.3">
      <c r="A379" s="664" t="s">
        <v>555</v>
      </c>
      <c r="B379" s="665" t="s">
        <v>7777</v>
      </c>
      <c r="C379" s="665" t="s">
        <v>7623</v>
      </c>
      <c r="D379" s="665" t="s">
        <v>8167</v>
      </c>
      <c r="E379" s="665" t="s">
        <v>4158</v>
      </c>
      <c r="F379" s="668">
        <v>3</v>
      </c>
      <c r="G379" s="668">
        <v>795.93000000000006</v>
      </c>
      <c r="H379" s="668">
        <v>1</v>
      </c>
      <c r="I379" s="668">
        <v>265.31</v>
      </c>
      <c r="J379" s="668">
        <v>3</v>
      </c>
      <c r="K379" s="668">
        <v>795.93000000000006</v>
      </c>
      <c r="L379" s="668">
        <v>1</v>
      </c>
      <c r="M379" s="668">
        <v>265.31</v>
      </c>
      <c r="N379" s="668">
        <v>11</v>
      </c>
      <c r="O379" s="668">
        <v>2918.41</v>
      </c>
      <c r="P379" s="681">
        <v>3.6666666666666661</v>
      </c>
      <c r="Q379" s="669">
        <v>265.31</v>
      </c>
    </row>
    <row r="380" spans="1:17" ht="14.4" customHeight="1" x14ac:dyDescent="0.3">
      <c r="A380" s="664" t="s">
        <v>555</v>
      </c>
      <c r="B380" s="665" t="s">
        <v>7777</v>
      </c>
      <c r="C380" s="665" t="s">
        <v>7623</v>
      </c>
      <c r="D380" s="665" t="s">
        <v>8168</v>
      </c>
      <c r="E380" s="665" t="s">
        <v>8169</v>
      </c>
      <c r="F380" s="668">
        <v>34</v>
      </c>
      <c r="G380" s="668">
        <v>17618.120000000003</v>
      </c>
      <c r="H380" s="668">
        <v>1</v>
      </c>
      <c r="I380" s="668">
        <v>518.18000000000006</v>
      </c>
      <c r="J380" s="668">
        <v>34</v>
      </c>
      <c r="K380" s="668">
        <v>17618.120000000003</v>
      </c>
      <c r="L380" s="668">
        <v>1</v>
      </c>
      <c r="M380" s="668">
        <v>518.18000000000006</v>
      </c>
      <c r="N380" s="668">
        <v>37</v>
      </c>
      <c r="O380" s="668">
        <v>19172.66</v>
      </c>
      <c r="P380" s="681">
        <v>1.088235294117647</v>
      </c>
      <c r="Q380" s="669">
        <v>518.17999999999995</v>
      </c>
    </row>
    <row r="381" spans="1:17" ht="14.4" customHeight="1" x14ac:dyDescent="0.3">
      <c r="A381" s="664" t="s">
        <v>555</v>
      </c>
      <c r="B381" s="665" t="s">
        <v>7777</v>
      </c>
      <c r="C381" s="665" t="s">
        <v>7623</v>
      </c>
      <c r="D381" s="665" t="s">
        <v>8170</v>
      </c>
      <c r="E381" s="665" t="s">
        <v>8171</v>
      </c>
      <c r="F381" s="668">
        <v>23</v>
      </c>
      <c r="G381" s="668">
        <v>23788.67</v>
      </c>
      <c r="H381" s="668">
        <v>1</v>
      </c>
      <c r="I381" s="668">
        <v>1034.29</v>
      </c>
      <c r="J381" s="668">
        <v>13</v>
      </c>
      <c r="K381" s="668">
        <v>13445.77</v>
      </c>
      <c r="L381" s="668">
        <v>0.56521739130434789</v>
      </c>
      <c r="M381" s="668">
        <v>1034.29</v>
      </c>
      <c r="N381" s="668">
        <v>13</v>
      </c>
      <c r="O381" s="668">
        <v>13445.77</v>
      </c>
      <c r="P381" s="681">
        <v>0.56521739130434789</v>
      </c>
      <c r="Q381" s="669">
        <v>1034.29</v>
      </c>
    </row>
    <row r="382" spans="1:17" ht="14.4" customHeight="1" x14ac:dyDescent="0.3">
      <c r="A382" s="664" t="s">
        <v>555</v>
      </c>
      <c r="B382" s="665" t="s">
        <v>7777</v>
      </c>
      <c r="C382" s="665" t="s">
        <v>7623</v>
      </c>
      <c r="D382" s="665" t="s">
        <v>8172</v>
      </c>
      <c r="E382" s="665" t="s">
        <v>8115</v>
      </c>
      <c r="F382" s="668">
        <v>1</v>
      </c>
      <c r="G382" s="668">
        <v>91.2</v>
      </c>
      <c r="H382" s="668">
        <v>1</v>
      </c>
      <c r="I382" s="668">
        <v>91.2</v>
      </c>
      <c r="J382" s="668">
        <v>2</v>
      </c>
      <c r="K382" s="668">
        <v>182.4</v>
      </c>
      <c r="L382" s="668">
        <v>2</v>
      </c>
      <c r="M382" s="668">
        <v>91.2</v>
      </c>
      <c r="N382" s="668">
        <v>0.2</v>
      </c>
      <c r="O382" s="668">
        <v>18.239999999999998</v>
      </c>
      <c r="P382" s="681">
        <v>0.19999999999999998</v>
      </c>
      <c r="Q382" s="669">
        <v>91.199999999999989</v>
      </c>
    </row>
    <row r="383" spans="1:17" ht="14.4" customHeight="1" x14ac:dyDescent="0.3">
      <c r="A383" s="664" t="s">
        <v>555</v>
      </c>
      <c r="B383" s="665" t="s">
        <v>7777</v>
      </c>
      <c r="C383" s="665" t="s">
        <v>7623</v>
      </c>
      <c r="D383" s="665" t="s">
        <v>8173</v>
      </c>
      <c r="E383" s="665" t="s">
        <v>7824</v>
      </c>
      <c r="F383" s="668">
        <v>23</v>
      </c>
      <c r="G383" s="668">
        <v>2216.7399999999998</v>
      </c>
      <c r="H383" s="668">
        <v>1</v>
      </c>
      <c r="I383" s="668">
        <v>96.38</v>
      </c>
      <c r="J383" s="668">
        <v>20</v>
      </c>
      <c r="K383" s="668">
        <v>1927.6</v>
      </c>
      <c r="L383" s="668">
        <v>0.86956521739130443</v>
      </c>
      <c r="M383" s="668">
        <v>96.38</v>
      </c>
      <c r="N383" s="668">
        <v>41</v>
      </c>
      <c r="O383" s="668">
        <v>3951.5799999999995</v>
      </c>
      <c r="P383" s="681">
        <v>1.7826086956521738</v>
      </c>
      <c r="Q383" s="669">
        <v>96.379999999999981</v>
      </c>
    </row>
    <row r="384" spans="1:17" ht="14.4" customHeight="1" x14ac:dyDescent="0.3">
      <c r="A384" s="664" t="s">
        <v>555</v>
      </c>
      <c r="B384" s="665" t="s">
        <v>7777</v>
      </c>
      <c r="C384" s="665" t="s">
        <v>7623</v>
      </c>
      <c r="D384" s="665" t="s">
        <v>7823</v>
      </c>
      <c r="E384" s="665" t="s">
        <v>7824</v>
      </c>
      <c r="F384" s="668">
        <v>80</v>
      </c>
      <c r="G384" s="668">
        <v>9700</v>
      </c>
      <c r="H384" s="668">
        <v>1</v>
      </c>
      <c r="I384" s="668">
        <v>121.25</v>
      </c>
      <c r="J384" s="668">
        <v>44</v>
      </c>
      <c r="K384" s="668">
        <v>5335</v>
      </c>
      <c r="L384" s="668">
        <v>0.55000000000000004</v>
      </c>
      <c r="M384" s="668">
        <v>121.25</v>
      </c>
      <c r="N384" s="668">
        <v>60</v>
      </c>
      <c r="O384" s="668">
        <v>7275</v>
      </c>
      <c r="P384" s="681">
        <v>0.75</v>
      </c>
      <c r="Q384" s="669">
        <v>121.25</v>
      </c>
    </row>
    <row r="385" spans="1:17" ht="14.4" customHeight="1" x14ac:dyDescent="0.3">
      <c r="A385" s="664" t="s">
        <v>555</v>
      </c>
      <c r="B385" s="665" t="s">
        <v>7777</v>
      </c>
      <c r="C385" s="665" t="s">
        <v>7623</v>
      </c>
      <c r="D385" s="665" t="s">
        <v>8174</v>
      </c>
      <c r="E385" s="665" t="s">
        <v>7824</v>
      </c>
      <c r="F385" s="668">
        <v>10</v>
      </c>
      <c r="G385" s="668">
        <v>1036.4000000000001</v>
      </c>
      <c r="H385" s="668">
        <v>1</v>
      </c>
      <c r="I385" s="668">
        <v>103.64000000000001</v>
      </c>
      <c r="J385" s="668">
        <v>11</v>
      </c>
      <c r="K385" s="668">
        <v>1140.04</v>
      </c>
      <c r="L385" s="668">
        <v>1.0999999999999999</v>
      </c>
      <c r="M385" s="668">
        <v>103.64</v>
      </c>
      <c r="N385" s="668">
        <v>3</v>
      </c>
      <c r="O385" s="668">
        <v>310.92</v>
      </c>
      <c r="P385" s="681">
        <v>0.3</v>
      </c>
      <c r="Q385" s="669">
        <v>103.64</v>
      </c>
    </row>
    <row r="386" spans="1:17" ht="14.4" customHeight="1" x14ac:dyDescent="0.3">
      <c r="A386" s="664" t="s">
        <v>555</v>
      </c>
      <c r="B386" s="665" t="s">
        <v>7777</v>
      </c>
      <c r="C386" s="665" t="s">
        <v>7623</v>
      </c>
      <c r="D386" s="665" t="s">
        <v>8175</v>
      </c>
      <c r="E386" s="665" t="s">
        <v>7824</v>
      </c>
      <c r="F386" s="668">
        <v>2</v>
      </c>
      <c r="G386" s="668">
        <v>228</v>
      </c>
      <c r="H386" s="668">
        <v>1</v>
      </c>
      <c r="I386" s="668">
        <v>114</v>
      </c>
      <c r="J386" s="668">
        <v>4</v>
      </c>
      <c r="K386" s="668">
        <v>456</v>
      </c>
      <c r="L386" s="668">
        <v>2</v>
      </c>
      <c r="M386" s="668">
        <v>114</v>
      </c>
      <c r="N386" s="668">
        <v>6</v>
      </c>
      <c r="O386" s="668">
        <v>684</v>
      </c>
      <c r="P386" s="681">
        <v>3</v>
      </c>
      <c r="Q386" s="669">
        <v>114</v>
      </c>
    </row>
    <row r="387" spans="1:17" ht="14.4" customHeight="1" x14ac:dyDescent="0.3">
      <c r="A387" s="664" t="s">
        <v>555</v>
      </c>
      <c r="B387" s="665" t="s">
        <v>7777</v>
      </c>
      <c r="C387" s="665" t="s">
        <v>7623</v>
      </c>
      <c r="D387" s="665" t="s">
        <v>8176</v>
      </c>
      <c r="E387" s="665" t="s">
        <v>7824</v>
      </c>
      <c r="F387" s="668">
        <v>4</v>
      </c>
      <c r="G387" s="668">
        <v>688.16</v>
      </c>
      <c r="H387" s="668">
        <v>1</v>
      </c>
      <c r="I387" s="668">
        <v>172.04</v>
      </c>
      <c r="J387" s="668">
        <v>2</v>
      </c>
      <c r="K387" s="668">
        <v>344.08</v>
      </c>
      <c r="L387" s="668">
        <v>0.5</v>
      </c>
      <c r="M387" s="668">
        <v>172.04</v>
      </c>
      <c r="N387" s="668"/>
      <c r="O387" s="668"/>
      <c r="P387" s="681"/>
      <c r="Q387" s="669"/>
    </row>
    <row r="388" spans="1:17" ht="14.4" customHeight="1" x14ac:dyDescent="0.3">
      <c r="A388" s="664" t="s">
        <v>555</v>
      </c>
      <c r="B388" s="665" t="s">
        <v>7777</v>
      </c>
      <c r="C388" s="665" t="s">
        <v>7623</v>
      </c>
      <c r="D388" s="665" t="s">
        <v>8177</v>
      </c>
      <c r="E388" s="665" t="s">
        <v>7824</v>
      </c>
      <c r="F388" s="668">
        <v>304</v>
      </c>
      <c r="G388" s="668">
        <v>27408.639999999999</v>
      </c>
      <c r="H388" s="668">
        <v>1</v>
      </c>
      <c r="I388" s="668">
        <v>90.16</v>
      </c>
      <c r="J388" s="668">
        <v>244</v>
      </c>
      <c r="K388" s="668">
        <v>21999.040000000001</v>
      </c>
      <c r="L388" s="668">
        <v>0.80263157894736847</v>
      </c>
      <c r="M388" s="668">
        <v>90.16</v>
      </c>
      <c r="N388" s="668">
        <v>243</v>
      </c>
      <c r="O388" s="668">
        <v>21908.879999999997</v>
      </c>
      <c r="P388" s="681">
        <v>0.79934210526315785</v>
      </c>
      <c r="Q388" s="669">
        <v>90.159999999999982</v>
      </c>
    </row>
    <row r="389" spans="1:17" ht="14.4" customHeight="1" x14ac:dyDescent="0.3">
      <c r="A389" s="664" t="s">
        <v>555</v>
      </c>
      <c r="B389" s="665" t="s">
        <v>7777</v>
      </c>
      <c r="C389" s="665" t="s">
        <v>7623</v>
      </c>
      <c r="D389" s="665" t="s">
        <v>8178</v>
      </c>
      <c r="E389" s="665" t="s">
        <v>8179</v>
      </c>
      <c r="F389" s="668"/>
      <c r="G389" s="668"/>
      <c r="H389" s="668"/>
      <c r="I389" s="668"/>
      <c r="J389" s="668">
        <v>6</v>
      </c>
      <c r="K389" s="668">
        <v>1399.0800000000002</v>
      </c>
      <c r="L389" s="668"/>
      <c r="M389" s="668">
        <v>233.18000000000004</v>
      </c>
      <c r="N389" s="668"/>
      <c r="O389" s="668"/>
      <c r="P389" s="681"/>
      <c r="Q389" s="669"/>
    </row>
    <row r="390" spans="1:17" ht="14.4" customHeight="1" x14ac:dyDescent="0.3">
      <c r="A390" s="664" t="s">
        <v>555</v>
      </c>
      <c r="B390" s="665" t="s">
        <v>7777</v>
      </c>
      <c r="C390" s="665" t="s">
        <v>7623</v>
      </c>
      <c r="D390" s="665" t="s">
        <v>8180</v>
      </c>
      <c r="E390" s="665" t="s">
        <v>8181</v>
      </c>
      <c r="F390" s="668">
        <v>4</v>
      </c>
      <c r="G390" s="668">
        <v>17808.240000000002</v>
      </c>
      <c r="H390" s="668">
        <v>1</v>
      </c>
      <c r="I390" s="668">
        <v>4452.0600000000004</v>
      </c>
      <c r="J390" s="668">
        <v>7</v>
      </c>
      <c r="K390" s="668">
        <v>31164.420000000006</v>
      </c>
      <c r="L390" s="668">
        <v>1.7500000000000002</v>
      </c>
      <c r="M390" s="668">
        <v>4452.0600000000004</v>
      </c>
      <c r="N390" s="668">
        <v>3</v>
      </c>
      <c r="O390" s="668">
        <v>13356.18</v>
      </c>
      <c r="P390" s="681">
        <v>0.75</v>
      </c>
      <c r="Q390" s="669">
        <v>4452.0600000000004</v>
      </c>
    </row>
    <row r="391" spans="1:17" ht="14.4" customHeight="1" x14ac:dyDescent="0.3">
      <c r="A391" s="664" t="s">
        <v>555</v>
      </c>
      <c r="B391" s="665" t="s">
        <v>7777</v>
      </c>
      <c r="C391" s="665" t="s">
        <v>7623</v>
      </c>
      <c r="D391" s="665" t="s">
        <v>8182</v>
      </c>
      <c r="E391" s="665" t="s">
        <v>8183</v>
      </c>
      <c r="F391" s="668">
        <v>2</v>
      </c>
      <c r="G391" s="668">
        <v>3662.5</v>
      </c>
      <c r="H391" s="668">
        <v>1</v>
      </c>
      <c r="I391" s="668">
        <v>1831.25</v>
      </c>
      <c r="J391" s="668">
        <v>1</v>
      </c>
      <c r="K391" s="668">
        <v>1831.25</v>
      </c>
      <c r="L391" s="668">
        <v>0.5</v>
      </c>
      <c r="M391" s="668">
        <v>1831.25</v>
      </c>
      <c r="N391" s="668">
        <v>1</v>
      </c>
      <c r="O391" s="668">
        <v>1831.25</v>
      </c>
      <c r="P391" s="681">
        <v>0.5</v>
      </c>
      <c r="Q391" s="669">
        <v>1831.25</v>
      </c>
    </row>
    <row r="392" spans="1:17" ht="14.4" customHeight="1" x14ac:dyDescent="0.3">
      <c r="A392" s="664" t="s">
        <v>555</v>
      </c>
      <c r="B392" s="665" t="s">
        <v>7777</v>
      </c>
      <c r="C392" s="665" t="s">
        <v>7623</v>
      </c>
      <c r="D392" s="665" t="s">
        <v>7825</v>
      </c>
      <c r="E392" s="665" t="s">
        <v>7826</v>
      </c>
      <c r="F392" s="668">
        <v>2</v>
      </c>
      <c r="G392" s="668">
        <v>25363.96</v>
      </c>
      <c r="H392" s="668">
        <v>1</v>
      </c>
      <c r="I392" s="668">
        <v>12681.98</v>
      </c>
      <c r="J392" s="668">
        <v>1</v>
      </c>
      <c r="K392" s="668">
        <v>12681.98</v>
      </c>
      <c r="L392" s="668">
        <v>0.5</v>
      </c>
      <c r="M392" s="668">
        <v>12681.98</v>
      </c>
      <c r="N392" s="668">
        <v>2</v>
      </c>
      <c r="O392" s="668">
        <v>25363.96</v>
      </c>
      <c r="P392" s="681">
        <v>1</v>
      </c>
      <c r="Q392" s="669">
        <v>12681.98</v>
      </c>
    </row>
    <row r="393" spans="1:17" ht="14.4" customHeight="1" x14ac:dyDescent="0.3">
      <c r="A393" s="664" t="s">
        <v>555</v>
      </c>
      <c r="B393" s="665" t="s">
        <v>7777</v>
      </c>
      <c r="C393" s="665" t="s">
        <v>7623</v>
      </c>
      <c r="D393" s="665" t="s">
        <v>8184</v>
      </c>
      <c r="E393" s="665" t="s">
        <v>8185</v>
      </c>
      <c r="F393" s="668">
        <v>7</v>
      </c>
      <c r="G393" s="668">
        <v>34314</v>
      </c>
      <c r="H393" s="668">
        <v>1</v>
      </c>
      <c r="I393" s="668">
        <v>4902</v>
      </c>
      <c r="J393" s="668">
        <v>6</v>
      </c>
      <c r="K393" s="668">
        <v>29412</v>
      </c>
      <c r="L393" s="668">
        <v>0.8571428571428571</v>
      </c>
      <c r="M393" s="668">
        <v>4902</v>
      </c>
      <c r="N393" s="668">
        <v>15</v>
      </c>
      <c r="O393" s="668">
        <v>73530</v>
      </c>
      <c r="P393" s="681">
        <v>2.1428571428571428</v>
      </c>
      <c r="Q393" s="669">
        <v>4902</v>
      </c>
    </row>
    <row r="394" spans="1:17" ht="14.4" customHeight="1" x14ac:dyDescent="0.3">
      <c r="A394" s="664" t="s">
        <v>555</v>
      </c>
      <c r="B394" s="665" t="s">
        <v>7777</v>
      </c>
      <c r="C394" s="665" t="s">
        <v>7623</v>
      </c>
      <c r="D394" s="665" t="s">
        <v>8186</v>
      </c>
      <c r="E394" s="665" t="s">
        <v>8187</v>
      </c>
      <c r="F394" s="668">
        <v>2</v>
      </c>
      <c r="G394" s="668">
        <v>9638</v>
      </c>
      <c r="H394" s="668">
        <v>1</v>
      </c>
      <c r="I394" s="668">
        <v>4819</v>
      </c>
      <c r="J394" s="668">
        <v>1</v>
      </c>
      <c r="K394" s="668">
        <v>4819</v>
      </c>
      <c r="L394" s="668">
        <v>0.5</v>
      </c>
      <c r="M394" s="668">
        <v>4819</v>
      </c>
      <c r="N394" s="668">
        <v>1</v>
      </c>
      <c r="O394" s="668">
        <v>4819</v>
      </c>
      <c r="P394" s="681">
        <v>0.5</v>
      </c>
      <c r="Q394" s="669">
        <v>4819</v>
      </c>
    </row>
    <row r="395" spans="1:17" ht="14.4" customHeight="1" x14ac:dyDescent="0.3">
      <c r="A395" s="664" t="s">
        <v>555</v>
      </c>
      <c r="B395" s="665" t="s">
        <v>7777</v>
      </c>
      <c r="C395" s="665" t="s">
        <v>7623</v>
      </c>
      <c r="D395" s="665" t="s">
        <v>8188</v>
      </c>
      <c r="E395" s="665" t="s">
        <v>8189</v>
      </c>
      <c r="F395" s="668">
        <v>10</v>
      </c>
      <c r="G395" s="668">
        <v>49900</v>
      </c>
      <c r="H395" s="668">
        <v>1</v>
      </c>
      <c r="I395" s="668">
        <v>4990</v>
      </c>
      <c r="J395" s="668">
        <v>19</v>
      </c>
      <c r="K395" s="668">
        <v>94810</v>
      </c>
      <c r="L395" s="668">
        <v>1.9</v>
      </c>
      <c r="M395" s="668">
        <v>4990</v>
      </c>
      <c r="N395" s="668">
        <v>27</v>
      </c>
      <c r="O395" s="668">
        <v>134730</v>
      </c>
      <c r="P395" s="681">
        <v>2.7</v>
      </c>
      <c r="Q395" s="669">
        <v>4990</v>
      </c>
    </row>
    <row r="396" spans="1:17" ht="14.4" customHeight="1" x14ac:dyDescent="0.3">
      <c r="A396" s="664" t="s">
        <v>555</v>
      </c>
      <c r="B396" s="665" t="s">
        <v>7777</v>
      </c>
      <c r="C396" s="665" t="s">
        <v>7623</v>
      </c>
      <c r="D396" s="665" t="s">
        <v>8190</v>
      </c>
      <c r="E396" s="665" t="s">
        <v>8191</v>
      </c>
      <c r="F396" s="668">
        <v>1</v>
      </c>
      <c r="G396" s="668">
        <v>1486.15</v>
      </c>
      <c r="H396" s="668">
        <v>1</v>
      </c>
      <c r="I396" s="668">
        <v>1486.15</v>
      </c>
      <c r="J396" s="668">
        <v>2</v>
      </c>
      <c r="K396" s="668">
        <v>2972.3</v>
      </c>
      <c r="L396" s="668">
        <v>2</v>
      </c>
      <c r="M396" s="668">
        <v>1486.15</v>
      </c>
      <c r="N396" s="668">
        <v>3</v>
      </c>
      <c r="O396" s="668">
        <v>4458.4500000000007</v>
      </c>
      <c r="P396" s="681">
        <v>3.0000000000000004</v>
      </c>
      <c r="Q396" s="669">
        <v>1486.1500000000003</v>
      </c>
    </row>
    <row r="397" spans="1:17" ht="14.4" customHeight="1" x14ac:dyDescent="0.3">
      <c r="A397" s="664" t="s">
        <v>555</v>
      </c>
      <c r="B397" s="665" t="s">
        <v>7777</v>
      </c>
      <c r="C397" s="665" t="s">
        <v>7623</v>
      </c>
      <c r="D397" s="665" t="s">
        <v>8192</v>
      </c>
      <c r="E397" s="665" t="s">
        <v>8193</v>
      </c>
      <c r="F397" s="668">
        <v>2</v>
      </c>
      <c r="G397" s="668">
        <v>5832.66</v>
      </c>
      <c r="H397" s="668">
        <v>1</v>
      </c>
      <c r="I397" s="668">
        <v>2916.33</v>
      </c>
      <c r="J397" s="668"/>
      <c r="K397" s="668"/>
      <c r="L397" s="668"/>
      <c r="M397" s="668"/>
      <c r="N397" s="668">
        <v>1</v>
      </c>
      <c r="O397" s="668">
        <v>2916.33</v>
      </c>
      <c r="P397" s="681">
        <v>0.5</v>
      </c>
      <c r="Q397" s="669">
        <v>2916.33</v>
      </c>
    </row>
    <row r="398" spans="1:17" ht="14.4" customHeight="1" x14ac:dyDescent="0.3">
      <c r="A398" s="664" t="s">
        <v>555</v>
      </c>
      <c r="B398" s="665" t="s">
        <v>7777</v>
      </c>
      <c r="C398" s="665" t="s">
        <v>7623</v>
      </c>
      <c r="D398" s="665" t="s">
        <v>8194</v>
      </c>
      <c r="E398" s="665" t="s">
        <v>8195</v>
      </c>
      <c r="F398" s="668">
        <v>3</v>
      </c>
      <c r="G398" s="668">
        <v>4893</v>
      </c>
      <c r="H398" s="668">
        <v>1</v>
      </c>
      <c r="I398" s="668">
        <v>1631</v>
      </c>
      <c r="J398" s="668">
        <v>2</v>
      </c>
      <c r="K398" s="668">
        <v>3262</v>
      </c>
      <c r="L398" s="668">
        <v>0.66666666666666663</v>
      </c>
      <c r="M398" s="668">
        <v>1631</v>
      </c>
      <c r="N398" s="668">
        <v>1</v>
      </c>
      <c r="O398" s="668">
        <v>1631</v>
      </c>
      <c r="P398" s="681">
        <v>0.33333333333333331</v>
      </c>
      <c r="Q398" s="669">
        <v>1631</v>
      </c>
    </row>
    <row r="399" spans="1:17" ht="14.4" customHeight="1" x14ac:dyDescent="0.3">
      <c r="A399" s="664" t="s">
        <v>555</v>
      </c>
      <c r="B399" s="665" t="s">
        <v>7777</v>
      </c>
      <c r="C399" s="665" t="s">
        <v>7623</v>
      </c>
      <c r="D399" s="665" t="s">
        <v>8196</v>
      </c>
      <c r="E399" s="665" t="s">
        <v>8197</v>
      </c>
      <c r="F399" s="668">
        <v>15</v>
      </c>
      <c r="G399" s="668">
        <v>42516.75</v>
      </c>
      <c r="H399" s="668">
        <v>1</v>
      </c>
      <c r="I399" s="668">
        <v>2834.45</v>
      </c>
      <c r="J399" s="668">
        <v>2</v>
      </c>
      <c r="K399" s="668">
        <v>5668.9</v>
      </c>
      <c r="L399" s="668">
        <v>0.13333333333333333</v>
      </c>
      <c r="M399" s="668">
        <v>2834.45</v>
      </c>
      <c r="N399" s="668">
        <v>4</v>
      </c>
      <c r="O399" s="668">
        <v>11337.8</v>
      </c>
      <c r="P399" s="681">
        <v>0.26666666666666666</v>
      </c>
      <c r="Q399" s="669">
        <v>2834.45</v>
      </c>
    </row>
    <row r="400" spans="1:17" ht="14.4" customHeight="1" x14ac:dyDescent="0.3">
      <c r="A400" s="664" t="s">
        <v>555</v>
      </c>
      <c r="B400" s="665" t="s">
        <v>7777</v>
      </c>
      <c r="C400" s="665" t="s">
        <v>7623</v>
      </c>
      <c r="D400" s="665" t="s">
        <v>8198</v>
      </c>
      <c r="E400" s="665" t="s">
        <v>8197</v>
      </c>
      <c r="F400" s="668">
        <v>1</v>
      </c>
      <c r="G400" s="668">
        <v>4301.95</v>
      </c>
      <c r="H400" s="668">
        <v>1</v>
      </c>
      <c r="I400" s="668">
        <v>4301.95</v>
      </c>
      <c r="J400" s="668">
        <v>2</v>
      </c>
      <c r="K400" s="668">
        <v>8603.9</v>
      </c>
      <c r="L400" s="668">
        <v>2</v>
      </c>
      <c r="M400" s="668">
        <v>4301.95</v>
      </c>
      <c r="N400" s="668"/>
      <c r="O400" s="668"/>
      <c r="P400" s="681"/>
      <c r="Q400" s="669"/>
    </row>
    <row r="401" spans="1:17" ht="14.4" customHeight="1" x14ac:dyDescent="0.3">
      <c r="A401" s="664" t="s">
        <v>555</v>
      </c>
      <c r="B401" s="665" t="s">
        <v>7777</v>
      </c>
      <c r="C401" s="665" t="s">
        <v>7623</v>
      </c>
      <c r="D401" s="665" t="s">
        <v>8199</v>
      </c>
      <c r="E401" s="665" t="s">
        <v>8200</v>
      </c>
      <c r="F401" s="668">
        <v>10</v>
      </c>
      <c r="G401" s="668">
        <v>2850</v>
      </c>
      <c r="H401" s="668">
        <v>1</v>
      </c>
      <c r="I401" s="668">
        <v>285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555</v>
      </c>
      <c r="B402" s="665" t="s">
        <v>7777</v>
      </c>
      <c r="C402" s="665" t="s">
        <v>7623</v>
      </c>
      <c r="D402" s="665" t="s">
        <v>7827</v>
      </c>
      <c r="E402" s="665" t="s">
        <v>7828</v>
      </c>
      <c r="F402" s="668">
        <v>27</v>
      </c>
      <c r="G402" s="668">
        <v>33690.06</v>
      </c>
      <c r="H402" s="668">
        <v>1</v>
      </c>
      <c r="I402" s="668">
        <v>1247.78</v>
      </c>
      <c r="J402" s="668">
        <v>26</v>
      </c>
      <c r="K402" s="668">
        <v>32442.28</v>
      </c>
      <c r="L402" s="668">
        <v>0.96296296296296302</v>
      </c>
      <c r="M402" s="668">
        <v>1247.78</v>
      </c>
      <c r="N402" s="668">
        <v>15</v>
      </c>
      <c r="O402" s="668">
        <v>18716.7</v>
      </c>
      <c r="P402" s="681">
        <v>0.55555555555555558</v>
      </c>
      <c r="Q402" s="669">
        <v>1247.78</v>
      </c>
    </row>
    <row r="403" spans="1:17" ht="14.4" customHeight="1" x14ac:dyDescent="0.3">
      <c r="A403" s="664" t="s">
        <v>555</v>
      </c>
      <c r="B403" s="665" t="s">
        <v>7777</v>
      </c>
      <c r="C403" s="665" t="s">
        <v>7623</v>
      </c>
      <c r="D403" s="665" t="s">
        <v>8201</v>
      </c>
      <c r="E403" s="665" t="s">
        <v>7828</v>
      </c>
      <c r="F403" s="668">
        <v>51</v>
      </c>
      <c r="G403" s="668">
        <v>72516.39</v>
      </c>
      <c r="H403" s="668">
        <v>1</v>
      </c>
      <c r="I403" s="668">
        <v>1421.89</v>
      </c>
      <c r="J403" s="668">
        <v>72</v>
      </c>
      <c r="K403" s="668">
        <v>102376.08</v>
      </c>
      <c r="L403" s="668">
        <v>1.411764705882353</v>
      </c>
      <c r="M403" s="668">
        <v>1421.89</v>
      </c>
      <c r="N403" s="668">
        <v>80</v>
      </c>
      <c r="O403" s="668">
        <v>113751.20000000001</v>
      </c>
      <c r="P403" s="681">
        <v>1.5686274509803924</v>
      </c>
      <c r="Q403" s="669">
        <v>1421.89</v>
      </c>
    </row>
    <row r="404" spans="1:17" ht="14.4" customHeight="1" x14ac:dyDescent="0.3">
      <c r="A404" s="664" t="s">
        <v>555</v>
      </c>
      <c r="B404" s="665" t="s">
        <v>7777</v>
      </c>
      <c r="C404" s="665" t="s">
        <v>7623</v>
      </c>
      <c r="D404" s="665" t="s">
        <v>8202</v>
      </c>
      <c r="E404" s="665" t="s">
        <v>7828</v>
      </c>
      <c r="F404" s="668">
        <v>33</v>
      </c>
      <c r="G404" s="668">
        <v>54651.630000000005</v>
      </c>
      <c r="H404" s="668">
        <v>1</v>
      </c>
      <c r="I404" s="668">
        <v>1656.1100000000001</v>
      </c>
      <c r="J404" s="668">
        <v>36</v>
      </c>
      <c r="K404" s="668">
        <v>59619.960000000006</v>
      </c>
      <c r="L404" s="668">
        <v>1.0909090909090908</v>
      </c>
      <c r="M404" s="668">
        <v>1656.1100000000001</v>
      </c>
      <c r="N404" s="668">
        <v>43</v>
      </c>
      <c r="O404" s="668">
        <v>71212.73</v>
      </c>
      <c r="P404" s="681">
        <v>1.3030303030303028</v>
      </c>
      <c r="Q404" s="669">
        <v>1656.11</v>
      </c>
    </row>
    <row r="405" spans="1:17" ht="14.4" customHeight="1" x14ac:dyDescent="0.3">
      <c r="A405" s="664" t="s">
        <v>555</v>
      </c>
      <c r="B405" s="665" t="s">
        <v>7777</v>
      </c>
      <c r="C405" s="665" t="s">
        <v>7623</v>
      </c>
      <c r="D405" s="665" t="s">
        <v>8203</v>
      </c>
      <c r="E405" s="665" t="s">
        <v>7828</v>
      </c>
      <c r="F405" s="668">
        <v>7</v>
      </c>
      <c r="G405" s="668">
        <v>12456.08</v>
      </c>
      <c r="H405" s="668">
        <v>1</v>
      </c>
      <c r="I405" s="668">
        <v>1779.44</v>
      </c>
      <c r="J405" s="668">
        <v>11</v>
      </c>
      <c r="K405" s="668">
        <v>19573.84</v>
      </c>
      <c r="L405" s="668">
        <v>1.5714285714285714</v>
      </c>
      <c r="M405" s="668">
        <v>1779.44</v>
      </c>
      <c r="N405" s="668">
        <v>7</v>
      </c>
      <c r="O405" s="668">
        <v>12456.08</v>
      </c>
      <c r="P405" s="681">
        <v>1</v>
      </c>
      <c r="Q405" s="669">
        <v>1779.44</v>
      </c>
    </row>
    <row r="406" spans="1:17" ht="14.4" customHeight="1" x14ac:dyDescent="0.3">
      <c r="A406" s="664" t="s">
        <v>555</v>
      </c>
      <c r="B406" s="665" t="s">
        <v>7777</v>
      </c>
      <c r="C406" s="665" t="s">
        <v>7623</v>
      </c>
      <c r="D406" s="665" t="s">
        <v>7829</v>
      </c>
      <c r="E406" s="665" t="s">
        <v>7830</v>
      </c>
      <c r="F406" s="668">
        <v>105</v>
      </c>
      <c r="G406" s="668">
        <v>149081.1</v>
      </c>
      <c r="H406" s="668">
        <v>1</v>
      </c>
      <c r="I406" s="668">
        <v>1419.8200000000002</v>
      </c>
      <c r="J406" s="668">
        <v>72</v>
      </c>
      <c r="K406" s="668">
        <v>102227.04</v>
      </c>
      <c r="L406" s="668">
        <v>0.68571428571428561</v>
      </c>
      <c r="M406" s="668">
        <v>1419.82</v>
      </c>
      <c r="N406" s="668">
        <v>80</v>
      </c>
      <c r="O406" s="668">
        <v>113585.60000000001</v>
      </c>
      <c r="P406" s="681">
        <v>0.76190476190476186</v>
      </c>
      <c r="Q406" s="669">
        <v>1419.8200000000002</v>
      </c>
    </row>
    <row r="407" spans="1:17" ht="14.4" customHeight="1" x14ac:dyDescent="0.3">
      <c r="A407" s="664" t="s">
        <v>555</v>
      </c>
      <c r="B407" s="665" t="s">
        <v>7777</v>
      </c>
      <c r="C407" s="665" t="s">
        <v>7623</v>
      </c>
      <c r="D407" s="665" t="s">
        <v>8204</v>
      </c>
      <c r="E407" s="665" t="s">
        <v>7830</v>
      </c>
      <c r="F407" s="668">
        <v>45</v>
      </c>
      <c r="G407" s="668">
        <v>69628.05</v>
      </c>
      <c r="H407" s="668">
        <v>1</v>
      </c>
      <c r="I407" s="668">
        <v>1547.29</v>
      </c>
      <c r="J407" s="668">
        <v>65</v>
      </c>
      <c r="K407" s="668">
        <v>100573.85</v>
      </c>
      <c r="L407" s="668">
        <v>1.4444444444444444</v>
      </c>
      <c r="M407" s="668">
        <v>1547.2900000000002</v>
      </c>
      <c r="N407" s="668">
        <v>47</v>
      </c>
      <c r="O407" s="668">
        <v>72722.62999999999</v>
      </c>
      <c r="P407" s="681">
        <v>1.0444444444444443</v>
      </c>
      <c r="Q407" s="669">
        <v>1547.2899999999997</v>
      </c>
    </row>
    <row r="408" spans="1:17" ht="14.4" customHeight="1" x14ac:dyDescent="0.3">
      <c r="A408" s="664" t="s">
        <v>555</v>
      </c>
      <c r="B408" s="665" t="s">
        <v>7777</v>
      </c>
      <c r="C408" s="665" t="s">
        <v>7623</v>
      </c>
      <c r="D408" s="665" t="s">
        <v>8205</v>
      </c>
      <c r="E408" s="665" t="s">
        <v>7830</v>
      </c>
      <c r="F408" s="668">
        <v>1</v>
      </c>
      <c r="G408" s="668">
        <v>1644.71</v>
      </c>
      <c r="H408" s="668">
        <v>1</v>
      </c>
      <c r="I408" s="668">
        <v>1644.71</v>
      </c>
      <c r="J408" s="668">
        <v>2</v>
      </c>
      <c r="K408" s="668">
        <v>3289.42</v>
      </c>
      <c r="L408" s="668">
        <v>2</v>
      </c>
      <c r="M408" s="668">
        <v>1644.71</v>
      </c>
      <c r="N408" s="668">
        <v>8</v>
      </c>
      <c r="O408" s="668">
        <v>13157.68</v>
      </c>
      <c r="P408" s="681">
        <v>8</v>
      </c>
      <c r="Q408" s="669">
        <v>1644.71</v>
      </c>
    </row>
    <row r="409" spans="1:17" ht="14.4" customHeight="1" x14ac:dyDescent="0.3">
      <c r="A409" s="664" t="s">
        <v>555</v>
      </c>
      <c r="B409" s="665" t="s">
        <v>7777</v>
      </c>
      <c r="C409" s="665" t="s">
        <v>7623</v>
      </c>
      <c r="D409" s="665" t="s">
        <v>8206</v>
      </c>
      <c r="E409" s="665" t="s">
        <v>7830</v>
      </c>
      <c r="F409" s="668"/>
      <c r="G409" s="668"/>
      <c r="H409" s="668"/>
      <c r="I409" s="668"/>
      <c r="J409" s="668">
        <v>4</v>
      </c>
      <c r="K409" s="668">
        <v>7134.32</v>
      </c>
      <c r="L409" s="668"/>
      <c r="M409" s="668">
        <v>1783.58</v>
      </c>
      <c r="N409" s="668"/>
      <c r="O409" s="668"/>
      <c r="P409" s="681"/>
      <c r="Q409" s="669"/>
    </row>
    <row r="410" spans="1:17" ht="14.4" customHeight="1" x14ac:dyDescent="0.3">
      <c r="A410" s="664" t="s">
        <v>555</v>
      </c>
      <c r="B410" s="665" t="s">
        <v>7777</v>
      </c>
      <c r="C410" s="665" t="s">
        <v>7623</v>
      </c>
      <c r="D410" s="665" t="s">
        <v>8207</v>
      </c>
      <c r="E410" s="665" t="s">
        <v>8208</v>
      </c>
      <c r="F410" s="668">
        <v>93</v>
      </c>
      <c r="G410" s="668">
        <v>73403.97</v>
      </c>
      <c r="H410" s="668">
        <v>1</v>
      </c>
      <c r="I410" s="668">
        <v>789.29</v>
      </c>
      <c r="J410" s="668">
        <v>148</v>
      </c>
      <c r="K410" s="668">
        <v>116814.92</v>
      </c>
      <c r="L410" s="668">
        <v>1.5913978494623655</v>
      </c>
      <c r="M410" s="668">
        <v>789.29</v>
      </c>
      <c r="N410" s="668">
        <v>192</v>
      </c>
      <c r="O410" s="668">
        <v>151543.67999999999</v>
      </c>
      <c r="P410" s="681">
        <v>2.064516129032258</v>
      </c>
      <c r="Q410" s="669">
        <v>789.29</v>
      </c>
    </row>
    <row r="411" spans="1:17" ht="14.4" customHeight="1" x14ac:dyDescent="0.3">
      <c r="A411" s="664" t="s">
        <v>555</v>
      </c>
      <c r="B411" s="665" t="s">
        <v>7777</v>
      </c>
      <c r="C411" s="665" t="s">
        <v>7623</v>
      </c>
      <c r="D411" s="665" t="s">
        <v>8209</v>
      </c>
      <c r="E411" s="665" t="s">
        <v>8210</v>
      </c>
      <c r="F411" s="668"/>
      <c r="G411" s="668"/>
      <c r="H411" s="668"/>
      <c r="I411" s="668"/>
      <c r="J411" s="668">
        <v>1</v>
      </c>
      <c r="K411" s="668">
        <v>2603.5500000000002</v>
      </c>
      <c r="L411" s="668"/>
      <c r="M411" s="668">
        <v>2603.5500000000002</v>
      </c>
      <c r="N411" s="668">
        <v>1</v>
      </c>
      <c r="O411" s="668">
        <v>2603.5500000000002</v>
      </c>
      <c r="P411" s="681"/>
      <c r="Q411" s="669">
        <v>2603.5500000000002</v>
      </c>
    </row>
    <row r="412" spans="1:17" ht="14.4" customHeight="1" x14ac:dyDescent="0.3">
      <c r="A412" s="664" t="s">
        <v>555</v>
      </c>
      <c r="B412" s="665" t="s">
        <v>7777</v>
      </c>
      <c r="C412" s="665" t="s">
        <v>7623</v>
      </c>
      <c r="D412" s="665" t="s">
        <v>8211</v>
      </c>
      <c r="E412" s="665" t="s">
        <v>8212</v>
      </c>
      <c r="F412" s="668">
        <v>18</v>
      </c>
      <c r="G412" s="668">
        <v>148005.18</v>
      </c>
      <c r="H412" s="668">
        <v>1</v>
      </c>
      <c r="I412" s="668">
        <v>8222.51</v>
      </c>
      <c r="J412" s="668">
        <v>11</v>
      </c>
      <c r="K412" s="668">
        <v>90447.61</v>
      </c>
      <c r="L412" s="668">
        <v>0.61111111111111116</v>
      </c>
      <c r="M412" s="668">
        <v>8222.51</v>
      </c>
      <c r="N412" s="668">
        <v>19</v>
      </c>
      <c r="O412" s="668">
        <v>156227.69</v>
      </c>
      <c r="P412" s="681">
        <v>1.0555555555555556</v>
      </c>
      <c r="Q412" s="669">
        <v>8222.51</v>
      </c>
    </row>
    <row r="413" spans="1:17" ht="14.4" customHeight="1" x14ac:dyDescent="0.3">
      <c r="A413" s="664" t="s">
        <v>555</v>
      </c>
      <c r="B413" s="665" t="s">
        <v>7777</v>
      </c>
      <c r="C413" s="665" t="s">
        <v>7623</v>
      </c>
      <c r="D413" s="665" t="s">
        <v>8213</v>
      </c>
      <c r="E413" s="665" t="s">
        <v>8214</v>
      </c>
      <c r="F413" s="668">
        <v>3</v>
      </c>
      <c r="G413" s="668">
        <v>966.62999999999988</v>
      </c>
      <c r="H413" s="668">
        <v>1</v>
      </c>
      <c r="I413" s="668">
        <v>322.20999999999998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555</v>
      </c>
      <c r="B414" s="665" t="s">
        <v>7777</v>
      </c>
      <c r="C414" s="665" t="s">
        <v>7623</v>
      </c>
      <c r="D414" s="665" t="s">
        <v>8215</v>
      </c>
      <c r="E414" s="665" t="s">
        <v>7830</v>
      </c>
      <c r="F414" s="668">
        <v>92</v>
      </c>
      <c r="G414" s="668">
        <v>117275.16</v>
      </c>
      <c r="H414" s="668">
        <v>1</v>
      </c>
      <c r="I414" s="668">
        <v>1274.73</v>
      </c>
      <c r="J414" s="668">
        <v>54</v>
      </c>
      <c r="K414" s="668">
        <v>68835.42</v>
      </c>
      <c r="L414" s="668">
        <v>0.58695652173913038</v>
      </c>
      <c r="M414" s="668">
        <v>1274.73</v>
      </c>
      <c r="N414" s="668">
        <v>84</v>
      </c>
      <c r="O414" s="668">
        <v>107077.31999999999</v>
      </c>
      <c r="P414" s="681">
        <v>0.91304347826086951</v>
      </c>
      <c r="Q414" s="669">
        <v>1274.73</v>
      </c>
    </row>
    <row r="415" spans="1:17" ht="14.4" customHeight="1" x14ac:dyDescent="0.3">
      <c r="A415" s="664" t="s">
        <v>555</v>
      </c>
      <c r="B415" s="665" t="s">
        <v>7777</v>
      </c>
      <c r="C415" s="665" t="s">
        <v>7623</v>
      </c>
      <c r="D415" s="665" t="s">
        <v>8216</v>
      </c>
      <c r="E415" s="665" t="s">
        <v>8217</v>
      </c>
      <c r="F415" s="668">
        <v>11</v>
      </c>
      <c r="G415" s="668">
        <v>139045.83000000002</v>
      </c>
      <c r="H415" s="668">
        <v>1</v>
      </c>
      <c r="I415" s="668">
        <v>12640.53</v>
      </c>
      <c r="J415" s="668">
        <v>7</v>
      </c>
      <c r="K415" s="668">
        <v>88483.709999999992</v>
      </c>
      <c r="L415" s="668">
        <v>0.63636363636363624</v>
      </c>
      <c r="M415" s="668">
        <v>12640.529999999999</v>
      </c>
      <c r="N415" s="668">
        <v>10</v>
      </c>
      <c r="O415" s="668">
        <v>126405.3</v>
      </c>
      <c r="P415" s="681">
        <v>0.90909090909090906</v>
      </c>
      <c r="Q415" s="669">
        <v>12640.53</v>
      </c>
    </row>
    <row r="416" spans="1:17" ht="14.4" customHeight="1" x14ac:dyDescent="0.3">
      <c r="A416" s="664" t="s">
        <v>555</v>
      </c>
      <c r="B416" s="665" t="s">
        <v>7777</v>
      </c>
      <c r="C416" s="665" t="s">
        <v>7623</v>
      </c>
      <c r="D416" s="665" t="s">
        <v>8218</v>
      </c>
      <c r="E416" s="665" t="s">
        <v>8219</v>
      </c>
      <c r="F416" s="668"/>
      <c r="G416" s="668"/>
      <c r="H416" s="668"/>
      <c r="I416" s="668"/>
      <c r="J416" s="668">
        <v>5</v>
      </c>
      <c r="K416" s="668">
        <v>5244</v>
      </c>
      <c r="L416" s="668"/>
      <c r="M416" s="668">
        <v>1048.8</v>
      </c>
      <c r="N416" s="668"/>
      <c r="O416" s="668"/>
      <c r="P416" s="681"/>
      <c r="Q416" s="669"/>
    </row>
    <row r="417" spans="1:17" ht="14.4" customHeight="1" x14ac:dyDescent="0.3">
      <c r="A417" s="664" t="s">
        <v>555</v>
      </c>
      <c r="B417" s="665" t="s">
        <v>7777</v>
      </c>
      <c r="C417" s="665" t="s">
        <v>7623</v>
      </c>
      <c r="D417" s="665" t="s">
        <v>8220</v>
      </c>
      <c r="E417" s="665" t="s">
        <v>8221</v>
      </c>
      <c r="F417" s="668">
        <v>5</v>
      </c>
      <c r="G417" s="668">
        <v>62259.55</v>
      </c>
      <c r="H417" s="668">
        <v>1</v>
      </c>
      <c r="I417" s="668">
        <v>12451.91</v>
      </c>
      <c r="J417" s="668">
        <v>3</v>
      </c>
      <c r="K417" s="668">
        <v>37355.729999999996</v>
      </c>
      <c r="L417" s="668">
        <v>0.59999999999999987</v>
      </c>
      <c r="M417" s="668">
        <v>12451.909999999998</v>
      </c>
      <c r="N417" s="668">
        <v>2</v>
      </c>
      <c r="O417" s="668">
        <v>24903.82</v>
      </c>
      <c r="P417" s="681">
        <v>0.39999999999999997</v>
      </c>
      <c r="Q417" s="669">
        <v>12451.91</v>
      </c>
    </row>
    <row r="418" spans="1:17" ht="14.4" customHeight="1" x14ac:dyDescent="0.3">
      <c r="A418" s="664" t="s">
        <v>555</v>
      </c>
      <c r="B418" s="665" t="s">
        <v>7777</v>
      </c>
      <c r="C418" s="665" t="s">
        <v>7623</v>
      </c>
      <c r="D418" s="665" t="s">
        <v>8222</v>
      </c>
      <c r="E418" s="665" t="s">
        <v>8221</v>
      </c>
      <c r="F418" s="668"/>
      <c r="G418" s="668"/>
      <c r="H418" s="668"/>
      <c r="I418" s="668"/>
      <c r="J418" s="668">
        <v>1</v>
      </c>
      <c r="K418" s="668">
        <v>13282.04</v>
      </c>
      <c r="L418" s="668"/>
      <c r="M418" s="668">
        <v>13282.04</v>
      </c>
      <c r="N418" s="668">
        <v>5</v>
      </c>
      <c r="O418" s="668">
        <v>66410.200000000012</v>
      </c>
      <c r="P418" s="681"/>
      <c r="Q418" s="669">
        <v>13282.040000000003</v>
      </c>
    </row>
    <row r="419" spans="1:17" ht="14.4" customHeight="1" x14ac:dyDescent="0.3">
      <c r="A419" s="664" t="s">
        <v>555</v>
      </c>
      <c r="B419" s="665" t="s">
        <v>7777</v>
      </c>
      <c r="C419" s="665" t="s">
        <v>7623</v>
      </c>
      <c r="D419" s="665" t="s">
        <v>8223</v>
      </c>
      <c r="E419" s="665" t="s">
        <v>8219</v>
      </c>
      <c r="F419" s="668">
        <v>24</v>
      </c>
      <c r="G419" s="668">
        <v>30528</v>
      </c>
      <c r="H419" s="668">
        <v>1</v>
      </c>
      <c r="I419" s="668">
        <v>1272</v>
      </c>
      <c r="J419" s="668">
        <v>7</v>
      </c>
      <c r="K419" s="668">
        <v>8904</v>
      </c>
      <c r="L419" s="668">
        <v>0.29166666666666669</v>
      </c>
      <c r="M419" s="668">
        <v>1272</v>
      </c>
      <c r="N419" s="668">
        <v>11</v>
      </c>
      <c r="O419" s="668">
        <v>13992</v>
      </c>
      <c r="P419" s="681">
        <v>0.45833333333333331</v>
      </c>
      <c r="Q419" s="669">
        <v>1272</v>
      </c>
    </row>
    <row r="420" spans="1:17" ht="14.4" customHeight="1" x14ac:dyDescent="0.3">
      <c r="A420" s="664" t="s">
        <v>555</v>
      </c>
      <c r="B420" s="665" t="s">
        <v>7777</v>
      </c>
      <c r="C420" s="665" t="s">
        <v>7623</v>
      </c>
      <c r="D420" s="665" t="s">
        <v>8224</v>
      </c>
      <c r="E420" s="665" t="s">
        <v>8225</v>
      </c>
      <c r="F420" s="668">
        <v>5</v>
      </c>
      <c r="G420" s="668">
        <v>53144.75</v>
      </c>
      <c r="H420" s="668">
        <v>1</v>
      </c>
      <c r="I420" s="668">
        <v>10628.95</v>
      </c>
      <c r="J420" s="668">
        <v>3</v>
      </c>
      <c r="K420" s="668">
        <v>31886.850000000002</v>
      </c>
      <c r="L420" s="668">
        <v>0.60000000000000009</v>
      </c>
      <c r="M420" s="668">
        <v>10628.95</v>
      </c>
      <c r="N420" s="668">
        <v>2</v>
      </c>
      <c r="O420" s="668">
        <v>21257.9</v>
      </c>
      <c r="P420" s="681">
        <v>0.4</v>
      </c>
      <c r="Q420" s="669">
        <v>10628.95</v>
      </c>
    </row>
    <row r="421" spans="1:17" ht="14.4" customHeight="1" x14ac:dyDescent="0.3">
      <c r="A421" s="664" t="s">
        <v>555</v>
      </c>
      <c r="B421" s="665" t="s">
        <v>7777</v>
      </c>
      <c r="C421" s="665" t="s">
        <v>7623</v>
      </c>
      <c r="D421" s="665" t="s">
        <v>8226</v>
      </c>
      <c r="E421" s="665" t="s">
        <v>8227</v>
      </c>
      <c r="F421" s="668">
        <v>4</v>
      </c>
      <c r="G421" s="668">
        <v>148636</v>
      </c>
      <c r="H421" s="668">
        <v>1</v>
      </c>
      <c r="I421" s="668">
        <v>37159</v>
      </c>
      <c r="J421" s="668">
        <v>3</v>
      </c>
      <c r="K421" s="668">
        <v>111477</v>
      </c>
      <c r="L421" s="668">
        <v>0.75</v>
      </c>
      <c r="M421" s="668">
        <v>37159</v>
      </c>
      <c r="N421" s="668">
        <v>2</v>
      </c>
      <c r="O421" s="668">
        <v>74318</v>
      </c>
      <c r="P421" s="681">
        <v>0.5</v>
      </c>
      <c r="Q421" s="669">
        <v>37159</v>
      </c>
    </row>
    <row r="422" spans="1:17" ht="14.4" customHeight="1" x14ac:dyDescent="0.3">
      <c r="A422" s="664" t="s">
        <v>555</v>
      </c>
      <c r="B422" s="665" t="s">
        <v>7777</v>
      </c>
      <c r="C422" s="665" t="s">
        <v>7623</v>
      </c>
      <c r="D422" s="665" t="s">
        <v>8228</v>
      </c>
      <c r="E422" s="665" t="s">
        <v>8229</v>
      </c>
      <c r="F422" s="668">
        <v>4</v>
      </c>
      <c r="G422" s="668">
        <v>39944</v>
      </c>
      <c r="H422" s="668">
        <v>1</v>
      </c>
      <c r="I422" s="668">
        <v>9986</v>
      </c>
      <c r="J422" s="668">
        <v>3</v>
      </c>
      <c r="K422" s="668">
        <v>29958</v>
      </c>
      <c r="L422" s="668">
        <v>0.75</v>
      </c>
      <c r="M422" s="668">
        <v>9986</v>
      </c>
      <c r="N422" s="668">
        <v>2</v>
      </c>
      <c r="O422" s="668">
        <v>19972</v>
      </c>
      <c r="P422" s="681">
        <v>0.5</v>
      </c>
      <c r="Q422" s="669">
        <v>9986</v>
      </c>
    </row>
    <row r="423" spans="1:17" ht="14.4" customHeight="1" x14ac:dyDescent="0.3">
      <c r="A423" s="664" t="s">
        <v>555</v>
      </c>
      <c r="B423" s="665" t="s">
        <v>7777</v>
      </c>
      <c r="C423" s="665" t="s">
        <v>7623</v>
      </c>
      <c r="D423" s="665" t="s">
        <v>8230</v>
      </c>
      <c r="E423" s="665" t="s">
        <v>8231</v>
      </c>
      <c r="F423" s="668">
        <v>2</v>
      </c>
      <c r="G423" s="668">
        <v>4694</v>
      </c>
      <c r="H423" s="668">
        <v>1</v>
      </c>
      <c r="I423" s="668">
        <v>2347</v>
      </c>
      <c r="J423" s="668">
        <v>3</v>
      </c>
      <c r="K423" s="668">
        <v>7041</v>
      </c>
      <c r="L423" s="668">
        <v>1.5</v>
      </c>
      <c r="M423" s="668">
        <v>2347</v>
      </c>
      <c r="N423" s="668">
        <v>2</v>
      </c>
      <c r="O423" s="668">
        <v>4694</v>
      </c>
      <c r="P423" s="681">
        <v>1</v>
      </c>
      <c r="Q423" s="669">
        <v>2347</v>
      </c>
    </row>
    <row r="424" spans="1:17" ht="14.4" customHeight="1" x14ac:dyDescent="0.3">
      <c r="A424" s="664" t="s">
        <v>555</v>
      </c>
      <c r="B424" s="665" t="s">
        <v>7777</v>
      </c>
      <c r="C424" s="665" t="s">
        <v>7623</v>
      </c>
      <c r="D424" s="665" t="s">
        <v>8232</v>
      </c>
      <c r="E424" s="665" t="s">
        <v>8233</v>
      </c>
      <c r="F424" s="668">
        <v>2</v>
      </c>
      <c r="G424" s="668">
        <v>12172</v>
      </c>
      <c r="H424" s="668">
        <v>1</v>
      </c>
      <c r="I424" s="668">
        <v>6086</v>
      </c>
      <c r="J424" s="668">
        <v>0</v>
      </c>
      <c r="K424" s="668">
        <v>0</v>
      </c>
      <c r="L424" s="668">
        <v>0</v>
      </c>
      <c r="M424" s="668"/>
      <c r="N424" s="668"/>
      <c r="O424" s="668"/>
      <c r="P424" s="681"/>
      <c r="Q424" s="669"/>
    </row>
    <row r="425" spans="1:17" ht="14.4" customHeight="1" x14ac:dyDescent="0.3">
      <c r="A425" s="664" t="s">
        <v>555</v>
      </c>
      <c r="B425" s="665" t="s">
        <v>7777</v>
      </c>
      <c r="C425" s="665" t="s">
        <v>7623</v>
      </c>
      <c r="D425" s="665" t="s">
        <v>8234</v>
      </c>
      <c r="E425" s="665" t="s">
        <v>8235</v>
      </c>
      <c r="F425" s="668">
        <v>13</v>
      </c>
      <c r="G425" s="668">
        <v>14237.99</v>
      </c>
      <c r="H425" s="668">
        <v>1</v>
      </c>
      <c r="I425" s="668">
        <v>1095.23</v>
      </c>
      <c r="J425" s="668">
        <v>13</v>
      </c>
      <c r="K425" s="668">
        <v>14237.99</v>
      </c>
      <c r="L425" s="668">
        <v>1</v>
      </c>
      <c r="M425" s="668">
        <v>1095.23</v>
      </c>
      <c r="N425" s="668">
        <v>12</v>
      </c>
      <c r="O425" s="668">
        <v>13142.759999999998</v>
      </c>
      <c r="P425" s="681">
        <v>0.92307692307692302</v>
      </c>
      <c r="Q425" s="669">
        <v>1095.2299999999998</v>
      </c>
    </row>
    <row r="426" spans="1:17" ht="14.4" customHeight="1" x14ac:dyDescent="0.3">
      <c r="A426" s="664" t="s">
        <v>555</v>
      </c>
      <c r="B426" s="665" t="s">
        <v>7777</v>
      </c>
      <c r="C426" s="665" t="s">
        <v>7623</v>
      </c>
      <c r="D426" s="665" t="s">
        <v>8236</v>
      </c>
      <c r="E426" s="665" t="s">
        <v>8237</v>
      </c>
      <c r="F426" s="668">
        <v>5</v>
      </c>
      <c r="G426" s="668">
        <v>58370</v>
      </c>
      <c r="H426" s="668">
        <v>1</v>
      </c>
      <c r="I426" s="668">
        <v>11674</v>
      </c>
      <c r="J426" s="668">
        <v>4</v>
      </c>
      <c r="K426" s="668">
        <v>46696</v>
      </c>
      <c r="L426" s="668">
        <v>0.8</v>
      </c>
      <c r="M426" s="668">
        <v>11674</v>
      </c>
      <c r="N426" s="668">
        <v>1</v>
      </c>
      <c r="O426" s="668">
        <v>11674</v>
      </c>
      <c r="P426" s="681">
        <v>0.2</v>
      </c>
      <c r="Q426" s="669">
        <v>11674</v>
      </c>
    </row>
    <row r="427" spans="1:17" ht="14.4" customHeight="1" x14ac:dyDescent="0.3">
      <c r="A427" s="664" t="s">
        <v>555</v>
      </c>
      <c r="B427" s="665" t="s">
        <v>7777</v>
      </c>
      <c r="C427" s="665" t="s">
        <v>7623</v>
      </c>
      <c r="D427" s="665" t="s">
        <v>8238</v>
      </c>
      <c r="E427" s="665" t="s">
        <v>8239</v>
      </c>
      <c r="F427" s="668">
        <v>23</v>
      </c>
      <c r="G427" s="668">
        <v>20761.41</v>
      </c>
      <c r="H427" s="668">
        <v>1</v>
      </c>
      <c r="I427" s="668">
        <v>902.67</v>
      </c>
      <c r="J427" s="668">
        <v>32</v>
      </c>
      <c r="K427" s="668">
        <v>28885.439999999999</v>
      </c>
      <c r="L427" s="668">
        <v>1.3913043478260869</v>
      </c>
      <c r="M427" s="668">
        <v>902.67</v>
      </c>
      <c r="N427" s="668">
        <v>32</v>
      </c>
      <c r="O427" s="668">
        <v>28885.439999999999</v>
      </c>
      <c r="P427" s="681">
        <v>1.3913043478260869</v>
      </c>
      <c r="Q427" s="669">
        <v>902.67</v>
      </c>
    </row>
    <row r="428" spans="1:17" ht="14.4" customHeight="1" x14ac:dyDescent="0.3">
      <c r="A428" s="664" t="s">
        <v>555</v>
      </c>
      <c r="B428" s="665" t="s">
        <v>7777</v>
      </c>
      <c r="C428" s="665" t="s">
        <v>7623</v>
      </c>
      <c r="D428" s="665" t="s">
        <v>8240</v>
      </c>
      <c r="E428" s="665" t="s">
        <v>8239</v>
      </c>
      <c r="F428" s="668">
        <v>26</v>
      </c>
      <c r="G428" s="668">
        <v>26764.920000000002</v>
      </c>
      <c r="H428" s="668">
        <v>1</v>
      </c>
      <c r="I428" s="668">
        <v>1029.42</v>
      </c>
      <c r="J428" s="668">
        <v>26</v>
      </c>
      <c r="K428" s="668">
        <v>26764.920000000002</v>
      </c>
      <c r="L428" s="668">
        <v>1</v>
      </c>
      <c r="M428" s="668">
        <v>1029.42</v>
      </c>
      <c r="N428" s="668">
        <v>15</v>
      </c>
      <c r="O428" s="668">
        <v>15441.300000000001</v>
      </c>
      <c r="P428" s="681">
        <v>0.57692307692307687</v>
      </c>
      <c r="Q428" s="669">
        <v>1029.42</v>
      </c>
    </row>
    <row r="429" spans="1:17" ht="14.4" customHeight="1" x14ac:dyDescent="0.3">
      <c r="A429" s="664" t="s">
        <v>555</v>
      </c>
      <c r="B429" s="665" t="s">
        <v>7777</v>
      </c>
      <c r="C429" s="665" t="s">
        <v>7623</v>
      </c>
      <c r="D429" s="665" t="s">
        <v>8241</v>
      </c>
      <c r="E429" s="665" t="s">
        <v>8242</v>
      </c>
      <c r="F429" s="668">
        <v>1</v>
      </c>
      <c r="G429" s="668">
        <v>1037.19</v>
      </c>
      <c r="H429" s="668">
        <v>1</v>
      </c>
      <c r="I429" s="668">
        <v>1037.19</v>
      </c>
      <c r="J429" s="668">
        <v>2</v>
      </c>
      <c r="K429" s="668">
        <v>2074.38</v>
      </c>
      <c r="L429" s="668">
        <v>2</v>
      </c>
      <c r="M429" s="668">
        <v>1037.19</v>
      </c>
      <c r="N429" s="668">
        <v>2</v>
      </c>
      <c r="O429" s="668">
        <v>2074.38</v>
      </c>
      <c r="P429" s="681">
        <v>2</v>
      </c>
      <c r="Q429" s="669">
        <v>1037.19</v>
      </c>
    </row>
    <row r="430" spans="1:17" ht="14.4" customHeight="1" x14ac:dyDescent="0.3">
      <c r="A430" s="664" t="s">
        <v>555</v>
      </c>
      <c r="B430" s="665" t="s">
        <v>7777</v>
      </c>
      <c r="C430" s="665" t="s">
        <v>7623</v>
      </c>
      <c r="D430" s="665" t="s">
        <v>8243</v>
      </c>
      <c r="E430" s="665" t="s">
        <v>8244</v>
      </c>
      <c r="F430" s="668">
        <v>8</v>
      </c>
      <c r="G430" s="668">
        <v>76035.92</v>
      </c>
      <c r="H430" s="668">
        <v>1</v>
      </c>
      <c r="I430" s="668">
        <v>9504.49</v>
      </c>
      <c r="J430" s="668">
        <v>13</v>
      </c>
      <c r="K430" s="668">
        <v>123558.37</v>
      </c>
      <c r="L430" s="668">
        <v>1.625</v>
      </c>
      <c r="M430" s="668">
        <v>9504.49</v>
      </c>
      <c r="N430" s="668">
        <v>10</v>
      </c>
      <c r="O430" s="668">
        <v>95044.900000000009</v>
      </c>
      <c r="P430" s="681">
        <v>1.2500000000000002</v>
      </c>
      <c r="Q430" s="669">
        <v>9504.4900000000016</v>
      </c>
    </row>
    <row r="431" spans="1:17" ht="14.4" customHeight="1" x14ac:dyDescent="0.3">
      <c r="A431" s="664" t="s">
        <v>555</v>
      </c>
      <c r="B431" s="665" t="s">
        <v>7777</v>
      </c>
      <c r="C431" s="665" t="s">
        <v>7623</v>
      </c>
      <c r="D431" s="665" t="s">
        <v>8245</v>
      </c>
      <c r="E431" s="665" t="s">
        <v>8246</v>
      </c>
      <c r="F431" s="668">
        <v>5</v>
      </c>
      <c r="G431" s="668">
        <v>17121</v>
      </c>
      <c r="H431" s="668">
        <v>1</v>
      </c>
      <c r="I431" s="668">
        <v>3424.2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555</v>
      </c>
      <c r="B432" s="665" t="s">
        <v>7777</v>
      </c>
      <c r="C432" s="665" t="s">
        <v>7623</v>
      </c>
      <c r="D432" s="665" t="s">
        <v>8247</v>
      </c>
      <c r="E432" s="665" t="s">
        <v>8248</v>
      </c>
      <c r="F432" s="668"/>
      <c r="G432" s="668"/>
      <c r="H432" s="668"/>
      <c r="I432" s="668"/>
      <c r="J432" s="668"/>
      <c r="K432" s="668"/>
      <c r="L432" s="668"/>
      <c r="M432" s="668"/>
      <c r="N432" s="668">
        <v>1</v>
      </c>
      <c r="O432" s="668">
        <v>28950</v>
      </c>
      <c r="P432" s="681"/>
      <c r="Q432" s="669">
        <v>28950</v>
      </c>
    </row>
    <row r="433" spans="1:17" ht="14.4" customHeight="1" x14ac:dyDescent="0.3">
      <c r="A433" s="664" t="s">
        <v>555</v>
      </c>
      <c r="B433" s="665" t="s">
        <v>7777</v>
      </c>
      <c r="C433" s="665" t="s">
        <v>7623</v>
      </c>
      <c r="D433" s="665" t="s">
        <v>8249</v>
      </c>
      <c r="E433" s="665" t="s">
        <v>8250</v>
      </c>
      <c r="F433" s="668">
        <v>0.1</v>
      </c>
      <c r="G433" s="668">
        <v>1285.52</v>
      </c>
      <c r="H433" s="668">
        <v>1</v>
      </c>
      <c r="I433" s="668">
        <v>12855.199999999999</v>
      </c>
      <c r="J433" s="668"/>
      <c r="K433" s="668"/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555</v>
      </c>
      <c r="B434" s="665" t="s">
        <v>7777</v>
      </c>
      <c r="C434" s="665" t="s">
        <v>7623</v>
      </c>
      <c r="D434" s="665" t="s">
        <v>8251</v>
      </c>
      <c r="E434" s="665" t="s">
        <v>8252</v>
      </c>
      <c r="F434" s="668"/>
      <c r="G434" s="668"/>
      <c r="H434" s="668"/>
      <c r="I434" s="668"/>
      <c r="J434" s="668">
        <v>3</v>
      </c>
      <c r="K434" s="668">
        <v>7331.25</v>
      </c>
      <c r="L434" s="668"/>
      <c r="M434" s="668">
        <v>2443.75</v>
      </c>
      <c r="N434" s="668"/>
      <c r="O434" s="668"/>
      <c r="P434" s="681"/>
      <c r="Q434" s="669"/>
    </row>
    <row r="435" spans="1:17" ht="14.4" customHeight="1" x14ac:dyDescent="0.3">
      <c r="A435" s="664" t="s">
        <v>555</v>
      </c>
      <c r="B435" s="665" t="s">
        <v>7777</v>
      </c>
      <c r="C435" s="665" t="s">
        <v>7623</v>
      </c>
      <c r="D435" s="665" t="s">
        <v>8253</v>
      </c>
      <c r="E435" s="665" t="s">
        <v>8254</v>
      </c>
      <c r="F435" s="668">
        <v>2</v>
      </c>
      <c r="G435" s="668">
        <v>18938.5</v>
      </c>
      <c r="H435" s="668">
        <v>1</v>
      </c>
      <c r="I435" s="668">
        <v>9469.25</v>
      </c>
      <c r="J435" s="668">
        <v>2</v>
      </c>
      <c r="K435" s="668">
        <v>18938.5</v>
      </c>
      <c r="L435" s="668">
        <v>1</v>
      </c>
      <c r="M435" s="668">
        <v>9469.25</v>
      </c>
      <c r="N435" s="668">
        <v>3</v>
      </c>
      <c r="O435" s="668">
        <v>28407.75</v>
      </c>
      <c r="P435" s="681">
        <v>1.5</v>
      </c>
      <c r="Q435" s="669">
        <v>9469.25</v>
      </c>
    </row>
    <row r="436" spans="1:17" ht="14.4" customHeight="1" x14ac:dyDescent="0.3">
      <c r="A436" s="664" t="s">
        <v>555</v>
      </c>
      <c r="B436" s="665" t="s">
        <v>7777</v>
      </c>
      <c r="C436" s="665" t="s">
        <v>7623</v>
      </c>
      <c r="D436" s="665" t="s">
        <v>8255</v>
      </c>
      <c r="E436" s="665" t="s">
        <v>8256</v>
      </c>
      <c r="F436" s="668">
        <v>1</v>
      </c>
      <c r="G436" s="668">
        <v>9750.11</v>
      </c>
      <c r="H436" s="668">
        <v>1</v>
      </c>
      <c r="I436" s="668">
        <v>9750.11</v>
      </c>
      <c r="J436" s="668">
        <v>1</v>
      </c>
      <c r="K436" s="668">
        <v>9750.11</v>
      </c>
      <c r="L436" s="668">
        <v>1</v>
      </c>
      <c r="M436" s="668">
        <v>9750.11</v>
      </c>
      <c r="N436" s="668"/>
      <c r="O436" s="668"/>
      <c r="P436" s="681"/>
      <c r="Q436" s="669"/>
    </row>
    <row r="437" spans="1:17" ht="14.4" customHeight="1" x14ac:dyDescent="0.3">
      <c r="A437" s="664" t="s">
        <v>555</v>
      </c>
      <c r="B437" s="665" t="s">
        <v>7777</v>
      </c>
      <c r="C437" s="665" t="s">
        <v>7623</v>
      </c>
      <c r="D437" s="665" t="s">
        <v>8257</v>
      </c>
      <c r="E437" s="665" t="s">
        <v>8258</v>
      </c>
      <c r="F437" s="668">
        <v>1</v>
      </c>
      <c r="G437" s="668">
        <v>9185.2900000000009</v>
      </c>
      <c r="H437" s="668">
        <v>1</v>
      </c>
      <c r="I437" s="668">
        <v>9185.2900000000009</v>
      </c>
      <c r="J437" s="668">
        <v>6</v>
      </c>
      <c r="K437" s="668">
        <v>55111.740000000005</v>
      </c>
      <c r="L437" s="668">
        <v>6</v>
      </c>
      <c r="M437" s="668">
        <v>9185.2900000000009</v>
      </c>
      <c r="N437" s="668">
        <v>6</v>
      </c>
      <c r="O437" s="668">
        <v>55111.740000000005</v>
      </c>
      <c r="P437" s="681">
        <v>6</v>
      </c>
      <c r="Q437" s="669">
        <v>9185.2900000000009</v>
      </c>
    </row>
    <row r="438" spans="1:17" ht="14.4" customHeight="1" x14ac:dyDescent="0.3">
      <c r="A438" s="664" t="s">
        <v>555</v>
      </c>
      <c r="B438" s="665" t="s">
        <v>7777</v>
      </c>
      <c r="C438" s="665" t="s">
        <v>7623</v>
      </c>
      <c r="D438" s="665" t="s">
        <v>8259</v>
      </c>
      <c r="E438" s="665" t="s">
        <v>8260</v>
      </c>
      <c r="F438" s="668"/>
      <c r="G438" s="668"/>
      <c r="H438" s="668"/>
      <c r="I438" s="668"/>
      <c r="J438" s="668"/>
      <c r="K438" s="668"/>
      <c r="L438" s="668"/>
      <c r="M438" s="668"/>
      <c r="N438" s="668">
        <v>2</v>
      </c>
      <c r="O438" s="668">
        <v>1224.98</v>
      </c>
      <c r="P438" s="681"/>
      <c r="Q438" s="669">
        <v>612.49</v>
      </c>
    </row>
    <row r="439" spans="1:17" ht="14.4" customHeight="1" x14ac:dyDescent="0.3">
      <c r="A439" s="664" t="s">
        <v>555</v>
      </c>
      <c r="B439" s="665" t="s">
        <v>7777</v>
      </c>
      <c r="C439" s="665" t="s">
        <v>7623</v>
      </c>
      <c r="D439" s="665" t="s">
        <v>8261</v>
      </c>
      <c r="E439" s="665" t="s">
        <v>8260</v>
      </c>
      <c r="F439" s="668"/>
      <c r="G439" s="668"/>
      <c r="H439" s="668"/>
      <c r="I439" s="668"/>
      <c r="J439" s="668"/>
      <c r="K439" s="668"/>
      <c r="L439" s="668"/>
      <c r="M439" s="668"/>
      <c r="N439" s="668">
        <v>1</v>
      </c>
      <c r="O439" s="668">
        <v>633.22</v>
      </c>
      <c r="P439" s="681"/>
      <c r="Q439" s="669">
        <v>633.22</v>
      </c>
    </row>
    <row r="440" spans="1:17" ht="14.4" customHeight="1" x14ac:dyDescent="0.3">
      <c r="A440" s="664" t="s">
        <v>555</v>
      </c>
      <c r="B440" s="665" t="s">
        <v>7777</v>
      </c>
      <c r="C440" s="665" t="s">
        <v>7623</v>
      </c>
      <c r="D440" s="665" t="s">
        <v>8262</v>
      </c>
      <c r="E440" s="665" t="s">
        <v>8260</v>
      </c>
      <c r="F440" s="668"/>
      <c r="G440" s="668"/>
      <c r="H440" s="668"/>
      <c r="I440" s="668"/>
      <c r="J440" s="668">
        <v>2</v>
      </c>
      <c r="K440" s="668">
        <v>1301.68</v>
      </c>
      <c r="L440" s="668"/>
      <c r="M440" s="668">
        <v>650.84</v>
      </c>
      <c r="N440" s="668"/>
      <c r="O440" s="668"/>
      <c r="P440" s="681"/>
      <c r="Q440" s="669"/>
    </row>
    <row r="441" spans="1:17" ht="14.4" customHeight="1" x14ac:dyDescent="0.3">
      <c r="A441" s="664" t="s">
        <v>555</v>
      </c>
      <c r="B441" s="665" t="s">
        <v>7777</v>
      </c>
      <c r="C441" s="665" t="s">
        <v>7623</v>
      </c>
      <c r="D441" s="665" t="s">
        <v>8263</v>
      </c>
      <c r="E441" s="665" t="s">
        <v>8260</v>
      </c>
      <c r="F441" s="668"/>
      <c r="G441" s="668"/>
      <c r="H441" s="668"/>
      <c r="I441" s="668"/>
      <c r="J441" s="668">
        <v>5</v>
      </c>
      <c r="K441" s="668">
        <v>3445.9</v>
      </c>
      <c r="L441" s="668"/>
      <c r="M441" s="668">
        <v>689.18000000000006</v>
      </c>
      <c r="N441" s="668"/>
      <c r="O441" s="668"/>
      <c r="P441" s="681"/>
      <c r="Q441" s="669"/>
    </row>
    <row r="442" spans="1:17" ht="14.4" customHeight="1" x14ac:dyDescent="0.3">
      <c r="A442" s="664" t="s">
        <v>555</v>
      </c>
      <c r="B442" s="665" t="s">
        <v>7777</v>
      </c>
      <c r="C442" s="665" t="s">
        <v>7623</v>
      </c>
      <c r="D442" s="665" t="s">
        <v>8264</v>
      </c>
      <c r="E442" s="665" t="s">
        <v>8265</v>
      </c>
      <c r="F442" s="668">
        <v>3</v>
      </c>
      <c r="G442" s="668">
        <v>2680.05</v>
      </c>
      <c r="H442" s="668">
        <v>1</v>
      </c>
      <c r="I442" s="668">
        <v>893.35</v>
      </c>
      <c r="J442" s="668"/>
      <c r="K442" s="668"/>
      <c r="L442" s="668"/>
      <c r="M442" s="668"/>
      <c r="N442" s="668">
        <v>7</v>
      </c>
      <c r="O442" s="668">
        <v>6253.4500000000007</v>
      </c>
      <c r="P442" s="681">
        <v>2.3333333333333335</v>
      </c>
      <c r="Q442" s="669">
        <v>893.35000000000014</v>
      </c>
    </row>
    <row r="443" spans="1:17" ht="14.4" customHeight="1" x14ac:dyDescent="0.3">
      <c r="A443" s="664" t="s">
        <v>555</v>
      </c>
      <c r="B443" s="665" t="s">
        <v>7777</v>
      </c>
      <c r="C443" s="665" t="s">
        <v>7623</v>
      </c>
      <c r="D443" s="665" t="s">
        <v>8266</v>
      </c>
      <c r="E443" s="665" t="s">
        <v>8265</v>
      </c>
      <c r="F443" s="668">
        <v>3</v>
      </c>
      <c r="G443" s="668">
        <v>2994.06</v>
      </c>
      <c r="H443" s="668">
        <v>1</v>
      </c>
      <c r="I443" s="668">
        <v>998.02</v>
      </c>
      <c r="J443" s="668">
        <v>3</v>
      </c>
      <c r="K443" s="668">
        <v>2994.06</v>
      </c>
      <c r="L443" s="668">
        <v>1</v>
      </c>
      <c r="M443" s="668">
        <v>998.02</v>
      </c>
      <c r="N443" s="668"/>
      <c r="O443" s="668"/>
      <c r="P443" s="681"/>
      <c r="Q443" s="669"/>
    </row>
    <row r="444" spans="1:17" ht="14.4" customHeight="1" x14ac:dyDescent="0.3">
      <c r="A444" s="664" t="s">
        <v>555</v>
      </c>
      <c r="B444" s="665" t="s">
        <v>7777</v>
      </c>
      <c r="C444" s="665" t="s">
        <v>7623</v>
      </c>
      <c r="D444" s="665" t="s">
        <v>8267</v>
      </c>
      <c r="E444" s="665" t="s">
        <v>8265</v>
      </c>
      <c r="F444" s="668"/>
      <c r="G444" s="668"/>
      <c r="H444" s="668"/>
      <c r="I444" s="668"/>
      <c r="J444" s="668">
        <v>5</v>
      </c>
      <c r="K444" s="668">
        <v>4150.6499999999996</v>
      </c>
      <c r="L444" s="668"/>
      <c r="M444" s="668">
        <v>830.12999999999988</v>
      </c>
      <c r="N444" s="668"/>
      <c r="O444" s="668"/>
      <c r="P444" s="681"/>
      <c r="Q444" s="669"/>
    </row>
    <row r="445" spans="1:17" ht="14.4" customHeight="1" x14ac:dyDescent="0.3">
      <c r="A445" s="664" t="s">
        <v>555</v>
      </c>
      <c r="B445" s="665" t="s">
        <v>7777</v>
      </c>
      <c r="C445" s="665" t="s">
        <v>7623</v>
      </c>
      <c r="D445" s="665" t="s">
        <v>8268</v>
      </c>
      <c r="E445" s="665" t="s">
        <v>8269</v>
      </c>
      <c r="F445" s="668">
        <v>3</v>
      </c>
      <c r="G445" s="668">
        <v>1862.34</v>
      </c>
      <c r="H445" s="668">
        <v>1</v>
      </c>
      <c r="I445" s="668">
        <v>620.78</v>
      </c>
      <c r="J445" s="668">
        <v>16</v>
      </c>
      <c r="K445" s="668">
        <v>9932.48</v>
      </c>
      <c r="L445" s="668">
        <v>5.333333333333333</v>
      </c>
      <c r="M445" s="668">
        <v>620.78</v>
      </c>
      <c r="N445" s="668">
        <v>23</v>
      </c>
      <c r="O445" s="668">
        <v>14277.94</v>
      </c>
      <c r="P445" s="681">
        <v>7.666666666666667</v>
      </c>
      <c r="Q445" s="669">
        <v>620.78</v>
      </c>
    </row>
    <row r="446" spans="1:17" ht="14.4" customHeight="1" x14ac:dyDescent="0.3">
      <c r="A446" s="664" t="s">
        <v>555</v>
      </c>
      <c r="B446" s="665" t="s">
        <v>7777</v>
      </c>
      <c r="C446" s="665" t="s">
        <v>7623</v>
      </c>
      <c r="D446" s="665" t="s">
        <v>8270</v>
      </c>
      <c r="E446" s="665" t="s">
        <v>8269</v>
      </c>
      <c r="F446" s="668">
        <v>28</v>
      </c>
      <c r="G446" s="668">
        <v>17846.080000000002</v>
      </c>
      <c r="H446" s="668">
        <v>1</v>
      </c>
      <c r="I446" s="668">
        <v>637.36</v>
      </c>
      <c r="J446" s="668">
        <v>38</v>
      </c>
      <c r="K446" s="668">
        <v>24219.68</v>
      </c>
      <c r="L446" s="668">
        <v>1.357142857142857</v>
      </c>
      <c r="M446" s="668">
        <v>637.36</v>
      </c>
      <c r="N446" s="668">
        <v>33</v>
      </c>
      <c r="O446" s="668">
        <v>21032.880000000001</v>
      </c>
      <c r="P446" s="681">
        <v>1.1785714285714286</v>
      </c>
      <c r="Q446" s="669">
        <v>637.36</v>
      </c>
    </row>
    <row r="447" spans="1:17" ht="14.4" customHeight="1" x14ac:dyDescent="0.3">
      <c r="A447" s="664" t="s">
        <v>555</v>
      </c>
      <c r="B447" s="665" t="s">
        <v>7777</v>
      </c>
      <c r="C447" s="665" t="s">
        <v>7623</v>
      </c>
      <c r="D447" s="665" t="s">
        <v>8271</v>
      </c>
      <c r="E447" s="665" t="s">
        <v>8272</v>
      </c>
      <c r="F447" s="668">
        <v>6</v>
      </c>
      <c r="G447" s="668">
        <v>4016.9399999999996</v>
      </c>
      <c r="H447" s="668">
        <v>1</v>
      </c>
      <c r="I447" s="668">
        <v>669.4899999999999</v>
      </c>
      <c r="J447" s="668">
        <v>5</v>
      </c>
      <c r="K447" s="668">
        <v>3347.45</v>
      </c>
      <c r="L447" s="668">
        <v>0.83333333333333337</v>
      </c>
      <c r="M447" s="668">
        <v>669.49</v>
      </c>
      <c r="N447" s="668">
        <v>4</v>
      </c>
      <c r="O447" s="668">
        <v>2677.96</v>
      </c>
      <c r="P447" s="681">
        <v>0.66666666666666674</v>
      </c>
      <c r="Q447" s="669">
        <v>669.49</v>
      </c>
    </row>
    <row r="448" spans="1:17" ht="14.4" customHeight="1" x14ac:dyDescent="0.3">
      <c r="A448" s="664" t="s">
        <v>555</v>
      </c>
      <c r="B448" s="665" t="s">
        <v>7777</v>
      </c>
      <c r="C448" s="665" t="s">
        <v>7623</v>
      </c>
      <c r="D448" s="665" t="s">
        <v>8273</v>
      </c>
      <c r="E448" s="665" t="s">
        <v>8272</v>
      </c>
      <c r="F448" s="668">
        <v>4</v>
      </c>
      <c r="G448" s="668">
        <v>2677.96</v>
      </c>
      <c r="H448" s="668">
        <v>1</v>
      </c>
      <c r="I448" s="668">
        <v>669.49</v>
      </c>
      <c r="J448" s="668"/>
      <c r="K448" s="668"/>
      <c r="L448" s="668"/>
      <c r="M448" s="668"/>
      <c r="N448" s="668"/>
      <c r="O448" s="668"/>
      <c r="P448" s="681"/>
      <c r="Q448" s="669"/>
    </row>
    <row r="449" spans="1:17" ht="14.4" customHeight="1" x14ac:dyDescent="0.3">
      <c r="A449" s="664" t="s">
        <v>555</v>
      </c>
      <c r="B449" s="665" t="s">
        <v>7777</v>
      </c>
      <c r="C449" s="665" t="s">
        <v>7623</v>
      </c>
      <c r="D449" s="665" t="s">
        <v>8274</v>
      </c>
      <c r="E449" s="665" t="s">
        <v>8275</v>
      </c>
      <c r="F449" s="668">
        <v>3</v>
      </c>
      <c r="G449" s="668">
        <v>246</v>
      </c>
      <c r="H449" s="668">
        <v>1</v>
      </c>
      <c r="I449" s="668">
        <v>82</v>
      </c>
      <c r="J449" s="668">
        <v>1</v>
      </c>
      <c r="K449" s="668">
        <v>82</v>
      </c>
      <c r="L449" s="668">
        <v>0.33333333333333331</v>
      </c>
      <c r="M449" s="668">
        <v>82</v>
      </c>
      <c r="N449" s="668"/>
      <c r="O449" s="668"/>
      <c r="P449" s="681"/>
      <c r="Q449" s="669"/>
    </row>
    <row r="450" spans="1:17" ht="14.4" customHeight="1" x14ac:dyDescent="0.3">
      <c r="A450" s="664" t="s">
        <v>555</v>
      </c>
      <c r="B450" s="665" t="s">
        <v>7777</v>
      </c>
      <c r="C450" s="665" t="s">
        <v>7623</v>
      </c>
      <c r="D450" s="665" t="s">
        <v>8276</v>
      </c>
      <c r="E450" s="665" t="s">
        <v>8277</v>
      </c>
      <c r="F450" s="668">
        <v>2</v>
      </c>
      <c r="G450" s="668">
        <v>12230</v>
      </c>
      <c r="H450" s="668">
        <v>1</v>
      </c>
      <c r="I450" s="668">
        <v>6115</v>
      </c>
      <c r="J450" s="668"/>
      <c r="K450" s="668"/>
      <c r="L450" s="668"/>
      <c r="M450" s="668"/>
      <c r="N450" s="668">
        <v>3</v>
      </c>
      <c r="O450" s="668">
        <v>18345</v>
      </c>
      <c r="P450" s="681">
        <v>1.5</v>
      </c>
      <c r="Q450" s="669">
        <v>6115</v>
      </c>
    </row>
    <row r="451" spans="1:17" ht="14.4" customHeight="1" x14ac:dyDescent="0.3">
      <c r="A451" s="664" t="s">
        <v>555</v>
      </c>
      <c r="B451" s="665" t="s">
        <v>7777</v>
      </c>
      <c r="C451" s="665" t="s">
        <v>7623</v>
      </c>
      <c r="D451" s="665" t="s">
        <v>8278</v>
      </c>
      <c r="E451" s="665" t="s">
        <v>8279</v>
      </c>
      <c r="F451" s="668"/>
      <c r="G451" s="668"/>
      <c r="H451" s="668"/>
      <c r="I451" s="668"/>
      <c r="J451" s="668"/>
      <c r="K451" s="668"/>
      <c r="L451" s="668"/>
      <c r="M451" s="668"/>
      <c r="N451" s="668">
        <v>1</v>
      </c>
      <c r="O451" s="668">
        <v>10124.24</v>
      </c>
      <c r="P451" s="681"/>
      <c r="Q451" s="669">
        <v>10124.24</v>
      </c>
    </row>
    <row r="452" spans="1:17" ht="14.4" customHeight="1" x14ac:dyDescent="0.3">
      <c r="A452" s="664" t="s">
        <v>555</v>
      </c>
      <c r="B452" s="665" t="s">
        <v>7777</v>
      </c>
      <c r="C452" s="665" t="s">
        <v>7623</v>
      </c>
      <c r="D452" s="665" t="s">
        <v>8280</v>
      </c>
      <c r="E452" s="665" t="s">
        <v>8281</v>
      </c>
      <c r="F452" s="668">
        <v>1</v>
      </c>
      <c r="G452" s="668">
        <v>1796</v>
      </c>
      <c r="H452" s="668">
        <v>1</v>
      </c>
      <c r="I452" s="668">
        <v>1796</v>
      </c>
      <c r="J452" s="668">
        <v>1</v>
      </c>
      <c r="K452" s="668">
        <v>1796</v>
      </c>
      <c r="L452" s="668">
        <v>1</v>
      </c>
      <c r="M452" s="668">
        <v>1796</v>
      </c>
      <c r="N452" s="668"/>
      <c r="O452" s="668"/>
      <c r="P452" s="681"/>
      <c r="Q452" s="669"/>
    </row>
    <row r="453" spans="1:17" ht="14.4" customHeight="1" x14ac:dyDescent="0.3">
      <c r="A453" s="664" t="s">
        <v>555</v>
      </c>
      <c r="B453" s="665" t="s">
        <v>7777</v>
      </c>
      <c r="C453" s="665" t="s">
        <v>7623</v>
      </c>
      <c r="D453" s="665" t="s">
        <v>8282</v>
      </c>
      <c r="E453" s="665" t="s">
        <v>8283</v>
      </c>
      <c r="F453" s="668"/>
      <c r="G453" s="668"/>
      <c r="H453" s="668"/>
      <c r="I453" s="668"/>
      <c r="J453" s="668">
        <v>1</v>
      </c>
      <c r="K453" s="668">
        <v>1796</v>
      </c>
      <c r="L453" s="668"/>
      <c r="M453" s="668">
        <v>1796</v>
      </c>
      <c r="N453" s="668"/>
      <c r="O453" s="668"/>
      <c r="P453" s="681"/>
      <c r="Q453" s="669"/>
    </row>
    <row r="454" spans="1:17" ht="14.4" customHeight="1" x14ac:dyDescent="0.3">
      <c r="A454" s="664" t="s">
        <v>555</v>
      </c>
      <c r="B454" s="665" t="s">
        <v>7777</v>
      </c>
      <c r="C454" s="665" t="s">
        <v>7623</v>
      </c>
      <c r="D454" s="665" t="s">
        <v>8284</v>
      </c>
      <c r="E454" s="665" t="s">
        <v>8285</v>
      </c>
      <c r="F454" s="668">
        <v>1</v>
      </c>
      <c r="G454" s="668">
        <v>1796</v>
      </c>
      <c r="H454" s="668">
        <v>1</v>
      </c>
      <c r="I454" s="668">
        <v>1796</v>
      </c>
      <c r="J454" s="668"/>
      <c r="K454" s="668"/>
      <c r="L454" s="668"/>
      <c r="M454" s="668"/>
      <c r="N454" s="668"/>
      <c r="O454" s="668"/>
      <c r="P454" s="681"/>
      <c r="Q454" s="669"/>
    </row>
    <row r="455" spans="1:17" ht="14.4" customHeight="1" x14ac:dyDescent="0.3">
      <c r="A455" s="664" t="s">
        <v>555</v>
      </c>
      <c r="B455" s="665" t="s">
        <v>7777</v>
      </c>
      <c r="C455" s="665" t="s">
        <v>7623</v>
      </c>
      <c r="D455" s="665" t="s">
        <v>8286</v>
      </c>
      <c r="E455" s="665" t="s">
        <v>8287</v>
      </c>
      <c r="F455" s="668"/>
      <c r="G455" s="668"/>
      <c r="H455" s="668"/>
      <c r="I455" s="668"/>
      <c r="J455" s="668"/>
      <c r="K455" s="668"/>
      <c r="L455" s="668"/>
      <c r="M455" s="668"/>
      <c r="N455" s="668">
        <v>1</v>
      </c>
      <c r="O455" s="668">
        <v>1796</v>
      </c>
      <c r="P455" s="681"/>
      <c r="Q455" s="669">
        <v>1796</v>
      </c>
    </row>
    <row r="456" spans="1:17" ht="14.4" customHeight="1" x14ac:dyDescent="0.3">
      <c r="A456" s="664" t="s">
        <v>555</v>
      </c>
      <c r="B456" s="665" t="s">
        <v>7777</v>
      </c>
      <c r="C456" s="665" t="s">
        <v>7623</v>
      </c>
      <c r="D456" s="665" t="s">
        <v>8288</v>
      </c>
      <c r="E456" s="665" t="s">
        <v>8289</v>
      </c>
      <c r="F456" s="668"/>
      <c r="G456" s="668"/>
      <c r="H456" s="668"/>
      <c r="I456" s="668"/>
      <c r="J456" s="668">
        <v>1</v>
      </c>
      <c r="K456" s="668">
        <v>2016</v>
      </c>
      <c r="L456" s="668"/>
      <c r="M456" s="668">
        <v>2016</v>
      </c>
      <c r="N456" s="668"/>
      <c r="O456" s="668"/>
      <c r="P456" s="681"/>
      <c r="Q456" s="669"/>
    </row>
    <row r="457" spans="1:17" ht="14.4" customHeight="1" x14ac:dyDescent="0.3">
      <c r="A457" s="664" t="s">
        <v>555</v>
      </c>
      <c r="B457" s="665" t="s">
        <v>7777</v>
      </c>
      <c r="C457" s="665" t="s">
        <v>7623</v>
      </c>
      <c r="D457" s="665" t="s">
        <v>8290</v>
      </c>
      <c r="E457" s="665" t="s">
        <v>8291</v>
      </c>
      <c r="F457" s="668"/>
      <c r="G457" s="668"/>
      <c r="H457" s="668"/>
      <c r="I457" s="668"/>
      <c r="J457" s="668">
        <v>1</v>
      </c>
      <c r="K457" s="668">
        <v>2016</v>
      </c>
      <c r="L457" s="668"/>
      <c r="M457" s="668">
        <v>2016</v>
      </c>
      <c r="N457" s="668"/>
      <c r="O457" s="668"/>
      <c r="P457" s="681"/>
      <c r="Q457" s="669"/>
    </row>
    <row r="458" spans="1:17" ht="14.4" customHeight="1" x14ac:dyDescent="0.3">
      <c r="A458" s="664" t="s">
        <v>555</v>
      </c>
      <c r="B458" s="665" t="s">
        <v>7777</v>
      </c>
      <c r="C458" s="665" t="s">
        <v>7623</v>
      </c>
      <c r="D458" s="665" t="s">
        <v>8292</v>
      </c>
      <c r="E458" s="665" t="s">
        <v>8293</v>
      </c>
      <c r="F458" s="668">
        <v>1</v>
      </c>
      <c r="G458" s="668">
        <v>2688</v>
      </c>
      <c r="H458" s="668">
        <v>1</v>
      </c>
      <c r="I458" s="668">
        <v>2688</v>
      </c>
      <c r="J458" s="668"/>
      <c r="K458" s="668"/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555</v>
      </c>
      <c r="B459" s="665" t="s">
        <v>7777</v>
      </c>
      <c r="C459" s="665" t="s">
        <v>7623</v>
      </c>
      <c r="D459" s="665" t="s">
        <v>8294</v>
      </c>
      <c r="E459" s="665" t="s">
        <v>8295</v>
      </c>
      <c r="F459" s="668">
        <v>3</v>
      </c>
      <c r="G459" s="668">
        <v>1455.06</v>
      </c>
      <c r="H459" s="668">
        <v>1</v>
      </c>
      <c r="I459" s="668">
        <v>485.02</v>
      </c>
      <c r="J459" s="668">
        <v>3</v>
      </c>
      <c r="K459" s="668">
        <v>1455.06</v>
      </c>
      <c r="L459" s="668">
        <v>1</v>
      </c>
      <c r="M459" s="668">
        <v>485.02</v>
      </c>
      <c r="N459" s="668">
        <v>11</v>
      </c>
      <c r="O459" s="668">
        <v>5335.22</v>
      </c>
      <c r="P459" s="681">
        <v>3.666666666666667</v>
      </c>
      <c r="Q459" s="669">
        <v>485.02000000000004</v>
      </c>
    </row>
    <row r="460" spans="1:17" ht="14.4" customHeight="1" x14ac:dyDescent="0.3">
      <c r="A460" s="664" t="s">
        <v>555</v>
      </c>
      <c r="B460" s="665" t="s">
        <v>7777</v>
      </c>
      <c r="C460" s="665" t="s">
        <v>7623</v>
      </c>
      <c r="D460" s="665" t="s">
        <v>8296</v>
      </c>
      <c r="E460" s="665" t="s">
        <v>8295</v>
      </c>
      <c r="F460" s="668">
        <v>66</v>
      </c>
      <c r="G460" s="668">
        <v>23871.54</v>
      </c>
      <c r="H460" s="668">
        <v>1</v>
      </c>
      <c r="I460" s="668">
        <v>361.69</v>
      </c>
      <c r="J460" s="668">
        <v>92</v>
      </c>
      <c r="K460" s="668">
        <v>33275.479999999996</v>
      </c>
      <c r="L460" s="668">
        <v>1.3939393939393938</v>
      </c>
      <c r="M460" s="668">
        <v>361.68999999999994</v>
      </c>
      <c r="N460" s="668">
        <v>54</v>
      </c>
      <c r="O460" s="668">
        <v>19531.259999999998</v>
      </c>
      <c r="P460" s="681">
        <v>0.81818181818181812</v>
      </c>
      <c r="Q460" s="669">
        <v>361.69</v>
      </c>
    </row>
    <row r="461" spans="1:17" ht="14.4" customHeight="1" x14ac:dyDescent="0.3">
      <c r="A461" s="664" t="s">
        <v>555</v>
      </c>
      <c r="B461" s="665" t="s">
        <v>7777</v>
      </c>
      <c r="C461" s="665" t="s">
        <v>7623</v>
      </c>
      <c r="D461" s="665" t="s">
        <v>8297</v>
      </c>
      <c r="E461" s="665" t="s">
        <v>8298</v>
      </c>
      <c r="F461" s="668"/>
      <c r="G461" s="668"/>
      <c r="H461" s="668"/>
      <c r="I461" s="668"/>
      <c r="J461" s="668">
        <v>1</v>
      </c>
      <c r="K461" s="668">
        <v>4618</v>
      </c>
      <c r="L461" s="668"/>
      <c r="M461" s="668">
        <v>4618</v>
      </c>
      <c r="N461" s="668">
        <v>2</v>
      </c>
      <c r="O461" s="668">
        <v>9236</v>
      </c>
      <c r="P461" s="681"/>
      <c r="Q461" s="669">
        <v>4618</v>
      </c>
    </row>
    <row r="462" spans="1:17" ht="14.4" customHeight="1" x14ac:dyDescent="0.3">
      <c r="A462" s="664" t="s">
        <v>555</v>
      </c>
      <c r="B462" s="665" t="s">
        <v>7777</v>
      </c>
      <c r="C462" s="665" t="s">
        <v>7623</v>
      </c>
      <c r="D462" s="665" t="s">
        <v>8299</v>
      </c>
      <c r="E462" s="665" t="s">
        <v>8300</v>
      </c>
      <c r="F462" s="668"/>
      <c r="G462" s="668"/>
      <c r="H462" s="668"/>
      <c r="I462" s="668"/>
      <c r="J462" s="668">
        <v>1</v>
      </c>
      <c r="K462" s="668">
        <v>13091</v>
      </c>
      <c r="L462" s="668"/>
      <c r="M462" s="668">
        <v>13091</v>
      </c>
      <c r="N462" s="668"/>
      <c r="O462" s="668"/>
      <c r="P462" s="681"/>
      <c r="Q462" s="669"/>
    </row>
    <row r="463" spans="1:17" ht="14.4" customHeight="1" x14ac:dyDescent="0.3">
      <c r="A463" s="664" t="s">
        <v>555</v>
      </c>
      <c r="B463" s="665" t="s">
        <v>7777</v>
      </c>
      <c r="C463" s="665" t="s">
        <v>7623</v>
      </c>
      <c r="D463" s="665" t="s">
        <v>8301</v>
      </c>
      <c r="E463" s="665" t="s">
        <v>8302</v>
      </c>
      <c r="F463" s="668">
        <v>4</v>
      </c>
      <c r="G463" s="668">
        <v>21638.400000000001</v>
      </c>
      <c r="H463" s="668">
        <v>1</v>
      </c>
      <c r="I463" s="668">
        <v>5409.6</v>
      </c>
      <c r="J463" s="668">
        <v>2</v>
      </c>
      <c r="K463" s="668">
        <v>10819.2</v>
      </c>
      <c r="L463" s="668">
        <v>0.5</v>
      </c>
      <c r="M463" s="668">
        <v>5409.6</v>
      </c>
      <c r="N463" s="668"/>
      <c r="O463" s="668"/>
      <c r="P463" s="681"/>
      <c r="Q463" s="669"/>
    </row>
    <row r="464" spans="1:17" ht="14.4" customHeight="1" x14ac:dyDescent="0.3">
      <c r="A464" s="664" t="s">
        <v>555</v>
      </c>
      <c r="B464" s="665" t="s">
        <v>7777</v>
      </c>
      <c r="C464" s="665" t="s">
        <v>7623</v>
      </c>
      <c r="D464" s="665" t="s">
        <v>8303</v>
      </c>
      <c r="E464" s="665" t="s">
        <v>8304</v>
      </c>
      <c r="F464" s="668"/>
      <c r="G464" s="668"/>
      <c r="H464" s="668"/>
      <c r="I464" s="668"/>
      <c r="J464" s="668">
        <v>1</v>
      </c>
      <c r="K464" s="668">
        <v>5918.67</v>
      </c>
      <c r="L464" s="668"/>
      <c r="M464" s="668">
        <v>5918.67</v>
      </c>
      <c r="N464" s="668"/>
      <c r="O464" s="668"/>
      <c r="P464" s="681"/>
      <c r="Q464" s="669"/>
    </row>
    <row r="465" spans="1:17" ht="14.4" customHeight="1" x14ac:dyDescent="0.3">
      <c r="A465" s="664" t="s">
        <v>555</v>
      </c>
      <c r="B465" s="665" t="s">
        <v>7777</v>
      </c>
      <c r="C465" s="665" t="s">
        <v>7623</v>
      </c>
      <c r="D465" s="665" t="s">
        <v>8305</v>
      </c>
      <c r="E465" s="665" t="s">
        <v>8304</v>
      </c>
      <c r="F465" s="668"/>
      <c r="G465" s="668"/>
      <c r="H465" s="668"/>
      <c r="I465" s="668"/>
      <c r="J465" s="668">
        <v>4</v>
      </c>
      <c r="K465" s="668">
        <v>11549.24</v>
      </c>
      <c r="L465" s="668"/>
      <c r="M465" s="668">
        <v>2887.31</v>
      </c>
      <c r="N465" s="668"/>
      <c r="O465" s="668"/>
      <c r="P465" s="681"/>
      <c r="Q465" s="669"/>
    </row>
    <row r="466" spans="1:17" ht="14.4" customHeight="1" x14ac:dyDescent="0.3">
      <c r="A466" s="664" t="s">
        <v>555</v>
      </c>
      <c r="B466" s="665" t="s">
        <v>7777</v>
      </c>
      <c r="C466" s="665" t="s">
        <v>7623</v>
      </c>
      <c r="D466" s="665" t="s">
        <v>8306</v>
      </c>
      <c r="E466" s="665" t="s">
        <v>8307</v>
      </c>
      <c r="F466" s="668">
        <v>2</v>
      </c>
      <c r="G466" s="668">
        <v>5602.58</v>
      </c>
      <c r="H466" s="668">
        <v>1</v>
      </c>
      <c r="I466" s="668">
        <v>2801.29</v>
      </c>
      <c r="J466" s="668">
        <v>4</v>
      </c>
      <c r="K466" s="668">
        <v>11205.16</v>
      </c>
      <c r="L466" s="668">
        <v>2</v>
      </c>
      <c r="M466" s="668">
        <v>2801.29</v>
      </c>
      <c r="N466" s="668">
        <v>6</v>
      </c>
      <c r="O466" s="668">
        <v>16807.739999999998</v>
      </c>
      <c r="P466" s="681">
        <v>2.9999999999999996</v>
      </c>
      <c r="Q466" s="669">
        <v>2801.2899999999995</v>
      </c>
    </row>
    <row r="467" spans="1:17" ht="14.4" customHeight="1" x14ac:dyDescent="0.3">
      <c r="A467" s="664" t="s">
        <v>555</v>
      </c>
      <c r="B467" s="665" t="s">
        <v>7777</v>
      </c>
      <c r="C467" s="665" t="s">
        <v>7623</v>
      </c>
      <c r="D467" s="665" t="s">
        <v>8308</v>
      </c>
      <c r="E467" s="665" t="s">
        <v>8309</v>
      </c>
      <c r="F467" s="668"/>
      <c r="G467" s="668"/>
      <c r="H467" s="668"/>
      <c r="I467" s="668"/>
      <c r="J467" s="668">
        <v>1</v>
      </c>
      <c r="K467" s="668">
        <v>556.5</v>
      </c>
      <c r="L467" s="668"/>
      <c r="M467" s="668">
        <v>556.5</v>
      </c>
      <c r="N467" s="668"/>
      <c r="O467" s="668"/>
      <c r="P467" s="681"/>
      <c r="Q467" s="669"/>
    </row>
    <row r="468" spans="1:17" ht="14.4" customHeight="1" x14ac:dyDescent="0.3">
      <c r="A468" s="664" t="s">
        <v>555</v>
      </c>
      <c r="B468" s="665" t="s">
        <v>7777</v>
      </c>
      <c r="C468" s="665" t="s">
        <v>7623</v>
      </c>
      <c r="D468" s="665" t="s">
        <v>8310</v>
      </c>
      <c r="E468" s="665" t="s">
        <v>8311</v>
      </c>
      <c r="F468" s="668">
        <v>8</v>
      </c>
      <c r="G468" s="668">
        <v>54672</v>
      </c>
      <c r="H468" s="668">
        <v>1</v>
      </c>
      <c r="I468" s="668">
        <v>6834</v>
      </c>
      <c r="J468" s="668">
        <v>19</v>
      </c>
      <c r="K468" s="668">
        <v>129846</v>
      </c>
      <c r="L468" s="668">
        <v>2.375</v>
      </c>
      <c r="M468" s="668">
        <v>6834</v>
      </c>
      <c r="N468" s="668">
        <v>15</v>
      </c>
      <c r="O468" s="668">
        <v>102510</v>
      </c>
      <c r="P468" s="681">
        <v>1.875</v>
      </c>
      <c r="Q468" s="669">
        <v>6834</v>
      </c>
    </row>
    <row r="469" spans="1:17" ht="14.4" customHeight="1" x14ac:dyDescent="0.3">
      <c r="A469" s="664" t="s">
        <v>555</v>
      </c>
      <c r="B469" s="665" t="s">
        <v>7777</v>
      </c>
      <c r="C469" s="665" t="s">
        <v>7623</v>
      </c>
      <c r="D469" s="665" t="s">
        <v>8312</v>
      </c>
      <c r="E469" s="665" t="s">
        <v>8313</v>
      </c>
      <c r="F469" s="668">
        <v>3</v>
      </c>
      <c r="G469" s="668">
        <v>50264.01</v>
      </c>
      <c r="H469" s="668">
        <v>1</v>
      </c>
      <c r="I469" s="668">
        <v>16754.670000000002</v>
      </c>
      <c r="J469" s="668">
        <v>2</v>
      </c>
      <c r="K469" s="668">
        <v>33509.339999999997</v>
      </c>
      <c r="L469" s="668">
        <v>0.66666666666666652</v>
      </c>
      <c r="M469" s="668">
        <v>16754.669999999998</v>
      </c>
      <c r="N469" s="668"/>
      <c r="O469" s="668"/>
      <c r="P469" s="681"/>
      <c r="Q469" s="669"/>
    </row>
    <row r="470" spans="1:17" ht="14.4" customHeight="1" x14ac:dyDescent="0.3">
      <c r="A470" s="664" t="s">
        <v>555</v>
      </c>
      <c r="B470" s="665" t="s">
        <v>7777</v>
      </c>
      <c r="C470" s="665" t="s">
        <v>7623</v>
      </c>
      <c r="D470" s="665" t="s">
        <v>8314</v>
      </c>
      <c r="E470" s="665" t="s">
        <v>8313</v>
      </c>
      <c r="F470" s="668">
        <v>3</v>
      </c>
      <c r="G470" s="668">
        <v>50264.01</v>
      </c>
      <c r="H470" s="668">
        <v>1</v>
      </c>
      <c r="I470" s="668">
        <v>16754.670000000002</v>
      </c>
      <c r="J470" s="668">
        <v>1</v>
      </c>
      <c r="K470" s="668">
        <v>16754.669999999998</v>
      </c>
      <c r="L470" s="668">
        <v>0.33333333333333326</v>
      </c>
      <c r="M470" s="668">
        <v>16754.669999999998</v>
      </c>
      <c r="N470" s="668"/>
      <c r="O470" s="668"/>
      <c r="P470" s="681"/>
      <c r="Q470" s="669"/>
    </row>
    <row r="471" spans="1:17" ht="14.4" customHeight="1" x14ac:dyDescent="0.3">
      <c r="A471" s="664" t="s">
        <v>555</v>
      </c>
      <c r="B471" s="665" t="s">
        <v>7777</v>
      </c>
      <c r="C471" s="665" t="s">
        <v>7623</v>
      </c>
      <c r="D471" s="665" t="s">
        <v>8315</v>
      </c>
      <c r="E471" s="665" t="s">
        <v>8316</v>
      </c>
      <c r="F471" s="668">
        <v>2</v>
      </c>
      <c r="G471" s="668">
        <v>16942.48</v>
      </c>
      <c r="H471" s="668">
        <v>1</v>
      </c>
      <c r="I471" s="668">
        <v>8471.24</v>
      </c>
      <c r="J471" s="668">
        <v>7</v>
      </c>
      <c r="K471" s="668">
        <v>59298.679999999993</v>
      </c>
      <c r="L471" s="668">
        <v>3.4999999999999996</v>
      </c>
      <c r="M471" s="668">
        <v>8471.24</v>
      </c>
      <c r="N471" s="668"/>
      <c r="O471" s="668"/>
      <c r="P471" s="681"/>
      <c r="Q471" s="669"/>
    </row>
    <row r="472" spans="1:17" ht="14.4" customHeight="1" x14ac:dyDescent="0.3">
      <c r="A472" s="664" t="s">
        <v>555</v>
      </c>
      <c r="B472" s="665" t="s">
        <v>7777</v>
      </c>
      <c r="C472" s="665" t="s">
        <v>7623</v>
      </c>
      <c r="D472" s="665" t="s">
        <v>7831</v>
      </c>
      <c r="E472" s="665" t="s">
        <v>7832</v>
      </c>
      <c r="F472" s="668">
        <v>20</v>
      </c>
      <c r="G472" s="668">
        <v>17046.2</v>
      </c>
      <c r="H472" s="668">
        <v>1</v>
      </c>
      <c r="I472" s="668">
        <v>852.31000000000006</v>
      </c>
      <c r="J472" s="668">
        <v>10</v>
      </c>
      <c r="K472" s="668">
        <v>8523.0999999999985</v>
      </c>
      <c r="L472" s="668">
        <v>0.49999999999999989</v>
      </c>
      <c r="M472" s="668">
        <v>852.30999999999983</v>
      </c>
      <c r="N472" s="668">
        <v>19</v>
      </c>
      <c r="O472" s="668">
        <v>16193.89</v>
      </c>
      <c r="P472" s="681">
        <v>0.95</v>
      </c>
      <c r="Q472" s="669">
        <v>852.31</v>
      </c>
    </row>
    <row r="473" spans="1:17" ht="14.4" customHeight="1" x14ac:dyDescent="0.3">
      <c r="A473" s="664" t="s">
        <v>555</v>
      </c>
      <c r="B473" s="665" t="s">
        <v>7777</v>
      </c>
      <c r="C473" s="665" t="s">
        <v>7623</v>
      </c>
      <c r="D473" s="665" t="s">
        <v>8317</v>
      </c>
      <c r="E473" s="665" t="s">
        <v>8318</v>
      </c>
      <c r="F473" s="668">
        <v>2</v>
      </c>
      <c r="G473" s="668">
        <v>25746.58</v>
      </c>
      <c r="H473" s="668">
        <v>1</v>
      </c>
      <c r="I473" s="668">
        <v>12873.29</v>
      </c>
      <c r="J473" s="668">
        <v>1</v>
      </c>
      <c r="K473" s="668">
        <v>12873.29</v>
      </c>
      <c r="L473" s="668">
        <v>0.5</v>
      </c>
      <c r="M473" s="668">
        <v>12873.29</v>
      </c>
      <c r="N473" s="668">
        <v>2</v>
      </c>
      <c r="O473" s="668">
        <v>25746.58</v>
      </c>
      <c r="P473" s="681">
        <v>1</v>
      </c>
      <c r="Q473" s="669">
        <v>12873.29</v>
      </c>
    </row>
    <row r="474" spans="1:17" ht="14.4" customHeight="1" x14ac:dyDescent="0.3">
      <c r="A474" s="664" t="s">
        <v>555</v>
      </c>
      <c r="B474" s="665" t="s">
        <v>7777</v>
      </c>
      <c r="C474" s="665" t="s">
        <v>7623</v>
      </c>
      <c r="D474" s="665" t="s">
        <v>8319</v>
      </c>
      <c r="E474" s="665" t="s">
        <v>8320</v>
      </c>
      <c r="F474" s="668">
        <v>2</v>
      </c>
      <c r="G474" s="668">
        <v>1500.66</v>
      </c>
      <c r="H474" s="668">
        <v>1</v>
      </c>
      <c r="I474" s="668">
        <v>750.33</v>
      </c>
      <c r="J474" s="668"/>
      <c r="K474" s="668"/>
      <c r="L474" s="668"/>
      <c r="M474" s="668"/>
      <c r="N474" s="668">
        <v>2</v>
      </c>
      <c r="O474" s="668">
        <v>1500.66</v>
      </c>
      <c r="P474" s="681">
        <v>1</v>
      </c>
      <c r="Q474" s="669">
        <v>750.33</v>
      </c>
    </row>
    <row r="475" spans="1:17" ht="14.4" customHeight="1" x14ac:dyDescent="0.3">
      <c r="A475" s="664" t="s">
        <v>555</v>
      </c>
      <c r="B475" s="665" t="s">
        <v>7777</v>
      </c>
      <c r="C475" s="665" t="s">
        <v>7623</v>
      </c>
      <c r="D475" s="665" t="s">
        <v>8321</v>
      </c>
      <c r="E475" s="665" t="s">
        <v>8322</v>
      </c>
      <c r="F475" s="668">
        <v>2</v>
      </c>
      <c r="G475" s="668">
        <v>9470.7000000000007</v>
      </c>
      <c r="H475" s="668">
        <v>1</v>
      </c>
      <c r="I475" s="668">
        <v>4735.3500000000004</v>
      </c>
      <c r="J475" s="668">
        <v>1</v>
      </c>
      <c r="K475" s="668">
        <v>4735.3500000000004</v>
      </c>
      <c r="L475" s="668">
        <v>0.5</v>
      </c>
      <c r="M475" s="668">
        <v>4735.3500000000004</v>
      </c>
      <c r="N475" s="668"/>
      <c r="O475" s="668"/>
      <c r="P475" s="681"/>
      <c r="Q475" s="669"/>
    </row>
    <row r="476" spans="1:17" ht="14.4" customHeight="1" x14ac:dyDescent="0.3">
      <c r="A476" s="664" t="s">
        <v>555</v>
      </c>
      <c r="B476" s="665" t="s">
        <v>7777</v>
      </c>
      <c r="C476" s="665" t="s">
        <v>7623</v>
      </c>
      <c r="D476" s="665" t="s">
        <v>8323</v>
      </c>
      <c r="E476" s="665" t="s">
        <v>8324</v>
      </c>
      <c r="F476" s="668">
        <v>1</v>
      </c>
      <c r="G476" s="668">
        <v>7993.16</v>
      </c>
      <c r="H476" s="668">
        <v>1</v>
      </c>
      <c r="I476" s="668">
        <v>7993.16</v>
      </c>
      <c r="J476" s="668">
        <v>1</v>
      </c>
      <c r="K476" s="668">
        <v>7993.16</v>
      </c>
      <c r="L476" s="668">
        <v>1</v>
      </c>
      <c r="M476" s="668">
        <v>7993.16</v>
      </c>
      <c r="N476" s="668"/>
      <c r="O476" s="668"/>
      <c r="P476" s="681"/>
      <c r="Q476" s="669"/>
    </row>
    <row r="477" spans="1:17" ht="14.4" customHeight="1" x14ac:dyDescent="0.3">
      <c r="A477" s="664" t="s">
        <v>555</v>
      </c>
      <c r="B477" s="665" t="s">
        <v>7777</v>
      </c>
      <c r="C477" s="665" t="s">
        <v>7623</v>
      </c>
      <c r="D477" s="665" t="s">
        <v>8325</v>
      </c>
      <c r="E477" s="665" t="s">
        <v>8326</v>
      </c>
      <c r="F477" s="668">
        <v>1</v>
      </c>
      <c r="G477" s="668">
        <v>2866.27</v>
      </c>
      <c r="H477" s="668">
        <v>1</v>
      </c>
      <c r="I477" s="668">
        <v>2866.27</v>
      </c>
      <c r="J477" s="668">
        <v>1</v>
      </c>
      <c r="K477" s="668">
        <v>2866.27</v>
      </c>
      <c r="L477" s="668">
        <v>1</v>
      </c>
      <c r="M477" s="668">
        <v>2866.27</v>
      </c>
      <c r="N477" s="668"/>
      <c r="O477" s="668"/>
      <c r="P477" s="681"/>
      <c r="Q477" s="669"/>
    </row>
    <row r="478" spans="1:17" ht="14.4" customHeight="1" x14ac:dyDescent="0.3">
      <c r="A478" s="664" t="s">
        <v>555</v>
      </c>
      <c r="B478" s="665" t="s">
        <v>7777</v>
      </c>
      <c r="C478" s="665" t="s">
        <v>7623</v>
      </c>
      <c r="D478" s="665" t="s">
        <v>8327</v>
      </c>
      <c r="E478" s="665" t="s">
        <v>8328</v>
      </c>
      <c r="F478" s="668">
        <v>8</v>
      </c>
      <c r="G478" s="668">
        <v>19630.400000000001</v>
      </c>
      <c r="H478" s="668">
        <v>1</v>
      </c>
      <c r="I478" s="668">
        <v>2453.8000000000002</v>
      </c>
      <c r="J478" s="668">
        <v>18</v>
      </c>
      <c r="K478" s="668">
        <v>44168.399999999994</v>
      </c>
      <c r="L478" s="668">
        <v>2.2499999999999996</v>
      </c>
      <c r="M478" s="668">
        <v>2453.7999999999997</v>
      </c>
      <c r="N478" s="668">
        <v>10</v>
      </c>
      <c r="O478" s="668">
        <v>24538</v>
      </c>
      <c r="P478" s="681">
        <v>1.25</v>
      </c>
      <c r="Q478" s="669">
        <v>2453.8000000000002</v>
      </c>
    </row>
    <row r="479" spans="1:17" ht="14.4" customHeight="1" x14ac:dyDescent="0.3">
      <c r="A479" s="664" t="s">
        <v>555</v>
      </c>
      <c r="B479" s="665" t="s">
        <v>7777</v>
      </c>
      <c r="C479" s="665" t="s">
        <v>7623</v>
      </c>
      <c r="D479" s="665" t="s">
        <v>8329</v>
      </c>
      <c r="E479" s="665" t="s">
        <v>8328</v>
      </c>
      <c r="F479" s="668">
        <v>0.5</v>
      </c>
      <c r="G479" s="668">
        <v>351.8</v>
      </c>
      <c r="H479" s="668">
        <v>1</v>
      </c>
      <c r="I479" s="668">
        <v>703.6</v>
      </c>
      <c r="J479" s="668">
        <v>0.9</v>
      </c>
      <c r="K479" s="668">
        <v>633.25</v>
      </c>
      <c r="L479" s="668">
        <v>1.8000284252416145</v>
      </c>
      <c r="M479" s="668">
        <v>703.61111111111109</v>
      </c>
      <c r="N479" s="668">
        <v>0.4</v>
      </c>
      <c r="O479" s="668">
        <v>281.44</v>
      </c>
      <c r="P479" s="681">
        <v>0.79999999999999993</v>
      </c>
      <c r="Q479" s="669">
        <v>703.59999999999991</v>
      </c>
    </row>
    <row r="480" spans="1:17" ht="14.4" customHeight="1" x14ac:dyDescent="0.3">
      <c r="A480" s="664" t="s">
        <v>555</v>
      </c>
      <c r="B480" s="665" t="s">
        <v>7777</v>
      </c>
      <c r="C480" s="665" t="s">
        <v>7623</v>
      </c>
      <c r="D480" s="665" t="s">
        <v>8330</v>
      </c>
      <c r="E480" s="665" t="s">
        <v>8328</v>
      </c>
      <c r="F480" s="668">
        <v>2</v>
      </c>
      <c r="G480" s="668">
        <v>3078</v>
      </c>
      <c r="H480" s="668">
        <v>1</v>
      </c>
      <c r="I480" s="668">
        <v>1539</v>
      </c>
      <c r="J480" s="668">
        <v>3.7</v>
      </c>
      <c r="K480" s="668">
        <v>5694.3</v>
      </c>
      <c r="L480" s="668">
        <v>1.85</v>
      </c>
      <c r="M480" s="668">
        <v>1539</v>
      </c>
      <c r="N480" s="668">
        <v>2.1</v>
      </c>
      <c r="O480" s="668">
        <v>3231.9</v>
      </c>
      <c r="P480" s="681">
        <v>1.05</v>
      </c>
      <c r="Q480" s="669">
        <v>1539</v>
      </c>
    </row>
    <row r="481" spans="1:17" ht="14.4" customHeight="1" x14ac:dyDescent="0.3">
      <c r="A481" s="664" t="s">
        <v>555</v>
      </c>
      <c r="B481" s="665" t="s">
        <v>7777</v>
      </c>
      <c r="C481" s="665" t="s">
        <v>7623</v>
      </c>
      <c r="D481" s="665" t="s">
        <v>8331</v>
      </c>
      <c r="E481" s="665" t="s">
        <v>8328</v>
      </c>
      <c r="F481" s="668">
        <v>1.8</v>
      </c>
      <c r="G481" s="668">
        <v>3191.58</v>
      </c>
      <c r="H481" s="668">
        <v>1</v>
      </c>
      <c r="I481" s="668">
        <v>1773.1</v>
      </c>
      <c r="J481" s="668">
        <v>2.4999999999999996</v>
      </c>
      <c r="K481" s="668">
        <v>4432.75</v>
      </c>
      <c r="L481" s="668">
        <v>1.3888888888888888</v>
      </c>
      <c r="M481" s="668">
        <v>1773.1000000000004</v>
      </c>
      <c r="N481" s="668">
        <v>1.5</v>
      </c>
      <c r="O481" s="668">
        <v>2659.6499999999996</v>
      </c>
      <c r="P481" s="681">
        <v>0.83333333333333326</v>
      </c>
      <c r="Q481" s="669">
        <v>1773.0999999999997</v>
      </c>
    </row>
    <row r="482" spans="1:17" ht="14.4" customHeight="1" x14ac:dyDescent="0.3">
      <c r="A482" s="664" t="s">
        <v>555</v>
      </c>
      <c r="B482" s="665" t="s">
        <v>7777</v>
      </c>
      <c r="C482" s="665" t="s">
        <v>7623</v>
      </c>
      <c r="D482" s="665" t="s">
        <v>7833</v>
      </c>
      <c r="E482" s="665" t="s">
        <v>7816</v>
      </c>
      <c r="F482" s="668">
        <v>9.9</v>
      </c>
      <c r="G482" s="668">
        <v>2494.9300000000003</v>
      </c>
      <c r="H482" s="668">
        <v>1</v>
      </c>
      <c r="I482" s="668">
        <v>252.01313131313134</v>
      </c>
      <c r="J482" s="668">
        <v>12.8</v>
      </c>
      <c r="K482" s="668">
        <v>3225.8799999999997</v>
      </c>
      <c r="L482" s="668">
        <v>1.2929741515794027</v>
      </c>
      <c r="M482" s="668">
        <v>252.02187499999997</v>
      </c>
      <c r="N482" s="668">
        <v>19.399999999999999</v>
      </c>
      <c r="O482" s="668">
        <v>4889.2299999999996</v>
      </c>
      <c r="P482" s="681">
        <v>1.9596662030598049</v>
      </c>
      <c r="Q482" s="669">
        <v>252.02216494845359</v>
      </c>
    </row>
    <row r="483" spans="1:17" ht="14.4" customHeight="1" x14ac:dyDescent="0.3">
      <c r="A483" s="664" t="s">
        <v>555</v>
      </c>
      <c r="B483" s="665" t="s">
        <v>7777</v>
      </c>
      <c r="C483" s="665" t="s">
        <v>7623</v>
      </c>
      <c r="D483" s="665" t="s">
        <v>8332</v>
      </c>
      <c r="E483" s="665" t="s">
        <v>8333</v>
      </c>
      <c r="F483" s="668">
        <v>15</v>
      </c>
      <c r="G483" s="668">
        <v>8425.6500000000015</v>
      </c>
      <c r="H483" s="668">
        <v>1</v>
      </c>
      <c r="I483" s="668">
        <v>561.71000000000015</v>
      </c>
      <c r="J483" s="668">
        <v>4</v>
      </c>
      <c r="K483" s="668">
        <v>2246.84</v>
      </c>
      <c r="L483" s="668">
        <v>0.26666666666666666</v>
      </c>
      <c r="M483" s="668">
        <v>561.71</v>
      </c>
      <c r="N483" s="668">
        <v>4</v>
      </c>
      <c r="O483" s="668">
        <v>2246.84</v>
      </c>
      <c r="P483" s="681">
        <v>0.26666666666666666</v>
      </c>
      <c r="Q483" s="669">
        <v>561.71</v>
      </c>
    </row>
    <row r="484" spans="1:17" ht="14.4" customHeight="1" x14ac:dyDescent="0.3">
      <c r="A484" s="664" t="s">
        <v>555</v>
      </c>
      <c r="B484" s="665" t="s">
        <v>7777</v>
      </c>
      <c r="C484" s="665" t="s">
        <v>7623</v>
      </c>
      <c r="D484" s="665" t="s">
        <v>8334</v>
      </c>
      <c r="E484" s="665" t="s">
        <v>8333</v>
      </c>
      <c r="F484" s="668"/>
      <c r="G484" s="668"/>
      <c r="H484" s="668"/>
      <c r="I484" s="668"/>
      <c r="J484" s="668">
        <v>7</v>
      </c>
      <c r="K484" s="668">
        <v>2804.62</v>
      </c>
      <c r="L484" s="668"/>
      <c r="M484" s="668">
        <v>400.65999999999997</v>
      </c>
      <c r="N484" s="668"/>
      <c r="O484" s="668"/>
      <c r="P484" s="681"/>
      <c r="Q484" s="669"/>
    </row>
    <row r="485" spans="1:17" ht="14.4" customHeight="1" x14ac:dyDescent="0.3">
      <c r="A485" s="664" t="s">
        <v>555</v>
      </c>
      <c r="B485" s="665" t="s">
        <v>7777</v>
      </c>
      <c r="C485" s="665" t="s">
        <v>7623</v>
      </c>
      <c r="D485" s="665" t="s">
        <v>8335</v>
      </c>
      <c r="E485" s="665" t="s">
        <v>8336</v>
      </c>
      <c r="F485" s="668">
        <v>6</v>
      </c>
      <c r="G485" s="668">
        <v>22901.58</v>
      </c>
      <c r="H485" s="668">
        <v>1</v>
      </c>
      <c r="I485" s="668">
        <v>3816.9300000000003</v>
      </c>
      <c r="J485" s="668">
        <v>5</v>
      </c>
      <c r="K485" s="668">
        <v>19084.650000000001</v>
      </c>
      <c r="L485" s="668">
        <v>0.83333333333333337</v>
      </c>
      <c r="M485" s="668">
        <v>3816.9300000000003</v>
      </c>
      <c r="N485" s="668">
        <v>6</v>
      </c>
      <c r="O485" s="668">
        <v>22901.58</v>
      </c>
      <c r="P485" s="681">
        <v>1</v>
      </c>
      <c r="Q485" s="669">
        <v>3816.9300000000003</v>
      </c>
    </row>
    <row r="486" spans="1:17" ht="14.4" customHeight="1" x14ac:dyDescent="0.3">
      <c r="A486" s="664" t="s">
        <v>555</v>
      </c>
      <c r="B486" s="665" t="s">
        <v>7777</v>
      </c>
      <c r="C486" s="665" t="s">
        <v>7623</v>
      </c>
      <c r="D486" s="665" t="s">
        <v>8337</v>
      </c>
      <c r="E486" s="665" t="s">
        <v>7816</v>
      </c>
      <c r="F486" s="668">
        <v>7</v>
      </c>
      <c r="G486" s="668">
        <v>3830.4</v>
      </c>
      <c r="H486" s="668">
        <v>1</v>
      </c>
      <c r="I486" s="668">
        <v>547.20000000000005</v>
      </c>
      <c r="J486" s="668">
        <v>1</v>
      </c>
      <c r="K486" s="668">
        <v>547.20000000000005</v>
      </c>
      <c r="L486" s="668">
        <v>0.14285714285714288</v>
      </c>
      <c r="M486" s="668">
        <v>547.20000000000005</v>
      </c>
      <c r="N486" s="668">
        <v>8</v>
      </c>
      <c r="O486" s="668">
        <v>4377.6000000000004</v>
      </c>
      <c r="P486" s="681">
        <v>1.142857142857143</v>
      </c>
      <c r="Q486" s="669">
        <v>547.20000000000005</v>
      </c>
    </row>
    <row r="487" spans="1:17" ht="14.4" customHeight="1" x14ac:dyDescent="0.3">
      <c r="A487" s="664" t="s">
        <v>555</v>
      </c>
      <c r="B487" s="665" t="s">
        <v>7777</v>
      </c>
      <c r="C487" s="665" t="s">
        <v>7623</v>
      </c>
      <c r="D487" s="665" t="s">
        <v>7834</v>
      </c>
      <c r="E487" s="665" t="s">
        <v>7816</v>
      </c>
      <c r="F487" s="668">
        <v>154</v>
      </c>
      <c r="G487" s="668">
        <v>284725.98000000004</v>
      </c>
      <c r="H487" s="668">
        <v>1</v>
      </c>
      <c r="I487" s="668">
        <v>1848.8700000000003</v>
      </c>
      <c r="J487" s="668">
        <v>154</v>
      </c>
      <c r="K487" s="668">
        <v>284725.98000000004</v>
      </c>
      <c r="L487" s="668">
        <v>1</v>
      </c>
      <c r="M487" s="668">
        <v>1848.8700000000003</v>
      </c>
      <c r="N487" s="668">
        <v>196</v>
      </c>
      <c r="O487" s="668">
        <v>362378.52</v>
      </c>
      <c r="P487" s="681">
        <v>1.2727272727272727</v>
      </c>
      <c r="Q487" s="669">
        <v>1848.8700000000001</v>
      </c>
    </row>
    <row r="488" spans="1:17" ht="14.4" customHeight="1" x14ac:dyDescent="0.3">
      <c r="A488" s="664" t="s">
        <v>555</v>
      </c>
      <c r="B488" s="665" t="s">
        <v>7777</v>
      </c>
      <c r="C488" s="665" t="s">
        <v>7623</v>
      </c>
      <c r="D488" s="665" t="s">
        <v>8338</v>
      </c>
      <c r="E488" s="665" t="s">
        <v>8339</v>
      </c>
      <c r="F488" s="668">
        <v>3</v>
      </c>
      <c r="G488" s="668">
        <v>7150.92</v>
      </c>
      <c r="H488" s="668">
        <v>1</v>
      </c>
      <c r="I488" s="668">
        <v>2383.64</v>
      </c>
      <c r="J488" s="668">
        <v>1</v>
      </c>
      <c r="K488" s="668">
        <v>2383.64</v>
      </c>
      <c r="L488" s="668">
        <v>0.33333333333333331</v>
      </c>
      <c r="M488" s="668">
        <v>2383.64</v>
      </c>
      <c r="N488" s="668">
        <v>1</v>
      </c>
      <c r="O488" s="668">
        <v>2383.64</v>
      </c>
      <c r="P488" s="681">
        <v>0.33333333333333331</v>
      </c>
      <c r="Q488" s="669">
        <v>2383.64</v>
      </c>
    </row>
    <row r="489" spans="1:17" ht="14.4" customHeight="1" x14ac:dyDescent="0.3">
      <c r="A489" s="664" t="s">
        <v>555</v>
      </c>
      <c r="B489" s="665" t="s">
        <v>7777</v>
      </c>
      <c r="C489" s="665" t="s">
        <v>7623</v>
      </c>
      <c r="D489" s="665" t="s">
        <v>8340</v>
      </c>
      <c r="E489" s="665" t="s">
        <v>8341</v>
      </c>
      <c r="F489" s="668">
        <v>8</v>
      </c>
      <c r="G489" s="668">
        <v>14757.84</v>
      </c>
      <c r="H489" s="668">
        <v>1</v>
      </c>
      <c r="I489" s="668">
        <v>1844.73</v>
      </c>
      <c r="J489" s="668">
        <v>8</v>
      </c>
      <c r="K489" s="668">
        <v>14425.79</v>
      </c>
      <c r="L489" s="668">
        <v>0.97750009486483125</v>
      </c>
      <c r="M489" s="668">
        <v>1803.2237500000001</v>
      </c>
      <c r="N489" s="668">
        <v>10</v>
      </c>
      <c r="O489" s="668">
        <v>15126.8</v>
      </c>
      <c r="P489" s="681">
        <v>1.0250009486483116</v>
      </c>
      <c r="Q489" s="669">
        <v>1512.6799999999998</v>
      </c>
    </row>
    <row r="490" spans="1:17" ht="14.4" customHeight="1" x14ac:dyDescent="0.3">
      <c r="A490" s="664" t="s">
        <v>555</v>
      </c>
      <c r="B490" s="665" t="s">
        <v>7777</v>
      </c>
      <c r="C490" s="665" t="s">
        <v>7623</v>
      </c>
      <c r="D490" s="665" t="s">
        <v>8342</v>
      </c>
      <c r="E490" s="665" t="s">
        <v>8343</v>
      </c>
      <c r="F490" s="668">
        <v>2</v>
      </c>
      <c r="G490" s="668">
        <v>45687.06</v>
      </c>
      <c r="H490" s="668">
        <v>1</v>
      </c>
      <c r="I490" s="668">
        <v>22843.53</v>
      </c>
      <c r="J490" s="668">
        <v>2</v>
      </c>
      <c r="K490" s="668">
        <v>45687.06</v>
      </c>
      <c r="L490" s="668">
        <v>1</v>
      </c>
      <c r="M490" s="668">
        <v>22843.53</v>
      </c>
      <c r="N490" s="668">
        <v>2</v>
      </c>
      <c r="O490" s="668">
        <v>45687.06</v>
      </c>
      <c r="P490" s="681">
        <v>1</v>
      </c>
      <c r="Q490" s="669">
        <v>22843.53</v>
      </c>
    </row>
    <row r="491" spans="1:17" ht="14.4" customHeight="1" x14ac:dyDescent="0.3">
      <c r="A491" s="664" t="s">
        <v>555</v>
      </c>
      <c r="B491" s="665" t="s">
        <v>7777</v>
      </c>
      <c r="C491" s="665" t="s">
        <v>7623</v>
      </c>
      <c r="D491" s="665" t="s">
        <v>8344</v>
      </c>
      <c r="E491" s="665" t="s">
        <v>8345</v>
      </c>
      <c r="F491" s="668">
        <v>5</v>
      </c>
      <c r="G491" s="668">
        <v>46149.25</v>
      </c>
      <c r="H491" s="668">
        <v>1</v>
      </c>
      <c r="I491" s="668">
        <v>9229.85</v>
      </c>
      <c r="J491" s="668">
        <v>4</v>
      </c>
      <c r="K491" s="668">
        <v>36181.01</v>
      </c>
      <c r="L491" s="668">
        <v>0.78399995666235101</v>
      </c>
      <c r="M491" s="668">
        <v>9045.2525000000005</v>
      </c>
      <c r="N491" s="668">
        <v>3</v>
      </c>
      <c r="O491" s="668">
        <v>25474.379999999997</v>
      </c>
      <c r="P491" s="681">
        <v>0.55199986998705286</v>
      </c>
      <c r="Q491" s="669">
        <v>8491.4599999999991</v>
      </c>
    </row>
    <row r="492" spans="1:17" ht="14.4" customHeight="1" x14ac:dyDescent="0.3">
      <c r="A492" s="664" t="s">
        <v>555</v>
      </c>
      <c r="B492" s="665" t="s">
        <v>7777</v>
      </c>
      <c r="C492" s="665" t="s">
        <v>7623</v>
      </c>
      <c r="D492" s="665" t="s">
        <v>8346</v>
      </c>
      <c r="E492" s="665" t="s">
        <v>8347</v>
      </c>
      <c r="F492" s="668">
        <v>21</v>
      </c>
      <c r="G492" s="668">
        <v>62984.039999999994</v>
      </c>
      <c r="H492" s="668">
        <v>1</v>
      </c>
      <c r="I492" s="668">
        <v>2999.24</v>
      </c>
      <c r="J492" s="668">
        <v>17</v>
      </c>
      <c r="K492" s="668">
        <v>50987.08</v>
      </c>
      <c r="L492" s="668">
        <v>0.80952380952380965</v>
      </c>
      <c r="M492" s="668">
        <v>2999.2400000000002</v>
      </c>
      <c r="N492" s="668">
        <v>16</v>
      </c>
      <c r="O492" s="668">
        <v>47987.839999999997</v>
      </c>
      <c r="P492" s="681">
        <v>0.76190476190476197</v>
      </c>
      <c r="Q492" s="669">
        <v>2999.24</v>
      </c>
    </row>
    <row r="493" spans="1:17" ht="14.4" customHeight="1" x14ac:dyDescent="0.3">
      <c r="A493" s="664" t="s">
        <v>555</v>
      </c>
      <c r="B493" s="665" t="s">
        <v>7777</v>
      </c>
      <c r="C493" s="665" t="s">
        <v>7623</v>
      </c>
      <c r="D493" s="665" t="s">
        <v>8348</v>
      </c>
      <c r="E493" s="665" t="s">
        <v>8349</v>
      </c>
      <c r="F493" s="668">
        <v>0.4</v>
      </c>
      <c r="G493" s="668">
        <v>299.95999999999998</v>
      </c>
      <c r="H493" s="668">
        <v>1</v>
      </c>
      <c r="I493" s="668">
        <v>749.89999999999986</v>
      </c>
      <c r="J493" s="668">
        <v>4</v>
      </c>
      <c r="K493" s="668">
        <v>2999.64</v>
      </c>
      <c r="L493" s="668">
        <v>10.000133351113481</v>
      </c>
      <c r="M493" s="668">
        <v>749.91</v>
      </c>
      <c r="N493" s="668">
        <v>2</v>
      </c>
      <c r="O493" s="668">
        <v>1499.82</v>
      </c>
      <c r="P493" s="681">
        <v>5.0000666755567407</v>
      </c>
      <c r="Q493" s="669">
        <v>749.91</v>
      </c>
    </row>
    <row r="494" spans="1:17" ht="14.4" customHeight="1" x14ac:dyDescent="0.3">
      <c r="A494" s="664" t="s">
        <v>555</v>
      </c>
      <c r="B494" s="665" t="s">
        <v>7777</v>
      </c>
      <c r="C494" s="665" t="s">
        <v>7623</v>
      </c>
      <c r="D494" s="665" t="s">
        <v>8350</v>
      </c>
      <c r="E494" s="665" t="s">
        <v>8351</v>
      </c>
      <c r="F494" s="668">
        <v>1</v>
      </c>
      <c r="G494" s="668">
        <v>75.03</v>
      </c>
      <c r="H494" s="668">
        <v>1</v>
      </c>
      <c r="I494" s="668">
        <v>75.03</v>
      </c>
      <c r="J494" s="668">
        <v>0.8</v>
      </c>
      <c r="K494" s="668">
        <v>60.02</v>
      </c>
      <c r="L494" s="668">
        <v>0.79994668799147006</v>
      </c>
      <c r="M494" s="668">
        <v>75.025000000000006</v>
      </c>
      <c r="N494" s="668">
        <v>0.6</v>
      </c>
      <c r="O494" s="668">
        <v>45.01</v>
      </c>
      <c r="P494" s="681">
        <v>0.59989337598294012</v>
      </c>
      <c r="Q494" s="669">
        <v>75.016666666666666</v>
      </c>
    </row>
    <row r="495" spans="1:17" ht="14.4" customHeight="1" x14ac:dyDescent="0.3">
      <c r="A495" s="664" t="s">
        <v>555</v>
      </c>
      <c r="B495" s="665" t="s">
        <v>7777</v>
      </c>
      <c r="C495" s="665" t="s">
        <v>7623</v>
      </c>
      <c r="D495" s="665" t="s">
        <v>8352</v>
      </c>
      <c r="E495" s="665" t="s">
        <v>8353</v>
      </c>
      <c r="F495" s="668">
        <v>6</v>
      </c>
      <c r="G495" s="668">
        <v>7399.6200000000008</v>
      </c>
      <c r="H495" s="668">
        <v>1</v>
      </c>
      <c r="I495" s="668">
        <v>1233.2700000000002</v>
      </c>
      <c r="J495" s="668"/>
      <c r="K495" s="668"/>
      <c r="L495" s="668"/>
      <c r="M495" s="668"/>
      <c r="N495" s="668">
        <v>6</v>
      </c>
      <c r="O495" s="668">
        <v>7399.6200000000008</v>
      </c>
      <c r="P495" s="681">
        <v>1</v>
      </c>
      <c r="Q495" s="669">
        <v>1233.2700000000002</v>
      </c>
    </row>
    <row r="496" spans="1:17" ht="14.4" customHeight="1" x14ac:dyDescent="0.3">
      <c r="A496" s="664" t="s">
        <v>555</v>
      </c>
      <c r="B496" s="665" t="s">
        <v>7777</v>
      </c>
      <c r="C496" s="665" t="s">
        <v>7623</v>
      </c>
      <c r="D496" s="665" t="s">
        <v>8354</v>
      </c>
      <c r="E496" s="665" t="s">
        <v>8355</v>
      </c>
      <c r="F496" s="668">
        <v>2</v>
      </c>
      <c r="G496" s="668">
        <v>11549.24</v>
      </c>
      <c r="H496" s="668">
        <v>1</v>
      </c>
      <c r="I496" s="668">
        <v>5774.62</v>
      </c>
      <c r="J496" s="668">
        <v>1</v>
      </c>
      <c r="K496" s="668">
        <v>5774.62</v>
      </c>
      <c r="L496" s="668">
        <v>0.5</v>
      </c>
      <c r="M496" s="668">
        <v>5774.62</v>
      </c>
      <c r="N496" s="668">
        <v>5</v>
      </c>
      <c r="O496" s="668">
        <v>28873.1</v>
      </c>
      <c r="P496" s="681">
        <v>2.5</v>
      </c>
      <c r="Q496" s="669">
        <v>5774.62</v>
      </c>
    </row>
    <row r="497" spans="1:17" ht="14.4" customHeight="1" x14ac:dyDescent="0.3">
      <c r="A497" s="664" t="s">
        <v>555</v>
      </c>
      <c r="B497" s="665" t="s">
        <v>7777</v>
      </c>
      <c r="C497" s="665" t="s">
        <v>7623</v>
      </c>
      <c r="D497" s="665" t="s">
        <v>8356</v>
      </c>
      <c r="E497" s="665" t="s">
        <v>8357</v>
      </c>
      <c r="F497" s="668">
        <v>2</v>
      </c>
      <c r="G497" s="668">
        <v>17408.84</v>
      </c>
      <c r="H497" s="668">
        <v>1</v>
      </c>
      <c r="I497" s="668">
        <v>8704.42</v>
      </c>
      <c r="J497" s="668"/>
      <c r="K497" s="668"/>
      <c r="L497" s="668"/>
      <c r="M497" s="668"/>
      <c r="N497" s="668">
        <v>3</v>
      </c>
      <c r="O497" s="668">
        <v>26113.26</v>
      </c>
      <c r="P497" s="681">
        <v>1.5</v>
      </c>
      <c r="Q497" s="669">
        <v>8704.42</v>
      </c>
    </row>
    <row r="498" spans="1:17" ht="14.4" customHeight="1" x14ac:dyDescent="0.3">
      <c r="A498" s="664" t="s">
        <v>555</v>
      </c>
      <c r="B498" s="665" t="s">
        <v>7777</v>
      </c>
      <c r="C498" s="665" t="s">
        <v>7623</v>
      </c>
      <c r="D498" s="665" t="s">
        <v>8358</v>
      </c>
      <c r="E498" s="665" t="s">
        <v>8357</v>
      </c>
      <c r="F498" s="668">
        <v>2</v>
      </c>
      <c r="G498" s="668">
        <v>18795.5</v>
      </c>
      <c r="H498" s="668">
        <v>1</v>
      </c>
      <c r="I498" s="668">
        <v>9397.75</v>
      </c>
      <c r="J498" s="668">
        <v>1</v>
      </c>
      <c r="K498" s="668">
        <v>9397.75</v>
      </c>
      <c r="L498" s="668">
        <v>0.5</v>
      </c>
      <c r="M498" s="668">
        <v>9397.75</v>
      </c>
      <c r="N498" s="668">
        <v>3</v>
      </c>
      <c r="O498" s="668">
        <v>28193.25</v>
      </c>
      <c r="P498" s="681">
        <v>1.5</v>
      </c>
      <c r="Q498" s="669">
        <v>9397.75</v>
      </c>
    </row>
    <row r="499" spans="1:17" ht="14.4" customHeight="1" x14ac:dyDescent="0.3">
      <c r="A499" s="664" t="s">
        <v>555</v>
      </c>
      <c r="B499" s="665" t="s">
        <v>7777</v>
      </c>
      <c r="C499" s="665" t="s">
        <v>7623</v>
      </c>
      <c r="D499" s="665" t="s">
        <v>8359</v>
      </c>
      <c r="E499" s="665" t="s">
        <v>8360</v>
      </c>
      <c r="F499" s="668">
        <v>4</v>
      </c>
      <c r="G499" s="668">
        <v>6657.6</v>
      </c>
      <c r="H499" s="668">
        <v>1</v>
      </c>
      <c r="I499" s="668">
        <v>1664.4</v>
      </c>
      <c r="J499" s="668">
        <v>1</v>
      </c>
      <c r="K499" s="668">
        <v>1664.4</v>
      </c>
      <c r="L499" s="668">
        <v>0.25</v>
      </c>
      <c r="M499" s="668">
        <v>1664.4</v>
      </c>
      <c r="N499" s="668">
        <v>6</v>
      </c>
      <c r="O499" s="668">
        <v>9986.4</v>
      </c>
      <c r="P499" s="681">
        <v>1.4999999999999998</v>
      </c>
      <c r="Q499" s="669">
        <v>1664.3999999999999</v>
      </c>
    </row>
    <row r="500" spans="1:17" ht="14.4" customHeight="1" x14ac:dyDescent="0.3">
      <c r="A500" s="664" t="s">
        <v>555</v>
      </c>
      <c r="B500" s="665" t="s">
        <v>7777</v>
      </c>
      <c r="C500" s="665" t="s">
        <v>7623</v>
      </c>
      <c r="D500" s="665" t="s">
        <v>8361</v>
      </c>
      <c r="E500" s="665" t="s">
        <v>8362</v>
      </c>
      <c r="F500" s="668">
        <v>4</v>
      </c>
      <c r="G500" s="668">
        <v>8295.0400000000009</v>
      </c>
      <c r="H500" s="668">
        <v>1</v>
      </c>
      <c r="I500" s="668">
        <v>2073.7600000000002</v>
      </c>
      <c r="J500" s="668">
        <v>2</v>
      </c>
      <c r="K500" s="668">
        <v>4147.5200000000004</v>
      </c>
      <c r="L500" s="668">
        <v>0.5</v>
      </c>
      <c r="M500" s="668">
        <v>2073.7600000000002</v>
      </c>
      <c r="N500" s="668">
        <v>4</v>
      </c>
      <c r="O500" s="668">
        <v>8295.0400000000009</v>
      </c>
      <c r="P500" s="681">
        <v>1</v>
      </c>
      <c r="Q500" s="669">
        <v>2073.7600000000002</v>
      </c>
    </row>
    <row r="501" spans="1:17" ht="14.4" customHeight="1" x14ac:dyDescent="0.3">
      <c r="A501" s="664" t="s">
        <v>555</v>
      </c>
      <c r="B501" s="665" t="s">
        <v>7777</v>
      </c>
      <c r="C501" s="665" t="s">
        <v>7623</v>
      </c>
      <c r="D501" s="665" t="s">
        <v>8363</v>
      </c>
      <c r="E501" s="665" t="s">
        <v>8364</v>
      </c>
      <c r="F501" s="668">
        <v>8</v>
      </c>
      <c r="G501" s="668">
        <v>39690.400000000001</v>
      </c>
      <c r="H501" s="668">
        <v>1</v>
      </c>
      <c r="I501" s="668">
        <v>4961.3</v>
      </c>
      <c r="J501" s="668">
        <v>3</v>
      </c>
      <c r="K501" s="668">
        <v>14883.900000000001</v>
      </c>
      <c r="L501" s="668">
        <v>0.375</v>
      </c>
      <c r="M501" s="668">
        <v>4961.3</v>
      </c>
      <c r="N501" s="668">
        <v>7</v>
      </c>
      <c r="O501" s="668">
        <v>34729.100000000006</v>
      </c>
      <c r="P501" s="681">
        <v>0.87500000000000011</v>
      </c>
      <c r="Q501" s="669">
        <v>4961.3000000000011</v>
      </c>
    </row>
    <row r="502" spans="1:17" ht="14.4" customHeight="1" x14ac:dyDescent="0.3">
      <c r="A502" s="664" t="s">
        <v>555</v>
      </c>
      <c r="B502" s="665" t="s">
        <v>7777</v>
      </c>
      <c r="C502" s="665" t="s">
        <v>7623</v>
      </c>
      <c r="D502" s="665" t="s">
        <v>8365</v>
      </c>
      <c r="E502" s="665" t="s">
        <v>8366</v>
      </c>
      <c r="F502" s="668">
        <v>3</v>
      </c>
      <c r="G502" s="668">
        <v>9405</v>
      </c>
      <c r="H502" s="668">
        <v>1</v>
      </c>
      <c r="I502" s="668">
        <v>3135</v>
      </c>
      <c r="J502" s="668">
        <v>9</v>
      </c>
      <c r="K502" s="668">
        <v>27995.55</v>
      </c>
      <c r="L502" s="668">
        <v>2.9766666666666666</v>
      </c>
      <c r="M502" s="668">
        <v>3110.6166666666668</v>
      </c>
      <c r="N502" s="668">
        <v>1</v>
      </c>
      <c r="O502" s="668">
        <v>2915.55</v>
      </c>
      <c r="P502" s="681">
        <v>0.31</v>
      </c>
      <c r="Q502" s="669">
        <v>2915.55</v>
      </c>
    </row>
    <row r="503" spans="1:17" ht="14.4" customHeight="1" x14ac:dyDescent="0.3">
      <c r="A503" s="664" t="s">
        <v>555</v>
      </c>
      <c r="B503" s="665" t="s">
        <v>7777</v>
      </c>
      <c r="C503" s="665" t="s">
        <v>7623</v>
      </c>
      <c r="D503" s="665" t="s">
        <v>8367</v>
      </c>
      <c r="E503" s="665" t="s">
        <v>8368</v>
      </c>
      <c r="F503" s="668">
        <v>13</v>
      </c>
      <c r="G503" s="668">
        <v>87451</v>
      </c>
      <c r="H503" s="668">
        <v>1</v>
      </c>
      <c r="I503" s="668">
        <v>6727</v>
      </c>
      <c r="J503" s="668">
        <v>14</v>
      </c>
      <c r="K503" s="668">
        <v>94178</v>
      </c>
      <c r="L503" s="668">
        <v>1.0769230769230769</v>
      </c>
      <c r="M503" s="668">
        <v>6727</v>
      </c>
      <c r="N503" s="668">
        <v>5</v>
      </c>
      <c r="O503" s="668">
        <v>33635</v>
      </c>
      <c r="P503" s="681">
        <v>0.38461538461538464</v>
      </c>
      <c r="Q503" s="669">
        <v>6727</v>
      </c>
    </row>
    <row r="504" spans="1:17" ht="14.4" customHeight="1" x14ac:dyDescent="0.3">
      <c r="A504" s="664" t="s">
        <v>555</v>
      </c>
      <c r="B504" s="665" t="s">
        <v>7777</v>
      </c>
      <c r="C504" s="665" t="s">
        <v>7623</v>
      </c>
      <c r="D504" s="665" t="s">
        <v>8369</v>
      </c>
      <c r="E504" s="665" t="s">
        <v>8370</v>
      </c>
      <c r="F504" s="668">
        <v>21</v>
      </c>
      <c r="G504" s="668">
        <v>226363.62</v>
      </c>
      <c r="H504" s="668">
        <v>1</v>
      </c>
      <c r="I504" s="668">
        <v>10779.22</v>
      </c>
      <c r="J504" s="668">
        <v>24</v>
      </c>
      <c r="K504" s="668">
        <v>258701.27999999997</v>
      </c>
      <c r="L504" s="668">
        <v>1.1428571428571428</v>
      </c>
      <c r="M504" s="668">
        <v>10779.22</v>
      </c>
      <c r="N504" s="668">
        <v>16</v>
      </c>
      <c r="O504" s="668">
        <v>172467.52</v>
      </c>
      <c r="P504" s="681">
        <v>0.76190476190476186</v>
      </c>
      <c r="Q504" s="669">
        <v>10779.22</v>
      </c>
    </row>
    <row r="505" spans="1:17" ht="14.4" customHeight="1" x14ac:dyDescent="0.3">
      <c r="A505" s="664" t="s">
        <v>555</v>
      </c>
      <c r="B505" s="665" t="s">
        <v>7777</v>
      </c>
      <c r="C505" s="665" t="s">
        <v>7623</v>
      </c>
      <c r="D505" s="665" t="s">
        <v>8371</v>
      </c>
      <c r="E505" s="665" t="s">
        <v>8372</v>
      </c>
      <c r="F505" s="668"/>
      <c r="G505" s="668"/>
      <c r="H505" s="668"/>
      <c r="I505" s="668"/>
      <c r="J505" s="668"/>
      <c r="K505" s="668"/>
      <c r="L505" s="668"/>
      <c r="M505" s="668"/>
      <c r="N505" s="668">
        <v>2</v>
      </c>
      <c r="O505" s="668">
        <v>18225.5</v>
      </c>
      <c r="P505" s="681"/>
      <c r="Q505" s="669">
        <v>9112.75</v>
      </c>
    </row>
    <row r="506" spans="1:17" ht="14.4" customHeight="1" x14ac:dyDescent="0.3">
      <c r="A506" s="664" t="s">
        <v>555</v>
      </c>
      <c r="B506" s="665" t="s">
        <v>7777</v>
      </c>
      <c r="C506" s="665" t="s">
        <v>7623</v>
      </c>
      <c r="D506" s="665" t="s">
        <v>8373</v>
      </c>
      <c r="E506" s="665" t="s">
        <v>8374</v>
      </c>
      <c r="F506" s="668">
        <v>44</v>
      </c>
      <c r="G506" s="668">
        <v>53899.12</v>
      </c>
      <c r="H506" s="668">
        <v>1</v>
      </c>
      <c r="I506" s="668">
        <v>1224.98</v>
      </c>
      <c r="J506" s="668">
        <v>49</v>
      </c>
      <c r="K506" s="668">
        <v>60024.020000000004</v>
      </c>
      <c r="L506" s="668">
        <v>1.1136363636363638</v>
      </c>
      <c r="M506" s="668">
        <v>1224.98</v>
      </c>
      <c r="N506" s="668">
        <v>41</v>
      </c>
      <c r="O506" s="668">
        <v>50224.179999999993</v>
      </c>
      <c r="P506" s="681">
        <v>0.93181818181818166</v>
      </c>
      <c r="Q506" s="669">
        <v>1224.9799999999998</v>
      </c>
    </row>
    <row r="507" spans="1:17" ht="14.4" customHeight="1" x14ac:dyDescent="0.3">
      <c r="A507" s="664" t="s">
        <v>555</v>
      </c>
      <c r="B507" s="665" t="s">
        <v>7777</v>
      </c>
      <c r="C507" s="665" t="s">
        <v>7623</v>
      </c>
      <c r="D507" s="665" t="s">
        <v>8375</v>
      </c>
      <c r="E507" s="665" t="s">
        <v>8374</v>
      </c>
      <c r="F507" s="668">
        <v>67</v>
      </c>
      <c r="G507" s="668">
        <v>127415.91</v>
      </c>
      <c r="H507" s="668">
        <v>1</v>
      </c>
      <c r="I507" s="668">
        <v>1901.73</v>
      </c>
      <c r="J507" s="668">
        <v>74</v>
      </c>
      <c r="K507" s="668">
        <v>140728.02000000002</v>
      </c>
      <c r="L507" s="668">
        <v>1.1044776119402986</v>
      </c>
      <c r="M507" s="668">
        <v>1901.7300000000002</v>
      </c>
      <c r="N507" s="668">
        <v>50</v>
      </c>
      <c r="O507" s="668">
        <v>95086.5</v>
      </c>
      <c r="P507" s="681">
        <v>0.74626865671641784</v>
      </c>
      <c r="Q507" s="669">
        <v>1901.73</v>
      </c>
    </row>
    <row r="508" spans="1:17" ht="14.4" customHeight="1" x14ac:dyDescent="0.3">
      <c r="A508" s="664" t="s">
        <v>555</v>
      </c>
      <c r="B508" s="665" t="s">
        <v>7777</v>
      </c>
      <c r="C508" s="665" t="s">
        <v>7623</v>
      </c>
      <c r="D508" s="665" t="s">
        <v>8376</v>
      </c>
      <c r="E508" s="665" t="s">
        <v>8377</v>
      </c>
      <c r="F508" s="668">
        <v>104</v>
      </c>
      <c r="G508" s="668">
        <v>107952</v>
      </c>
      <c r="H508" s="668">
        <v>1</v>
      </c>
      <c r="I508" s="668">
        <v>1038</v>
      </c>
      <c r="J508" s="668">
        <v>4</v>
      </c>
      <c r="K508" s="668">
        <v>4152</v>
      </c>
      <c r="L508" s="668">
        <v>3.8461538461538464E-2</v>
      </c>
      <c r="M508" s="668">
        <v>1038</v>
      </c>
      <c r="N508" s="668"/>
      <c r="O508" s="668"/>
      <c r="P508" s="681"/>
      <c r="Q508" s="669"/>
    </row>
    <row r="509" spans="1:17" ht="14.4" customHeight="1" x14ac:dyDescent="0.3">
      <c r="A509" s="664" t="s">
        <v>555</v>
      </c>
      <c r="B509" s="665" t="s">
        <v>7777</v>
      </c>
      <c r="C509" s="665" t="s">
        <v>7623</v>
      </c>
      <c r="D509" s="665" t="s">
        <v>8378</v>
      </c>
      <c r="E509" s="665" t="s">
        <v>8379</v>
      </c>
      <c r="F509" s="668">
        <v>92</v>
      </c>
      <c r="G509" s="668">
        <v>120704</v>
      </c>
      <c r="H509" s="668">
        <v>1</v>
      </c>
      <c r="I509" s="668">
        <v>1312</v>
      </c>
      <c r="J509" s="668">
        <v>1</v>
      </c>
      <c r="K509" s="668">
        <v>1312</v>
      </c>
      <c r="L509" s="668">
        <v>1.0869565217391304E-2</v>
      </c>
      <c r="M509" s="668">
        <v>1312</v>
      </c>
      <c r="N509" s="668"/>
      <c r="O509" s="668"/>
      <c r="P509" s="681"/>
      <c r="Q509" s="669"/>
    </row>
    <row r="510" spans="1:17" ht="14.4" customHeight="1" x14ac:dyDescent="0.3">
      <c r="A510" s="664" t="s">
        <v>555</v>
      </c>
      <c r="B510" s="665" t="s">
        <v>7777</v>
      </c>
      <c r="C510" s="665" t="s">
        <v>7623</v>
      </c>
      <c r="D510" s="665" t="s">
        <v>8380</v>
      </c>
      <c r="E510" s="665" t="s">
        <v>8381</v>
      </c>
      <c r="F510" s="668">
        <v>23</v>
      </c>
      <c r="G510" s="668">
        <v>35880</v>
      </c>
      <c r="H510" s="668">
        <v>1</v>
      </c>
      <c r="I510" s="668">
        <v>1560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555</v>
      </c>
      <c r="B511" s="665" t="s">
        <v>7777</v>
      </c>
      <c r="C511" s="665" t="s">
        <v>7623</v>
      </c>
      <c r="D511" s="665" t="s">
        <v>8382</v>
      </c>
      <c r="E511" s="665" t="s">
        <v>8383</v>
      </c>
      <c r="F511" s="668">
        <v>1</v>
      </c>
      <c r="G511" s="668">
        <v>58.6</v>
      </c>
      <c r="H511" s="668">
        <v>1</v>
      </c>
      <c r="I511" s="668">
        <v>58.6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555</v>
      </c>
      <c r="B512" s="665" t="s">
        <v>7777</v>
      </c>
      <c r="C512" s="665" t="s">
        <v>7623</v>
      </c>
      <c r="D512" s="665" t="s">
        <v>8384</v>
      </c>
      <c r="E512" s="665" t="s">
        <v>8383</v>
      </c>
      <c r="F512" s="668"/>
      <c r="G512" s="668"/>
      <c r="H512" s="668"/>
      <c r="I512" s="668"/>
      <c r="J512" s="668"/>
      <c r="K512" s="668"/>
      <c r="L512" s="668"/>
      <c r="M512" s="668"/>
      <c r="N512" s="668">
        <v>1</v>
      </c>
      <c r="O512" s="668">
        <v>96.6</v>
      </c>
      <c r="P512" s="681"/>
      <c r="Q512" s="669">
        <v>96.6</v>
      </c>
    </row>
    <row r="513" spans="1:17" ht="14.4" customHeight="1" x14ac:dyDescent="0.3">
      <c r="A513" s="664" t="s">
        <v>555</v>
      </c>
      <c r="B513" s="665" t="s">
        <v>7777</v>
      </c>
      <c r="C513" s="665" t="s">
        <v>7623</v>
      </c>
      <c r="D513" s="665" t="s">
        <v>8385</v>
      </c>
      <c r="E513" s="665" t="s">
        <v>8386</v>
      </c>
      <c r="F513" s="668">
        <v>6</v>
      </c>
      <c r="G513" s="668">
        <v>8175</v>
      </c>
      <c r="H513" s="668">
        <v>1</v>
      </c>
      <c r="I513" s="668">
        <v>1362.5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555</v>
      </c>
      <c r="B514" s="665" t="s">
        <v>7777</v>
      </c>
      <c r="C514" s="665" t="s">
        <v>7623</v>
      </c>
      <c r="D514" s="665" t="s">
        <v>7624</v>
      </c>
      <c r="E514" s="665"/>
      <c r="F514" s="668">
        <v>1</v>
      </c>
      <c r="G514" s="668">
        <v>70</v>
      </c>
      <c r="H514" s="668">
        <v>1</v>
      </c>
      <c r="I514" s="668">
        <v>70</v>
      </c>
      <c r="J514" s="668"/>
      <c r="K514" s="668"/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555</v>
      </c>
      <c r="B515" s="665" t="s">
        <v>7777</v>
      </c>
      <c r="C515" s="665" t="s">
        <v>7623</v>
      </c>
      <c r="D515" s="665" t="s">
        <v>7626</v>
      </c>
      <c r="E515" s="665"/>
      <c r="F515" s="668">
        <v>1</v>
      </c>
      <c r="G515" s="668">
        <v>149</v>
      </c>
      <c r="H515" s="668">
        <v>1</v>
      </c>
      <c r="I515" s="668">
        <v>149</v>
      </c>
      <c r="J515" s="668"/>
      <c r="K515" s="668"/>
      <c r="L515" s="668"/>
      <c r="M515" s="668"/>
      <c r="N515" s="668"/>
      <c r="O515" s="668"/>
      <c r="P515" s="681"/>
      <c r="Q515" s="669"/>
    </row>
    <row r="516" spans="1:17" ht="14.4" customHeight="1" x14ac:dyDescent="0.3">
      <c r="A516" s="664" t="s">
        <v>555</v>
      </c>
      <c r="B516" s="665" t="s">
        <v>7777</v>
      </c>
      <c r="C516" s="665" t="s">
        <v>7623</v>
      </c>
      <c r="D516" s="665" t="s">
        <v>7627</v>
      </c>
      <c r="E516" s="665"/>
      <c r="F516" s="668">
        <v>1</v>
      </c>
      <c r="G516" s="668">
        <v>194</v>
      </c>
      <c r="H516" s="668">
        <v>1</v>
      </c>
      <c r="I516" s="668">
        <v>194</v>
      </c>
      <c r="J516" s="668"/>
      <c r="K516" s="668"/>
      <c r="L516" s="668"/>
      <c r="M516" s="668"/>
      <c r="N516" s="668"/>
      <c r="O516" s="668"/>
      <c r="P516" s="681"/>
      <c r="Q516" s="669"/>
    </row>
    <row r="517" spans="1:17" ht="14.4" customHeight="1" x14ac:dyDescent="0.3">
      <c r="A517" s="664" t="s">
        <v>555</v>
      </c>
      <c r="B517" s="665" t="s">
        <v>7777</v>
      </c>
      <c r="C517" s="665" t="s">
        <v>7623</v>
      </c>
      <c r="D517" s="665" t="s">
        <v>8387</v>
      </c>
      <c r="E517" s="665"/>
      <c r="F517" s="668">
        <v>1</v>
      </c>
      <c r="G517" s="668">
        <v>247</v>
      </c>
      <c r="H517" s="668">
        <v>1</v>
      </c>
      <c r="I517" s="668">
        <v>247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555</v>
      </c>
      <c r="B518" s="665" t="s">
        <v>7777</v>
      </c>
      <c r="C518" s="665" t="s">
        <v>7623</v>
      </c>
      <c r="D518" s="665" t="s">
        <v>8388</v>
      </c>
      <c r="E518" s="665" t="s">
        <v>8389</v>
      </c>
      <c r="F518" s="668"/>
      <c r="G518" s="668"/>
      <c r="H518" s="668"/>
      <c r="I518" s="668"/>
      <c r="J518" s="668">
        <v>1</v>
      </c>
      <c r="K518" s="668">
        <v>9159.3799999999992</v>
      </c>
      <c r="L518" s="668"/>
      <c r="M518" s="668">
        <v>9159.3799999999992</v>
      </c>
      <c r="N518" s="668"/>
      <c r="O518" s="668"/>
      <c r="P518" s="681"/>
      <c r="Q518" s="669"/>
    </row>
    <row r="519" spans="1:17" ht="14.4" customHeight="1" x14ac:dyDescent="0.3">
      <c r="A519" s="664" t="s">
        <v>555</v>
      </c>
      <c r="B519" s="665" t="s">
        <v>7777</v>
      </c>
      <c r="C519" s="665" t="s">
        <v>7623</v>
      </c>
      <c r="D519" s="665" t="s">
        <v>8390</v>
      </c>
      <c r="E519" s="665" t="s">
        <v>8391</v>
      </c>
      <c r="F519" s="668">
        <v>1</v>
      </c>
      <c r="G519" s="668">
        <v>3278.02</v>
      </c>
      <c r="H519" s="668">
        <v>1</v>
      </c>
      <c r="I519" s="668">
        <v>3278.02</v>
      </c>
      <c r="J519" s="668"/>
      <c r="K519" s="668"/>
      <c r="L519" s="668"/>
      <c r="M519" s="668"/>
      <c r="N519" s="668">
        <v>2</v>
      </c>
      <c r="O519" s="668">
        <v>6556.04</v>
      </c>
      <c r="P519" s="681">
        <v>2</v>
      </c>
      <c r="Q519" s="669">
        <v>3278.02</v>
      </c>
    </row>
    <row r="520" spans="1:17" ht="14.4" customHeight="1" x14ac:dyDescent="0.3">
      <c r="A520" s="664" t="s">
        <v>555</v>
      </c>
      <c r="B520" s="665" t="s">
        <v>7777</v>
      </c>
      <c r="C520" s="665" t="s">
        <v>7623</v>
      </c>
      <c r="D520" s="665" t="s">
        <v>8392</v>
      </c>
      <c r="E520" s="665" t="s">
        <v>8393</v>
      </c>
      <c r="F520" s="668">
        <v>1</v>
      </c>
      <c r="G520" s="668">
        <v>6968.51</v>
      </c>
      <c r="H520" s="668">
        <v>1</v>
      </c>
      <c r="I520" s="668">
        <v>6968.51</v>
      </c>
      <c r="J520" s="668"/>
      <c r="K520" s="668"/>
      <c r="L520" s="668"/>
      <c r="M520" s="668"/>
      <c r="N520" s="668">
        <v>1</v>
      </c>
      <c r="O520" s="668">
        <v>6968.51</v>
      </c>
      <c r="P520" s="681">
        <v>1</v>
      </c>
      <c r="Q520" s="669">
        <v>6968.51</v>
      </c>
    </row>
    <row r="521" spans="1:17" ht="14.4" customHeight="1" x14ac:dyDescent="0.3">
      <c r="A521" s="664" t="s">
        <v>555</v>
      </c>
      <c r="B521" s="665" t="s">
        <v>7777</v>
      </c>
      <c r="C521" s="665" t="s">
        <v>7623</v>
      </c>
      <c r="D521" s="665" t="s">
        <v>8394</v>
      </c>
      <c r="E521" s="665" t="s">
        <v>8393</v>
      </c>
      <c r="F521" s="668"/>
      <c r="G521" s="668"/>
      <c r="H521" s="668"/>
      <c r="I521" s="668"/>
      <c r="J521" s="668"/>
      <c r="K521" s="668"/>
      <c r="L521" s="668"/>
      <c r="M521" s="668"/>
      <c r="N521" s="668">
        <v>1</v>
      </c>
      <c r="O521" s="668">
        <v>8342.73</v>
      </c>
      <c r="P521" s="681"/>
      <c r="Q521" s="669">
        <v>8342.73</v>
      </c>
    </row>
    <row r="522" spans="1:17" ht="14.4" customHeight="1" x14ac:dyDescent="0.3">
      <c r="A522" s="664" t="s">
        <v>555</v>
      </c>
      <c r="B522" s="665" t="s">
        <v>7777</v>
      </c>
      <c r="C522" s="665" t="s">
        <v>7623</v>
      </c>
      <c r="D522" s="665" t="s">
        <v>8395</v>
      </c>
      <c r="E522" s="665" t="s">
        <v>8396</v>
      </c>
      <c r="F522" s="668">
        <v>8</v>
      </c>
      <c r="G522" s="668">
        <v>80678.8</v>
      </c>
      <c r="H522" s="668">
        <v>1</v>
      </c>
      <c r="I522" s="668">
        <v>10084.85</v>
      </c>
      <c r="J522" s="668">
        <v>1</v>
      </c>
      <c r="K522" s="668">
        <v>10084.85</v>
      </c>
      <c r="L522" s="668">
        <v>0.125</v>
      </c>
      <c r="M522" s="668">
        <v>10084.85</v>
      </c>
      <c r="N522" s="668">
        <v>1</v>
      </c>
      <c r="O522" s="668">
        <v>10084.85</v>
      </c>
      <c r="P522" s="681">
        <v>0.125</v>
      </c>
      <c r="Q522" s="669">
        <v>10084.85</v>
      </c>
    </row>
    <row r="523" spans="1:17" ht="14.4" customHeight="1" x14ac:dyDescent="0.3">
      <c r="A523" s="664" t="s">
        <v>555</v>
      </c>
      <c r="B523" s="665" t="s">
        <v>7777</v>
      </c>
      <c r="C523" s="665" t="s">
        <v>7623</v>
      </c>
      <c r="D523" s="665" t="s">
        <v>8397</v>
      </c>
      <c r="E523" s="665" t="s">
        <v>8398</v>
      </c>
      <c r="F523" s="668">
        <v>14</v>
      </c>
      <c r="G523" s="668">
        <v>159382.29999999999</v>
      </c>
      <c r="H523" s="668">
        <v>1</v>
      </c>
      <c r="I523" s="668">
        <v>11384.449999999999</v>
      </c>
      <c r="J523" s="668">
        <v>14</v>
      </c>
      <c r="K523" s="668">
        <v>159382.30000000002</v>
      </c>
      <c r="L523" s="668">
        <v>1.0000000000000002</v>
      </c>
      <c r="M523" s="668">
        <v>11384.45</v>
      </c>
      <c r="N523" s="668">
        <v>11</v>
      </c>
      <c r="O523" s="668">
        <v>125228.95000000001</v>
      </c>
      <c r="P523" s="681">
        <v>0.78571428571428581</v>
      </c>
      <c r="Q523" s="669">
        <v>11384.45</v>
      </c>
    </row>
    <row r="524" spans="1:17" ht="14.4" customHeight="1" x14ac:dyDescent="0.3">
      <c r="A524" s="664" t="s">
        <v>555</v>
      </c>
      <c r="B524" s="665" t="s">
        <v>7777</v>
      </c>
      <c r="C524" s="665" t="s">
        <v>7623</v>
      </c>
      <c r="D524" s="665" t="s">
        <v>8399</v>
      </c>
      <c r="E524" s="665" t="s">
        <v>8398</v>
      </c>
      <c r="F524" s="668">
        <v>11</v>
      </c>
      <c r="G524" s="668">
        <v>113521.21</v>
      </c>
      <c r="H524" s="668">
        <v>1</v>
      </c>
      <c r="I524" s="668">
        <v>10320.11</v>
      </c>
      <c r="J524" s="668">
        <v>9</v>
      </c>
      <c r="K524" s="668">
        <v>92880.99</v>
      </c>
      <c r="L524" s="668">
        <v>0.81818181818181823</v>
      </c>
      <c r="M524" s="668">
        <v>10320.11</v>
      </c>
      <c r="N524" s="668">
        <v>2</v>
      </c>
      <c r="O524" s="668">
        <v>20640.22</v>
      </c>
      <c r="P524" s="681">
        <v>0.18181818181818182</v>
      </c>
      <c r="Q524" s="669">
        <v>10320.11</v>
      </c>
    </row>
    <row r="525" spans="1:17" ht="14.4" customHeight="1" x14ac:dyDescent="0.3">
      <c r="A525" s="664" t="s">
        <v>555</v>
      </c>
      <c r="B525" s="665" t="s">
        <v>7777</v>
      </c>
      <c r="C525" s="665" t="s">
        <v>7623</v>
      </c>
      <c r="D525" s="665" t="s">
        <v>7835</v>
      </c>
      <c r="E525" s="665" t="s">
        <v>7836</v>
      </c>
      <c r="F525" s="668">
        <v>7</v>
      </c>
      <c r="G525" s="668">
        <v>68156.479999999996</v>
      </c>
      <c r="H525" s="668">
        <v>1</v>
      </c>
      <c r="I525" s="668">
        <v>9736.64</v>
      </c>
      <c r="J525" s="668">
        <v>5</v>
      </c>
      <c r="K525" s="668">
        <v>48683.199999999997</v>
      </c>
      <c r="L525" s="668">
        <v>0.7142857142857143</v>
      </c>
      <c r="M525" s="668">
        <v>9736.64</v>
      </c>
      <c r="N525" s="668">
        <v>3</v>
      </c>
      <c r="O525" s="668">
        <v>29209.919999999998</v>
      </c>
      <c r="P525" s="681">
        <v>0.42857142857142855</v>
      </c>
      <c r="Q525" s="669">
        <v>9736.64</v>
      </c>
    </row>
    <row r="526" spans="1:17" ht="14.4" customHeight="1" x14ac:dyDescent="0.3">
      <c r="A526" s="664" t="s">
        <v>555</v>
      </c>
      <c r="B526" s="665" t="s">
        <v>7777</v>
      </c>
      <c r="C526" s="665" t="s">
        <v>7623</v>
      </c>
      <c r="D526" s="665" t="s">
        <v>8400</v>
      </c>
      <c r="E526" s="665" t="s">
        <v>8401</v>
      </c>
      <c r="F526" s="668">
        <v>1</v>
      </c>
      <c r="G526" s="668">
        <v>10257.93</v>
      </c>
      <c r="H526" s="668">
        <v>1</v>
      </c>
      <c r="I526" s="668">
        <v>10257.93</v>
      </c>
      <c r="J526" s="668">
        <v>1</v>
      </c>
      <c r="K526" s="668">
        <v>10257.93</v>
      </c>
      <c r="L526" s="668">
        <v>1</v>
      </c>
      <c r="M526" s="668">
        <v>10257.93</v>
      </c>
      <c r="N526" s="668">
        <v>2</v>
      </c>
      <c r="O526" s="668">
        <v>20515.86</v>
      </c>
      <c r="P526" s="681">
        <v>2</v>
      </c>
      <c r="Q526" s="669">
        <v>10257.93</v>
      </c>
    </row>
    <row r="527" spans="1:17" ht="14.4" customHeight="1" x14ac:dyDescent="0.3">
      <c r="A527" s="664" t="s">
        <v>555</v>
      </c>
      <c r="B527" s="665" t="s">
        <v>7777</v>
      </c>
      <c r="C527" s="665" t="s">
        <v>7623</v>
      </c>
      <c r="D527" s="665" t="s">
        <v>8402</v>
      </c>
      <c r="E527" s="665" t="s">
        <v>8403</v>
      </c>
      <c r="F527" s="668">
        <v>1</v>
      </c>
      <c r="G527" s="668">
        <v>5093.7299999999996</v>
      </c>
      <c r="H527" s="668">
        <v>1</v>
      </c>
      <c r="I527" s="668">
        <v>5093.7299999999996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555</v>
      </c>
      <c r="B528" s="665" t="s">
        <v>7777</v>
      </c>
      <c r="C528" s="665" t="s">
        <v>7623</v>
      </c>
      <c r="D528" s="665" t="s">
        <v>8404</v>
      </c>
      <c r="E528" s="665" t="s">
        <v>8405</v>
      </c>
      <c r="F528" s="668">
        <v>19</v>
      </c>
      <c r="G528" s="668">
        <v>23598</v>
      </c>
      <c r="H528" s="668">
        <v>1</v>
      </c>
      <c r="I528" s="668">
        <v>1242</v>
      </c>
      <c r="J528" s="668">
        <v>9</v>
      </c>
      <c r="K528" s="668">
        <v>11178</v>
      </c>
      <c r="L528" s="668">
        <v>0.47368421052631576</v>
      </c>
      <c r="M528" s="668">
        <v>1242</v>
      </c>
      <c r="N528" s="668">
        <v>5</v>
      </c>
      <c r="O528" s="668">
        <v>6210</v>
      </c>
      <c r="P528" s="681">
        <v>0.26315789473684209</v>
      </c>
      <c r="Q528" s="669">
        <v>1242</v>
      </c>
    </row>
    <row r="529" spans="1:17" ht="14.4" customHeight="1" x14ac:dyDescent="0.3">
      <c r="A529" s="664" t="s">
        <v>555</v>
      </c>
      <c r="B529" s="665" t="s">
        <v>7777</v>
      </c>
      <c r="C529" s="665" t="s">
        <v>7623</v>
      </c>
      <c r="D529" s="665" t="s">
        <v>8406</v>
      </c>
      <c r="E529" s="665" t="s">
        <v>8407</v>
      </c>
      <c r="F529" s="668">
        <v>3</v>
      </c>
      <c r="G529" s="668">
        <v>4065</v>
      </c>
      <c r="H529" s="668">
        <v>1</v>
      </c>
      <c r="I529" s="668">
        <v>1355</v>
      </c>
      <c r="J529" s="668"/>
      <c r="K529" s="668"/>
      <c r="L529" s="668"/>
      <c r="M529" s="668"/>
      <c r="N529" s="668">
        <v>1</v>
      </c>
      <c r="O529" s="668">
        <v>1355</v>
      </c>
      <c r="P529" s="681">
        <v>0.33333333333333331</v>
      </c>
      <c r="Q529" s="669">
        <v>1355</v>
      </c>
    </row>
    <row r="530" spans="1:17" ht="14.4" customHeight="1" x14ac:dyDescent="0.3">
      <c r="A530" s="664" t="s">
        <v>555</v>
      </c>
      <c r="B530" s="665" t="s">
        <v>7777</v>
      </c>
      <c r="C530" s="665" t="s">
        <v>7623</v>
      </c>
      <c r="D530" s="665" t="s">
        <v>8408</v>
      </c>
      <c r="E530" s="665" t="s">
        <v>8409</v>
      </c>
      <c r="F530" s="668">
        <v>2</v>
      </c>
      <c r="G530" s="668">
        <v>12212.1</v>
      </c>
      <c r="H530" s="668">
        <v>1</v>
      </c>
      <c r="I530" s="668">
        <v>6106.05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555</v>
      </c>
      <c r="B531" s="665" t="s">
        <v>7777</v>
      </c>
      <c r="C531" s="665" t="s">
        <v>7623</v>
      </c>
      <c r="D531" s="665" t="s">
        <v>8410</v>
      </c>
      <c r="E531" s="665" t="s">
        <v>8411</v>
      </c>
      <c r="F531" s="668">
        <v>52</v>
      </c>
      <c r="G531" s="668">
        <v>61920.56</v>
      </c>
      <c r="H531" s="668">
        <v>1</v>
      </c>
      <c r="I531" s="668">
        <v>1190.78</v>
      </c>
      <c r="J531" s="668">
        <v>23</v>
      </c>
      <c r="K531" s="668">
        <v>27387.940000000002</v>
      </c>
      <c r="L531" s="668">
        <v>0.44230769230769235</v>
      </c>
      <c r="M531" s="668">
        <v>1190.7800000000002</v>
      </c>
      <c r="N531" s="668">
        <v>51</v>
      </c>
      <c r="O531" s="668">
        <v>60729.78</v>
      </c>
      <c r="P531" s="681">
        <v>0.98076923076923084</v>
      </c>
      <c r="Q531" s="669">
        <v>1190.78</v>
      </c>
    </row>
    <row r="532" spans="1:17" ht="14.4" customHeight="1" x14ac:dyDescent="0.3">
      <c r="A532" s="664" t="s">
        <v>555</v>
      </c>
      <c r="B532" s="665" t="s">
        <v>7777</v>
      </c>
      <c r="C532" s="665" t="s">
        <v>7623</v>
      </c>
      <c r="D532" s="665" t="s">
        <v>8412</v>
      </c>
      <c r="E532" s="665" t="s">
        <v>8411</v>
      </c>
      <c r="F532" s="668">
        <v>41</v>
      </c>
      <c r="G532" s="668">
        <v>50266.82</v>
      </c>
      <c r="H532" s="668">
        <v>1</v>
      </c>
      <c r="I532" s="668">
        <v>1226.02</v>
      </c>
      <c r="J532" s="668">
        <v>88</v>
      </c>
      <c r="K532" s="668">
        <v>107889.76</v>
      </c>
      <c r="L532" s="668">
        <v>2.1463414634146343</v>
      </c>
      <c r="M532" s="668">
        <v>1226.02</v>
      </c>
      <c r="N532" s="668">
        <v>112</v>
      </c>
      <c r="O532" s="668">
        <v>137314.23999999999</v>
      </c>
      <c r="P532" s="681">
        <v>2.7317073170731705</v>
      </c>
      <c r="Q532" s="669">
        <v>1226.02</v>
      </c>
    </row>
    <row r="533" spans="1:17" ht="14.4" customHeight="1" x14ac:dyDescent="0.3">
      <c r="A533" s="664" t="s">
        <v>555</v>
      </c>
      <c r="B533" s="665" t="s">
        <v>7777</v>
      </c>
      <c r="C533" s="665" t="s">
        <v>7623</v>
      </c>
      <c r="D533" s="665" t="s">
        <v>8413</v>
      </c>
      <c r="E533" s="665" t="s">
        <v>8411</v>
      </c>
      <c r="F533" s="668">
        <v>16</v>
      </c>
      <c r="G533" s="668">
        <v>20113.760000000002</v>
      </c>
      <c r="H533" s="668">
        <v>1</v>
      </c>
      <c r="I533" s="668">
        <v>1257.1100000000001</v>
      </c>
      <c r="J533" s="668">
        <v>22</v>
      </c>
      <c r="K533" s="668">
        <v>27656.42</v>
      </c>
      <c r="L533" s="668">
        <v>1.3749999999999998</v>
      </c>
      <c r="M533" s="668">
        <v>1257.1099999999999</v>
      </c>
      <c r="N533" s="668">
        <v>30</v>
      </c>
      <c r="O533" s="668">
        <v>37713.300000000003</v>
      </c>
      <c r="P533" s="681">
        <v>1.875</v>
      </c>
      <c r="Q533" s="669">
        <v>1257.1100000000001</v>
      </c>
    </row>
    <row r="534" spans="1:17" ht="14.4" customHeight="1" x14ac:dyDescent="0.3">
      <c r="A534" s="664" t="s">
        <v>555</v>
      </c>
      <c r="B534" s="665" t="s">
        <v>7777</v>
      </c>
      <c r="C534" s="665" t="s">
        <v>7623</v>
      </c>
      <c r="D534" s="665" t="s">
        <v>8414</v>
      </c>
      <c r="E534" s="665" t="s">
        <v>8415</v>
      </c>
      <c r="F534" s="668">
        <v>2</v>
      </c>
      <c r="G534" s="668">
        <v>1662.12</v>
      </c>
      <c r="H534" s="668">
        <v>1</v>
      </c>
      <c r="I534" s="668">
        <v>831.06</v>
      </c>
      <c r="J534" s="668">
        <v>1</v>
      </c>
      <c r="K534" s="668">
        <v>831.06</v>
      </c>
      <c r="L534" s="668">
        <v>0.5</v>
      </c>
      <c r="M534" s="668">
        <v>831.06</v>
      </c>
      <c r="N534" s="668">
        <v>3</v>
      </c>
      <c r="O534" s="668">
        <v>2493.1799999999998</v>
      </c>
      <c r="P534" s="681">
        <v>1.5</v>
      </c>
      <c r="Q534" s="669">
        <v>831.06</v>
      </c>
    </row>
    <row r="535" spans="1:17" ht="14.4" customHeight="1" x14ac:dyDescent="0.3">
      <c r="A535" s="664" t="s">
        <v>555</v>
      </c>
      <c r="B535" s="665" t="s">
        <v>7777</v>
      </c>
      <c r="C535" s="665" t="s">
        <v>7623</v>
      </c>
      <c r="D535" s="665" t="s">
        <v>8416</v>
      </c>
      <c r="E535" s="665" t="s">
        <v>8415</v>
      </c>
      <c r="F535" s="668">
        <v>11</v>
      </c>
      <c r="G535" s="668">
        <v>9654.7000000000007</v>
      </c>
      <c r="H535" s="668">
        <v>1</v>
      </c>
      <c r="I535" s="668">
        <v>877.7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555</v>
      </c>
      <c r="B536" s="665" t="s">
        <v>7777</v>
      </c>
      <c r="C536" s="665" t="s">
        <v>7623</v>
      </c>
      <c r="D536" s="665" t="s">
        <v>8417</v>
      </c>
      <c r="E536" s="665" t="s">
        <v>8418</v>
      </c>
      <c r="F536" s="668"/>
      <c r="G536" s="668"/>
      <c r="H536" s="668"/>
      <c r="I536" s="668"/>
      <c r="J536" s="668">
        <v>2</v>
      </c>
      <c r="K536" s="668">
        <v>11047.64</v>
      </c>
      <c r="L536" s="668"/>
      <c r="M536" s="668">
        <v>5523.82</v>
      </c>
      <c r="N536" s="668"/>
      <c r="O536" s="668"/>
      <c r="P536" s="681"/>
      <c r="Q536" s="669"/>
    </row>
    <row r="537" spans="1:17" ht="14.4" customHeight="1" x14ac:dyDescent="0.3">
      <c r="A537" s="664" t="s">
        <v>555</v>
      </c>
      <c r="B537" s="665" t="s">
        <v>7777</v>
      </c>
      <c r="C537" s="665" t="s">
        <v>7623</v>
      </c>
      <c r="D537" s="665" t="s">
        <v>8419</v>
      </c>
      <c r="E537" s="665" t="s">
        <v>8418</v>
      </c>
      <c r="F537" s="668">
        <v>1</v>
      </c>
      <c r="G537" s="668">
        <v>6284.51</v>
      </c>
      <c r="H537" s="668">
        <v>1</v>
      </c>
      <c r="I537" s="668">
        <v>6284.51</v>
      </c>
      <c r="J537" s="668">
        <v>1</v>
      </c>
      <c r="K537" s="668">
        <v>6284.51</v>
      </c>
      <c r="L537" s="668">
        <v>1</v>
      </c>
      <c r="M537" s="668">
        <v>6284.51</v>
      </c>
      <c r="N537" s="668"/>
      <c r="O537" s="668"/>
      <c r="P537" s="681"/>
      <c r="Q537" s="669"/>
    </row>
    <row r="538" spans="1:17" ht="14.4" customHeight="1" x14ac:dyDescent="0.3">
      <c r="A538" s="664" t="s">
        <v>555</v>
      </c>
      <c r="B538" s="665" t="s">
        <v>7777</v>
      </c>
      <c r="C538" s="665" t="s">
        <v>7623</v>
      </c>
      <c r="D538" s="665" t="s">
        <v>8420</v>
      </c>
      <c r="E538" s="665" t="s">
        <v>8418</v>
      </c>
      <c r="F538" s="668">
        <v>11</v>
      </c>
      <c r="G538" s="668">
        <v>123598.75</v>
      </c>
      <c r="H538" s="668">
        <v>1</v>
      </c>
      <c r="I538" s="668">
        <v>11236.25</v>
      </c>
      <c r="J538" s="668">
        <v>15</v>
      </c>
      <c r="K538" s="668">
        <v>168543.75</v>
      </c>
      <c r="L538" s="668">
        <v>1.3636363636363635</v>
      </c>
      <c r="M538" s="668">
        <v>11236.25</v>
      </c>
      <c r="N538" s="668">
        <v>14</v>
      </c>
      <c r="O538" s="668">
        <v>157307.5</v>
      </c>
      <c r="P538" s="681">
        <v>1.2727272727272727</v>
      </c>
      <c r="Q538" s="669">
        <v>11236.25</v>
      </c>
    </row>
    <row r="539" spans="1:17" ht="14.4" customHeight="1" x14ac:dyDescent="0.3">
      <c r="A539" s="664" t="s">
        <v>555</v>
      </c>
      <c r="B539" s="665" t="s">
        <v>7777</v>
      </c>
      <c r="C539" s="665" t="s">
        <v>7623</v>
      </c>
      <c r="D539" s="665" t="s">
        <v>8421</v>
      </c>
      <c r="E539" s="665" t="s">
        <v>8422</v>
      </c>
      <c r="F539" s="668">
        <v>6</v>
      </c>
      <c r="G539" s="668">
        <v>124301.45999999999</v>
      </c>
      <c r="H539" s="668">
        <v>1</v>
      </c>
      <c r="I539" s="668">
        <v>20716.91</v>
      </c>
      <c r="J539" s="668"/>
      <c r="K539" s="668"/>
      <c r="L539" s="668"/>
      <c r="M539" s="668"/>
      <c r="N539" s="668">
        <v>5</v>
      </c>
      <c r="O539" s="668">
        <v>103584.55</v>
      </c>
      <c r="P539" s="681">
        <v>0.83333333333333337</v>
      </c>
      <c r="Q539" s="669">
        <v>20716.91</v>
      </c>
    </row>
    <row r="540" spans="1:17" ht="14.4" customHeight="1" x14ac:dyDescent="0.3">
      <c r="A540" s="664" t="s">
        <v>555</v>
      </c>
      <c r="B540" s="665" t="s">
        <v>7777</v>
      </c>
      <c r="C540" s="665" t="s">
        <v>7623</v>
      </c>
      <c r="D540" s="665" t="s">
        <v>8423</v>
      </c>
      <c r="E540" s="665" t="s">
        <v>7838</v>
      </c>
      <c r="F540" s="668">
        <v>2</v>
      </c>
      <c r="G540" s="668">
        <v>11860.14</v>
      </c>
      <c r="H540" s="668">
        <v>1</v>
      </c>
      <c r="I540" s="668">
        <v>5930.07</v>
      </c>
      <c r="J540" s="668">
        <v>1</v>
      </c>
      <c r="K540" s="668">
        <v>5930.07</v>
      </c>
      <c r="L540" s="668">
        <v>0.5</v>
      </c>
      <c r="M540" s="668">
        <v>5930.07</v>
      </c>
      <c r="N540" s="668">
        <v>1</v>
      </c>
      <c r="O540" s="668">
        <v>5930.07</v>
      </c>
      <c r="P540" s="681">
        <v>0.5</v>
      </c>
      <c r="Q540" s="669">
        <v>5930.07</v>
      </c>
    </row>
    <row r="541" spans="1:17" ht="14.4" customHeight="1" x14ac:dyDescent="0.3">
      <c r="A541" s="664" t="s">
        <v>555</v>
      </c>
      <c r="B541" s="665" t="s">
        <v>7777</v>
      </c>
      <c r="C541" s="665" t="s">
        <v>7623</v>
      </c>
      <c r="D541" s="665" t="s">
        <v>7837</v>
      </c>
      <c r="E541" s="665" t="s">
        <v>7838</v>
      </c>
      <c r="F541" s="668">
        <v>1</v>
      </c>
      <c r="G541" s="668">
        <v>9701.4</v>
      </c>
      <c r="H541" s="668">
        <v>1</v>
      </c>
      <c r="I541" s="668">
        <v>9701.4</v>
      </c>
      <c r="J541" s="668">
        <v>4</v>
      </c>
      <c r="K541" s="668">
        <v>38805.599999999999</v>
      </c>
      <c r="L541" s="668">
        <v>4</v>
      </c>
      <c r="M541" s="668">
        <v>9701.4</v>
      </c>
      <c r="N541" s="668"/>
      <c r="O541" s="668"/>
      <c r="P541" s="681"/>
      <c r="Q541" s="669"/>
    </row>
    <row r="542" spans="1:17" ht="14.4" customHeight="1" x14ac:dyDescent="0.3">
      <c r="A542" s="664" t="s">
        <v>555</v>
      </c>
      <c r="B542" s="665" t="s">
        <v>7777</v>
      </c>
      <c r="C542" s="665" t="s">
        <v>7623</v>
      </c>
      <c r="D542" s="665" t="s">
        <v>8424</v>
      </c>
      <c r="E542" s="665" t="s">
        <v>7838</v>
      </c>
      <c r="F542" s="668">
        <v>2</v>
      </c>
      <c r="G542" s="668">
        <v>22265.24</v>
      </c>
      <c r="H542" s="668">
        <v>1</v>
      </c>
      <c r="I542" s="668">
        <v>11132.62</v>
      </c>
      <c r="J542" s="668">
        <v>2</v>
      </c>
      <c r="K542" s="668">
        <v>22265.24</v>
      </c>
      <c r="L542" s="668">
        <v>1</v>
      </c>
      <c r="M542" s="668">
        <v>11132.62</v>
      </c>
      <c r="N542" s="668">
        <v>4</v>
      </c>
      <c r="O542" s="668">
        <v>44530.48</v>
      </c>
      <c r="P542" s="681">
        <v>2</v>
      </c>
      <c r="Q542" s="669">
        <v>11132.62</v>
      </c>
    </row>
    <row r="543" spans="1:17" ht="14.4" customHeight="1" x14ac:dyDescent="0.3">
      <c r="A543" s="664" t="s">
        <v>555</v>
      </c>
      <c r="B543" s="665" t="s">
        <v>7777</v>
      </c>
      <c r="C543" s="665" t="s">
        <v>7623</v>
      </c>
      <c r="D543" s="665" t="s">
        <v>8425</v>
      </c>
      <c r="E543" s="665" t="s">
        <v>8426</v>
      </c>
      <c r="F543" s="668">
        <v>8</v>
      </c>
      <c r="G543" s="668">
        <v>41176</v>
      </c>
      <c r="H543" s="668">
        <v>1</v>
      </c>
      <c r="I543" s="668">
        <v>5147</v>
      </c>
      <c r="J543" s="668">
        <v>6</v>
      </c>
      <c r="K543" s="668">
        <v>30882</v>
      </c>
      <c r="L543" s="668">
        <v>0.75</v>
      </c>
      <c r="M543" s="668">
        <v>5147</v>
      </c>
      <c r="N543" s="668">
        <v>6</v>
      </c>
      <c r="O543" s="668">
        <v>30882</v>
      </c>
      <c r="P543" s="681">
        <v>0.75</v>
      </c>
      <c r="Q543" s="669">
        <v>5147</v>
      </c>
    </row>
    <row r="544" spans="1:17" ht="14.4" customHeight="1" x14ac:dyDescent="0.3">
      <c r="A544" s="664" t="s">
        <v>555</v>
      </c>
      <c r="B544" s="665" t="s">
        <v>7777</v>
      </c>
      <c r="C544" s="665" t="s">
        <v>7623</v>
      </c>
      <c r="D544" s="665" t="s">
        <v>8427</v>
      </c>
      <c r="E544" s="665" t="s">
        <v>8428</v>
      </c>
      <c r="F544" s="668">
        <v>9</v>
      </c>
      <c r="G544" s="668">
        <v>104139</v>
      </c>
      <c r="H544" s="668">
        <v>1</v>
      </c>
      <c r="I544" s="668">
        <v>11571</v>
      </c>
      <c r="J544" s="668">
        <v>7</v>
      </c>
      <c r="K544" s="668">
        <v>80997</v>
      </c>
      <c r="L544" s="668">
        <v>0.77777777777777779</v>
      </c>
      <c r="M544" s="668">
        <v>11571</v>
      </c>
      <c r="N544" s="668">
        <v>12</v>
      </c>
      <c r="O544" s="668">
        <v>138852</v>
      </c>
      <c r="P544" s="681">
        <v>1.3333333333333333</v>
      </c>
      <c r="Q544" s="669">
        <v>11571</v>
      </c>
    </row>
    <row r="545" spans="1:17" ht="14.4" customHeight="1" x14ac:dyDescent="0.3">
      <c r="A545" s="664" t="s">
        <v>555</v>
      </c>
      <c r="B545" s="665" t="s">
        <v>7777</v>
      </c>
      <c r="C545" s="665" t="s">
        <v>7623</v>
      </c>
      <c r="D545" s="665" t="s">
        <v>8429</v>
      </c>
      <c r="E545" s="665" t="s">
        <v>7830</v>
      </c>
      <c r="F545" s="668">
        <v>34</v>
      </c>
      <c r="G545" s="668">
        <v>46230.14</v>
      </c>
      <c r="H545" s="668">
        <v>1</v>
      </c>
      <c r="I545" s="668">
        <v>1359.71</v>
      </c>
      <c r="J545" s="668">
        <v>28</v>
      </c>
      <c r="K545" s="668">
        <v>38071.879999999997</v>
      </c>
      <c r="L545" s="668">
        <v>0.82352941176470584</v>
      </c>
      <c r="M545" s="668">
        <v>1359.7099999999998</v>
      </c>
      <c r="N545" s="668">
        <v>28</v>
      </c>
      <c r="O545" s="668">
        <v>38071.880000000005</v>
      </c>
      <c r="P545" s="681">
        <v>0.82352941176470595</v>
      </c>
      <c r="Q545" s="669">
        <v>1359.7100000000003</v>
      </c>
    </row>
    <row r="546" spans="1:17" ht="14.4" customHeight="1" x14ac:dyDescent="0.3">
      <c r="A546" s="664" t="s">
        <v>555</v>
      </c>
      <c r="B546" s="665" t="s">
        <v>7777</v>
      </c>
      <c r="C546" s="665" t="s">
        <v>7623</v>
      </c>
      <c r="D546" s="665" t="s">
        <v>8430</v>
      </c>
      <c r="E546" s="665" t="s">
        <v>8431</v>
      </c>
      <c r="F546" s="668">
        <v>7</v>
      </c>
      <c r="G546" s="668">
        <v>9967.7200000000012</v>
      </c>
      <c r="H546" s="668">
        <v>1</v>
      </c>
      <c r="I546" s="668">
        <v>1423.9600000000003</v>
      </c>
      <c r="J546" s="668">
        <v>4</v>
      </c>
      <c r="K546" s="668">
        <v>5695.84</v>
      </c>
      <c r="L546" s="668">
        <v>0.5714285714285714</v>
      </c>
      <c r="M546" s="668">
        <v>1423.96</v>
      </c>
      <c r="N546" s="668">
        <v>8</v>
      </c>
      <c r="O546" s="668">
        <v>11391.68</v>
      </c>
      <c r="P546" s="681">
        <v>1.1428571428571428</v>
      </c>
      <c r="Q546" s="669">
        <v>1423.96</v>
      </c>
    </row>
    <row r="547" spans="1:17" ht="14.4" customHeight="1" x14ac:dyDescent="0.3">
      <c r="A547" s="664" t="s">
        <v>555</v>
      </c>
      <c r="B547" s="665" t="s">
        <v>7777</v>
      </c>
      <c r="C547" s="665" t="s">
        <v>7623</v>
      </c>
      <c r="D547" s="665" t="s">
        <v>8432</v>
      </c>
      <c r="E547" s="665" t="s">
        <v>8433</v>
      </c>
      <c r="F547" s="668">
        <v>11</v>
      </c>
      <c r="G547" s="668">
        <v>2405.37</v>
      </c>
      <c r="H547" s="668">
        <v>1</v>
      </c>
      <c r="I547" s="668">
        <v>218.67</v>
      </c>
      <c r="J547" s="668">
        <v>10</v>
      </c>
      <c r="K547" s="668">
        <v>2186.6999999999998</v>
      </c>
      <c r="L547" s="668">
        <v>0.90909090909090906</v>
      </c>
      <c r="M547" s="668">
        <v>218.67</v>
      </c>
      <c r="N547" s="668">
        <v>12</v>
      </c>
      <c r="O547" s="668">
        <v>2624.04</v>
      </c>
      <c r="P547" s="681">
        <v>1.0909090909090911</v>
      </c>
      <c r="Q547" s="669">
        <v>218.67</v>
      </c>
    </row>
    <row r="548" spans="1:17" ht="14.4" customHeight="1" x14ac:dyDescent="0.3">
      <c r="A548" s="664" t="s">
        <v>555</v>
      </c>
      <c r="B548" s="665" t="s">
        <v>7777</v>
      </c>
      <c r="C548" s="665" t="s">
        <v>7623</v>
      </c>
      <c r="D548" s="665" t="s">
        <v>8044</v>
      </c>
      <c r="E548" s="665" t="s">
        <v>8434</v>
      </c>
      <c r="F548" s="668"/>
      <c r="G548" s="668"/>
      <c r="H548" s="668"/>
      <c r="I548" s="668"/>
      <c r="J548" s="668"/>
      <c r="K548" s="668"/>
      <c r="L548" s="668"/>
      <c r="M548" s="668"/>
      <c r="N548" s="668">
        <v>4</v>
      </c>
      <c r="O548" s="668">
        <v>3934.04</v>
      </c>
      <c r="P548" s="681"/>
      <c r="Q548" s="669">
        <v>983.51</v>
      </c>
    </row>
    <row r="549" spans="1:17" ht="14.4" customHeight="1" x14ac:dyDescent="0.3">
      <c r="A549" s="664" t="s">
        <v>555</v>
      </c>
      <c r="B549" s="665" t="s">
        <v>7777</v>
      </c>
      <c r="C549" s="665" t="s">
        <v>7623</v>
      </c>
      <c r="D549" s="665" t="s">
        <v>8435</v>
      </c>
      <c r="E549" s="665" t="s">
        <v>8436</v>
      </c>
      <c r="F549" s="668">
        <v>15</v>
      </c>
      <c r="G549" s="668">
        <v>3597.1499999999996</v>
      </c>
      <c r="H549" s="668">
        <v>1</v>
      </c>
      <c r="I549" s="668">
        <v>239.80999999999997</v>
      </c>
      <c r="J549" s="668">
        <v>11</v>
      </c>
      <c r="K549" s="668">
        <v>2637.91</v>
      </c>
      <c r="L549" s="668">
        <v>0.73333333333333339</v>
      </c>
      <c r="M549" s="668">
        <v>239.80999999999997</v>
      </c>
      <c r="N549" s="668">
        <v>10</v>
      </c>
      <c r="O549" s="668">
        <v>2398.1000000000004</v>
      </c>
      <c r="P549" s="681">
        <v>0.66666666666666685</v>
      </c>
      <c r="Q549" s="669">
        <v>239.81000000000003</v>
      </c>
    </row>
    <row r="550" spans="1:17" ht="14.4" customHeight="1" x14ac:dyDescent="0.3">
      <c r="A550" s="664" t="s">
        <v>555</v>
      </c>
      <c r="B550" s="665" t="s">
        <v>7777</v>
      </c>
      <c r="C550" s="665" t="s">
        <v>7623</v>
      </c>
      <c r="D550" s="665" t="s">
        <v>8437</v>
      </c>
      <c r="E550" s="665" t="s">
        <v>8438</v>
      </c>
      <c r="F550" s="668">
        <v>27</v>
      </c>
      <c r="G550" s="668">
        <v>47653.11</v>
      </c>
      <c r="H550" s="668">
        <v>1</v>
      </c>
      <c r="I550" s="668">
        <v>1764.93</v>
      </c>
      <c r="J550" s="668">
        <v>14</v>
      </c>
      <c r="K550" s="668">
        <v>24709.02</v>
      </c>
      <c r="L550" s="668">
        <v>0.51851851851851849</v>
      </c>
      <c r="M550" s="668">
        <v>1764.93</v>
      </c>
      <c r="N550" s="668">
        <v>19</v>
      </c>
      <c r="O550" s="668">
        <v>33533.67</v>
      </c>
      <c r="P550" s="681">
        <v>0.70370370370370361</v>
      </c>
      <c r="Q550" s="669">
        <v>1764.9299999999998</v>
      </c>
    </row>
    <row r="551" spans="1:17" ht="14.4" customHeight="1" x14ac:dyDescent="0.3">
      <c r="A551" s="664" t="s">
        <v>555</v>
      </c>
      <c r="B551" s="665" t="s">
        <v>7777</v>
      </c>
      <c r="C551" s="665" t="s">
        <v>7623</v>
      </c>
      <c r="D551" s="665" t="s">
        <v>8439</v>
      </c>
      <c r="E551" s="665" t="s">
        <v>8438</v>
      </c>
      <c r="F551" s="668">
        <v>101</v>
      </c>
      <c r="G551" s="668">
        <v>180131.47999999998</v>
      </c>
      <c r="H551" s="668">
        <v>1</v>
      </c>
      <c r="I551" s="668">
        <v>1783.4799999999998</v>
      </c>
      <c r="J551" s="668">
        <v>63</v>
      </c>
      <c r="K551" s="668">
        <v>112359.24</v>
      </c>
      <c r="L551" s="668">
        <v>0.62376237623762387</v>
      </c>
      <c r="M551" s="668">
        <v>1783.48</v>
      </c>
      <c r="N551" s="668">
        <v>81</v>
      </c>
      <c r="O551" s="668">
        <v>144461.88</v>
      </c>
      <c r="P551" s="681">
        <v>0.80198019801980214</v>
      </c>
      <c r="Q551" s="669">
        <v>1783.48</v>
      </c>
    </row>
    <row r="552" spans="1:17" ht="14.4" customHeight="1" x14ac:dyDescent="0.3">
      <c r="A552" s="664" t="s">
        <v>555</v>
      </c>
      <c r="B552" s="665" t="s">
        <v>7777</v>
      </c>
      <c r="C552" s="665" t="s">
        <v>7623</v>
      </c>
      <c r="D552" s="665" t="s">
        <v>8440</v>
      </c>
      <c r="E552" s="665" t="s">
        <v>8436</v>
      </c>
      <c r="F552" s="668">
        <v>11</v>
      </c>
      <c r="G552" s="668">
        <v>2633.4</v>
      </c>
      <c r="H552" s="668">
        <v>1</v>
      </c>
      <c r="I552" s="668">
        <v>239.4</v>
      </c>
      <c r="J552" s="668">
        <v>14</v>
      </c>
      <c r="K552" s="668">
        <v>3351.6</v>
      </c>
      <c r="L552" s="668">
        <v>1.2727272727272727</v>
      </c>
      <c r="M552" s="668">
        <v>239.4</v>
      </c>
      <c r="N552" s="668">
        <v>6</v>
      </c>
      <c r="O552" s="668">
        <v>1436.4</v>
      </c>
      <c r="P552" s="681">
        <v>0.54545454545454553</v>
      </c>
      <c r="Q552" s="669">
        <v>239.4</v>
      </c>
    </row>
    <row r="553" spans="1:17" ht="14.4" customHeight="1" x14ac:dyDescent="0.3">
      <c r="A553" s="664" t="s">
        <v>555</v>
      </c>
      <c r="B553" s="665" t="s">
        <v>7777</v>
      </c>
      <c r="C553" s="665" t="s">
        <v>7623</v>
      </c>
      <c r="D553" s="665" t="s">
        <v>8441</v>
      </c>
      <c r="E553" s="665" t="s">
        <v>8214</v>
      </c>
      <c r="F553" s="668">
        <v>11</v>
      </c>
      <c r="G553" s="668">
        <v>3590.9500000000003</v>
      </c>
      <c r="H553" s="668">
        <v>1</v>
      </c>
      <c r="I553" s="668">
        <v>326.45000000000005</v>
      </c>
      <c r="J553" s="668">
        <v>12</v>
      </c>
      <c r="K553" s="668">
        <v>3917.4</v>
      </c>
      <c r="L553" s="668">
        <v>1.0909090909090908</v>
      </c>
      <c r="M553" s="668">
        <v>326.45</v>
      </c>
      <c r="N553" s="668">
        <v>18</v>
      </c>
      <c r="O553" s="668">
        <v>5876.1</v>
      </c>
      <c r="P553" s="681">
        <v>1.6363636363636362</v>
      </c>
      <c r="Q553" s="669">
        <v>326.45000000000005</v>
      </c>
    </row>
    <row r="554" spans="1:17" ht="14.4" customHeight="1" x14ac:dyDescent="0.3">
      <c r="A554" s="664" t="s">
        <v>555</v>
      </c>
      <c r="B554" s="665" t="s">
        <v>7777</v>
      </c>
      <c r="C554" s="665" t="s">
        <v>7623</v>
      </c>
      <c r="D554" s="665" t="s">
        <v>8442</v>
      </c>
      <c r="E554" s="665" t="s">
        <v>8443</v>
      </c>
      <c r="F554" s="668"/>
      <c r="G554" s="668"/>
      <c r="H554" s="668"/>
      <c r="I554" s="668"/>
      <c r="J554" s="668">
        <v>2</v>
      </c>
      <c r="K554" s="668">
        <v>22676</v>
      </c>
      <c r="L554" s="668"/>
      <c r="M554" s="668">
        <v>11338</v>
      </c>
      <c r="N554" s="668">
        <v>4</v>
      </c>
      <c r="O554" s="668">
        <v>45352</v>
      </c>
      <c r="P554" s="681"/>
      <c r="Q554" s="669">
        <v>11338</v>
      </c>
    </row>
    <row r="555" spans="1:17" ht="14.4" customHeight="1" x14ac:dyDescent="0.3">
      <c r="A555" s="664" t="s">
        <v>555</v>
      </c>
      <c r="B555" s="665" t="s">
        <v>7777</v>
      </c>
      <c r="C555" s="665" t="s">
        <v>7623</v>
      </c>
      <c r="D555" s="665" t="s">
        <v>8444</v>
      </c>
      <c r="E555" s="665" t="s">
        <v>8445</v>
      </c>
      <c r="F555" s="668">
        <v>1</v>
      </c>
      <c r="G555" s="668">
        <v>2707</v>
      </c>
      <c r="H555" s="668">
        <v>1</v>
      </c>
      <c r="I555" s="668">
        <v>2707</v>
      </c>
      <c r="J555" s="668">
        <v>1</v>
      </c>
      <c r="K555" s="668">
        <v>2707</v>
      </c>
      <c r="L555" s="668">
        <v>1</v>
      </c>
      <c r="M555" s="668">
        <v>2707</v>
      </c>
      <c r="N555" s="668">
        <v>2</v>
      </c>
      <c r="O555" s="668">
        <v>5414</v>
      </c>
      <c r="P555" s="681">
        <v>2</v>
      </c>
      <c r="Q555" s="669">
        <v>2707</v>
      </c>
    </row>
    <row r="556" spans="1:17" ht="14.4" customHeight="1" x14ac:dyDescent="0.3">
      <c r="A556" s="664" t="s">
        <v>555</v>
      </c>
      <c r="B556" s="665" t="s">
        <v>7777</v>
      </c>
      <c r="C556" s="665" t="s">
        <v>7623</v>
      </c>
      <c r="D556" s="665" t="s">
        <v>8446</v>
      </c>
      <c r="E556" s="665" t="s">
        <v>8447</v>
      </c>
      <c r="F556" s="668">
        <v>1</v>
      </c>
      <c r="G556" s="668">
        <v>4608</v>
      </c>
      <c r="H556" s="668">
        <v>1</v>
      </c>
      <c r="I556" s="668">
        <v>4608</v>
      </c>
      <c r="J556" s="668">
        <v>3</v>
      </c>
      <c r="K556" s="668">
        <v>13824</v>
      </c>
      <c r="L556" s="668">
        <v>3</v>
      </c>
      <c r="M556" s="668">
        <v>4608</v>
      </c>
      <c r="N556" s="668">
        <v>5</v>
      </c>
      <c r="O556" s="668">
        <v>23040</v>
      </c>
      <c r="P556" s="681">
        <v>5</v>
      </c>
      <c r="Q556" s="669">
        <v>4608</v>
      </c>
    </row>
    <row r="557" spans="1:17" ht="14.4" customHeight="1" x14ac:dyDescent="0.3">
      <c r="A557" s="664" t="s">
        <v>555</v>
      </c>
      <c r="B557" s="665" t="s">
        <v>7777</v>
      </c>
      <c r="C557" s="665" t="s">
        <v>7623</v>
      </c>
      <c r="D557" s="665" t="s">
        <v>8448</v>
      </c>
      <c r="E557" s="665" t="s">
        <v>8449</v>
      </c>
      <c r="F557" s="668">
        <v>1</v>
      </c>
      <c r="G557" s="668">
        <v>2707</v>
      </c>
      <c r="H557" s="668">
        <v>1</v>
      </c>
      <c r="I557" s="668">
        <v>2707</v>
      </c>
      <c r="J557" s="668">
        <v>1</v>
      </c>
      <c r="K557" s="668">
        <v>2707</v>
      </c>
      <c r="L557" s="668">
        <v>1</v>
      </c>
      <c r="M557" s="668">
        <v>2707</v>
      </c>
      <c r="N557" s="668">
        <v>4</v>
      </c>
      <c r="O557" s="668">
        <v>10828</v>
      </c>
      <c r="P557" s="681">
        <v>4</v>
      </c>
      <c r="Q557" s="669">
        <v>2707</v>
      </c>
    </row>
    <row r="558" spans="1:17" ht="14.4" customHeight="1" x14ac:dyDescent="0.3">
      <c r="A558" s="664" t="s">
        <v>555</v>
      </c>
      <c r="B558" s="665" t="s">
        <v>7777</v>
      </c>
      <c r="C558" s="665" t="s">
        <v>7623</v>
      </c>
      <c r="D558" s="665" t="s">
        <v>8450</v>
      </c>
      <c r="E558" s="665" t="s">
        <v>8235</v>
      </c>
      <c r="F558" s="668">
        <v>1</v>
      </c>
      <c r="G558" s="668">
        <v>1386.65</v>
      </c>
      <c r="H558" s="668">
        <v>1</v>
      </c>
      <c r="I558" s="668">
        <v>1386.65</v>
      </c>
      <c r="J558" s="668">
        <v>2</v>
      </c>
      <c r="K558" s="668">
        <v>2773.3</v>
      </c>
      <c r="L558" s="668">
        <v>2</v>
      </c>
      <c r="M558" s="668">
        <v>1386.65</v>
      </c>
      <c r="N558" s="668">
        <v>5</v>
      </c>
      <c r="O558" s="668">
        <v>6933.25</v>
      </c>
      <c r="P558" s="681">
        <v>5</v>
      </c>
      <c r="Q558" s="669">
        <v>1386.65</v>
      </c>
    </row>
    <row r="559" spans="1:17" ht="14.4" customHeight="1" x14ac:dyDescent="0.3">
      <c r="A559" s="664" t="s">
        <v>555</v>
      </c>
      <c r="B559" s="665" t="s">
        <v>7777</v>
      </c>
      <c r="C559" s="665" t="s">
        <v>7623</v>
      </c>
      <c r="D559" s="665" t="s">
        <v>8451</v>
      </c>
      <c r="E559" s="665" t="s">
        <v>8452</v>
      </c>
      <c r="F559" s="668">
        <v>2</v>
      </c>
      <c r="G559" s="668">
        <v>18279.38</v>
      </c>
      <c r="H559" s="668">
        <v>1</v>
      </c>
      <c r="I559" s="668">
        <v>9139.69</v>
      </c>
      <c r="J559" s="668">
        <v>4</v>
      </c>
      <c r="K559" s="668">
        <v>36558.76</v>
      </c>
      <c r="L559" s="668">
        <v>2</v>
      </c>
      <c r="M559" s="668">
        <v>9139.69</v>
      </c>
      <c r="N559" s="668">
        <v>5</v>
      </c>
      <c r="O559" s="668">
        <v>45698.450000000004</v>
      </c>
      <c r="P559" s="681">
        <v>2.5</v>
      </c>
      <c r="Q559" s="669">
        <v>9139.69</v>
      </c>
    </row>
    <row r="560" spans="1:17" ht="14.4" customHeight="1" x14ac:dyDescent="0.3">
      <c r="A560" s="664" t="s">
        <v>555</v>
      </c>
      <c r="B560" s="665" t="s">
        <v>7777</v>
      </c>
      <c r="C560" s="665" t="s">
        <v>7623</v>
      </c>
      <c r="D560" s="665" t="s">
        <v>8453</v>
      </c>
      <c r="E560" s="665" t="s">
        <v>8454</v>
      </c>
      <c r="F560" s="668">
        <v>14</v>
      </c>
      <c r="G560" s="668">
        <v>29816.22</v>
      </c>
      <c r="H560" s="668">
        <v>1</v>
      </c>
      <c r="I560" s="668">
        <v>2129.73</v>
      </c>
      <c r="J560" s="668">
        <v>12</v>
      </c>
      <c r="K560" s="668">
        <v>25556.76</v>
      </c>
      <c r="L560" s="668">
        <v>0.8571428571428571</v>
      </c>
      <c r="M560" s="668">
        <v>2129.73</v>
      </c>
      <c r="N560" s="668">
        <v>42</v>
      </c>
      <c r="O560" s="668">
        <v>89448.66</v>
      </c>
      <c r="P560" s="681">
        <v>3</v>
      </c>
      <c r="Q560" s="669">
        <v>2129.73</v>
      </c>
    </row>
    <row r="561" spans="1:17" ht="14.4" customHeight="1" x14ac:dyDescent="0.3">
      <c r="A561" s="664" t="s">
        <v>555</v>
      </c>
      <c r="B561" s="665" t="s">
        <v>7777</v>
      </c>
      <c r="C561" s="665" t="s">
        <v>7623</v>
      </c>
      <c r="D561" s="665" t="s">
        <v>8455</v>
      </c>
      <c r="E561" s="665" t="s">
        <v>8454</v>
      </c>
      <c r="F561" s="668">
        <v>1</v>
      </c>
      <c r="G561" s="668">
        <v>2342.1799999999998</v>
      </c>
      <c r="H561" s="668">
        <v>1</v>
      </c>
      <c r="I561" s="668">
        <v>2342.1799999999998</v>
      </c>
      <c r="J561" s="668">
        <v>2</v>
      </c>
      <c r="K561" s="668">
        <v>4684.3599999999997</v>
      </c>
      <c r="L561" s="668">
        <v>2</v>
      </c>
      <c r="M561" s="668">
        <v>2342.1799999999998</v>
      </c>
      <c r="N561" s="668"/>
      <c r="O561" s="668"/>
      <c r="P561" s="681"/>
      <c r="Q561" s="669"/>
    </row>
    <row r="562" spans="1:17" ht="14.4" customHeight="1" x14ac:dyDescent="0.3">
      <c r="A562" s="664" t="s">
        <v>555</v>
      </c>
      <c r="B562" s="665" t="s">
        <v>7777</v>
      </c>
      <c r="C562" s="665" t="s">
        <v>7623</v>
      </c>
      <c r="D562" s="665" t="s">
        <v>8456</v>
      </c>
      <c r="E562" s="665" t="s">
        <v>8457</v>
      </c>
      <c r="F562" s="668">
        <v>4</v>
      </c>
      <c r="G562" s="668">
        <v>26866</v>
      </c>
      <c r="H562" s="668">
        <v>1</v>
      </c>
      <c r="I562" s="668">
        <v>6716.5</v>
      </c>
      <c r="J562" s="668">
        <v>1</v>
      </c>
      <c r="K562" s="668">
        <v>6716.5</v>
      </c>
      <c r="L562" s="668">
        <v>0.25</v>
      </c>
      <c r="M562" s="668">
        <v>6716.5</v>
      </c>
      <c r="N562" s="668"/>
      <c r="O562" s="668"/>
      <c r="P562" s="681"/>
      <c r="Q562" s="669"/>
    </row>
    <row r="563" spans="1:17" ht="14.4" customHeight="1" x14ac:dyDescent="0.3">
      <c r="A563" s="664" t="s">
        <v>555</v>
      </c>
      <c r="B563" s="665" t="s">
        <v>7777</v>
      </c>
      <c r="C563" s="665" t="s">
        <v>7623</v>
      </c>
      <c r="D563" s="665" t="s">
        <v>8458</v>
      </c>
      <c r="E563" s="665" t="s">
        <v>8459</v>
      </c>
      <c r="F563" s="668">
        <v>3</v>
      </c>
      <c r="G563" s="668">
        <v>14889</v>
      </c>
      <c r="H563" s="668">
        <v>1</v>
      </c>
      <c r="I563" s="668">
        <v>4963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555</v>
      </c>
      <c r="B564" s="665" t="s">
        <v>7777</v>
      </c>
      <c r="C564" s="665" t="s">
        <v>7623</v>
      </c>
      <c r="D564" s="665" t="s">
        <v>8460</v>
      </c>
      <c r="E564" s="665" t="s">
        <v>8461</v>
      </c>
      <c r="F564" s="668">
        <v>4</v>
      </c>
      <c r="G564" s="668">
        <v>14558</v>
      </c>
      <c r="H564" s="668">
        <v>1</v>
      </c>
      <c r="I564" s="668">
        <v>3639.5</v>
      </c>
      <c r="J564" s="668">
        <v>1</v>
      </c>
      <c r="K564" s="668">
        <v>3639.5</v>
      </c>
      <c r="L564" s="668">
        <v>0.25</v>
      </c>
      <c r="M564" s="668">
        <v>3639.5</v>
      </c>
      <c r="N564" s="668">
        <v>1</v>
      </c>
      <c r="O564" s="668">
        <v>3639.5</v>
      </c>
      <c r="P564" s="681">
        <v>0.25</v>
      </c>
      <c r="Q564" s="669">
        <v>3639.5</v>
      </c>
    </row>
    <row r="565" spans="1:17" ht="14.4" customHeight="1" x14ac:dyDescent="0.3">
      <c r="A565" s="664" t="s">
        <v>555</v>
      </c>
      <c r="B565" s="665" t="s">
        <v>7777</v>
      </c>
      <c r="C565" s="665" t="s">
        <v>7623</v>
      </c>
      <c r="D565" s="665" t="s">
        <v>8462</v>
      </c>
      <c r="E565" s="665" t="s">
        <v>8463</v>
      </c>
      <c r="F565" s="668">
        <v>3</v>
      </c>
      <c r="G565" s="668">
        <v>18561.599999999999</v>
      </c>
      <c r="H565" s="668">
        <v>1</v>
      </c>
      <c r="I565" s="668">
        <v>6187.2</v>
      </c>
      <c r="J565" s="668">
        <v>2</v>
      </c>
      <c r="K565" s="668">
        <v>12374.4</v>
      </c>
      <c r="L565" s="668">
        <v>0.66666666666666674</v>
      </c>
      <c r="M565" s="668">
        <v>6187.2</v>
      </c>
      <c r="N565" s="668">
        <v>6</v>
      </c>
      <c r="O565" s="668">
        <v>37123.199999999997</v>
      </c>
      <c r="P565" s="681">
        <v>2</v>
      </c>
      <c r="Q565" s="669">
        <v>6187.2</v>
      </c>
    </row>
    <row r="566" spans="1:17" ht="14.4" customHeight="1" x14ac:dyDescent="0.3">
      <c r="A566" s="664" t="s">
        <v>555</v>
      </c>
      <c r="B566" s="665" t="s">
        <v>7777</v>
      </c>
      <c r="C566" s="665" t="s">
        <v>7623</v>
      </c>
      <c r="D566" s="665" t="s">
        <v>8464</v>
      </c>
      <c r="E566" s="665" t="s">
        <v>8463</v>
      </c>
      <c r="F566" s="668">
        <v>1</v>
      </c>
      <c r="G566" s="668">
        <v>6451.8</v>
      </c>
      <c r="H566" s="668">
        <v>1</v>
      </c>
      <c r="I566" s="668">
        <v>6451.8</v>
      </c>
      <c r="J566" s="668">
        <v>1</v>
      </c>
      <c r="K566" s="668">
        <v>6451.8</v>
      </c>
      <c r="L566" s="668">
        <v>1</v>
      </c>
      <c r="M566" s="668">
        <v>6451.8</v>
      </c>
      <c r="N566" s="668">
        <v>3</v>
      </c>
      <c r="O566" s="668">
        <v>19355.400000000001</v>
      </c>
      <c r="P566" s="681">
        <v>3</v>
      </c>
      <c r="Q566" s="669">
        <v>6451.8</v>
      </c>
    </row>
    <row r="567" spans="1:17" ht="14.4" customHeight="1" x14ac:dyDescent="0.3">
      <c r="A567" s="664" t="s">
        <v>555</v>
      </c>
      <c r="B567" s="665" t="s">
        <v>7777</v>
      </c>
      <c r="C567" s="665" t="s">
        <v>7623</v>
      </c>
      <c r="D567" s="665" t="s">
        <v>8465</v>
      </c>
      <c r="E567" s="665" t="s">
        <v>8466</v>
      </c>
      <c r="F567" s="668">
        <v>12</v>
      </c>
      <c r="G567" s="668">
        <v>7082.4</v>
      </c>
      <c r="H567" s="668">
        <v>1</v>
      </c>
      <c r="I567" s="668">
        <v>590.19999999999993</v>
      </c>
      <c r="J567" s="668">
        <v>6</v>
      </c>
      <c r="K567" s="668">
        <v>3541.2000000000003</v>
      </c>
      <c r="L567" s="668">
        <v>0.50000000000000011</v>
      </c>
      <c r="M567" s="668">
        <v>590.20000000000005</v>
      </c>
      <c r="N567" s="668">
        <v>14</v>
      </c>
      <c r="O567" s="668">
        <v>8262.7999999999993</v>
      </c>
      <c r="P567" s="681">
        <v>1.1666666666666665</v>
      </c>
      <c r="Q567" s="669">
        <v>590.19999999999993</v>
      </c>
    </row>
    <row r="568" spans="1:17" ht="14.4" customHeight="1" x14ac:dyDescent="0.3">
      <c r="A568" s="664" t="s">
        <v>555</v>
      </c>
      <c r="B568" s="665" t="s">
        <v>7777</v>
      </c>
      <c r="C568" s="665" t="s">
        <v>7623</v>
      </c>
      <c r="D568" s="665" t="s">
        <v>8467</v>
      </c>
      <c r="E568" s="665" t="s">
        <v>8468</v>
      </c>
      <c r="F568" s="668">
        <v>65</v>
      </c>
      <c r="G568" s="668">
        <v>38363</v>
      </c>
      <c r="H568" s="668">
        <v>1</v>
      </c>
      <c r="I568" s="668">
        <v>590.20000000000005</v>
      </c>
      <c r="J568" s="668">
        <v>20</v>
      </c>
      <c r="K568" s="668">
        <v>11804</v>
      </c>
      <c r="L568" s="668">
        <v>0.30769230769230771</v>
      </c>
      <c r="M568" s="668">
        <v>590.20000000000005</v>
      </c>
      <c r="N568" s="668">
        <v>41</v>
      </c>
      <c r="O568" s="668">
        <v>24198.199999999997</v>
      </c>
      <c r="P568" s="681">
        <v>0.63076923076923075</v>
      </c>
      <c r="Q568" s="669">
        <v>590.19999999999993</v>
      </c>
    </row>
    <row r="569" spans="1:17" ht="14.4" customHeight="1" x14ac:dyDescent="0.3">
      <c r="A569" s="664" t="s">
        <v>555</v>
      </c>
      <c r="B569" s="665" t="s">
        <v>7777</v>
      </c>
      <c r="C569" s="665" t="s">
        <v>7623</v>
      </c>
      <c r="D569" s="665" t="s">
        <v>8469</v>
      </c>
      <c r="E569" s="665" t="s">
        <v>8468</v>
      </c>
      <c r="F569" s="668">
        <v>12</v>
      </c>
      <c r="G569" s="668">
        <v>7500</v>
      </c>
      <c r="H569" s="668">
        <v>1</v>
      </c>
      <c r="I569" s="668">
        <v>625</v>
      </c>
      <c r="J569" s="668">
        <v>6</v>
      </c>
      <c r="K569" s="668">
        <v>3750</v>
      </c>
      <c r="L569" s="668">
        <v>0.5</v>
      </c>
      <c r="M569" s="668">
        <v>625</v>
      </c>
      <c r="N569" s="668">
        <v>1</v>
      </c>
      <c r="O569" s="668">
        <v>625</v>
      </c>
      <c r="P569" s="681">
        <v>8.3333333333333329E-2</v>
      </c>
      <c r="Q569" s="669">
        <v>625</v>
      </c>
    </row>
    <row r="570" spans="1:17" ht="14.4" customHeight="1" x14ac:dyDescent="0.3">
      <c r="A570" s="664" t="s">
        <v>555</v>
      </c>
      <c r="B570" s="665" t="s">
        <v>7777</v>
      </c>
      <c r="C570" s="665" t="s">
        <v>7623</v>
      </c>
      <c r="D570" s="665" t="s">
        <v>8470</v>
      </c>
      <c r="E570" s="665" t="s">
        <v>8471</v>
      </c>
      <c r="F570" s="668">
        <v>4</v>
      </c>
      <c r="G570" s="668">
        <v>73580</v>
      </c>
      <c r="H570" s="668">
        <v>1</v>
      </c>
      <c r="I570" s="668">
        <v>18395</v>
      </c>
      <c r="J570" s="668">
        <v>3</v>
      </c>
      <c r="K570" s="668">
        <v>55185</v>
      </c>
      <c r="L570" s="668">
        <v>0.75</v>
      </c>
      <c r="M570" s="668">
        <v>18395</v>
      </c>
      <c r="N570" s="668">
        <v>1</v>
      </c>
      <c r="O570" s="668">
        <v>18395</v>
      </c>
      <c r="P570" s="681">
        <v>0.25</v>
      </c>
      <c r="Q570" s="669">
        <v>18395</v>
      </c>
    </row>
    <row r="571" spans="1:17" ht="14.4" customHeight="1" x14ac:dyDescent="0.3">
      <c r="A571" s="664" t="s">
        <v>555</v>
      </c>
      <c r="B571" s="665" t="s">
        <v>7777</v>
      </c>
      <c r="C571" s="665" t="s">
        <v>7623</v>
      </c>
      <c r="D571" s="665" t="s">
        <v>8472</v>
      </c>
      <c r="E571" s="665" t="s">
        <v>8473</v>
      </c>
      <c r="F571" s="668">
        <v>25</v>
      </c>
      <c r="G571" s="668">
        <v>99000</v>
      </c>
      <c r="H571" s="668">
        <v>1</v>
      </c>
      <c r="I571" s="668">
        <v>3960</v>
      </c>
      <c r="J571" s="668">
        <v>24</v>
      </c>
      <c r="K571" s="668">
        <v>95040</v>
      </c>
      <c r="L571" s="668">
        <v>0.96</v>
      </c>
      <c r="M571" s="668">
        <v>3960</v>
      </c>
      <c r="N571" s="668">
        <v>26</v>
      </c>
      <c r="O571" s="668">
        <v>102960</v>
      </c>
      <c r="P571" s="681">
        <v>1.04</v>
      </c>
      <c r="Q571" s="669">
        <v>3960</v>
      </c>
    </row>
    <row r="572" spans="1:17" ht="14.4" customHeight="1" x14ac:dyDescent="0.3">
      <c r="A572" s="664" t="s">
        <v>555</v>
      </c>
      <c r="B572" s="665" t="s">
        <v>7777</v>
      </c>
      <c r="C572" s="665" t="s">
        <v>7623</v>
      </c>
      <c r="D572" s="665" t="s">
        <v>8474</v>
      </c>
      <c r="E572" s="665" t="s">
        <v>8473</v>
      </c>
      <c r="F572" s="668">
        <v>7</v>
      </c>
      <c r="G572" s="668">
        <v>37800</v>
      </c>
      <c r="H572" s="668">
        <v>1</v>
      </c>
      <c r="I572" s="668">
        <v>5400</v>
      </c>
      <c r="J572" s="668">
        <v>8</v>
      </c>
      <c r="K572" s="668">
        <v>43200</v>
      </c>
      <c r="L572" s="668">
        <v>1.1428571428571428</v>
      </c>
      <c r="M572" s="668">
        <v>5400</v>
      </c>
      <c r="N572" s="668">
        <v>11</v>
      </c>
      <c r="O572" s="668">
        <v>59400</v>
      </c>
      <c r="P572" s="681">
        <v>1.5714285714285714</v>
      </c>
      <c r="Q572" s="669">
        <v>5400</v>
      </c>
    </row>
    <row r="573" spans="1:17" ht="14.4" customHeight="1" x14ac:dyDescent="0.3">
      <c r="A573" s="664" t="s">
        <v>555</v>
      </c>
      <c r="B573" s="665" t="s">
        <v>7777</v>
      </c>
      <c r="C573" s="665" t="s">
        <v>7623</v>
      </c>
      <c r="D573" s="665" t="s">
        <v>8475</v>
      </c>
      <c r="E573" s="665" t="s">
        <v>8476</v>
      </c>
      <c r="F573" s="668">
        <v>238</v>
      </c>
      <c r="G573" s="668">
        <v>130971.4</v>
      </c>
      <c r="H573" s="668">
        <v>1</v>
      </c>
      <c r="I573" s="668">
        <v>550.29999999999995</v>
      </c>
      <c r="J573" s="668">
        <v>269</v>
      </c>
      <c r="K573" s="668">
        <v>148030.70000000001</v>
      </c>
      <c r="L573" s="668">
        <v>1.1302521008403363</v>
      </c>
      <c r="M573" s="668">
        <v>550.30000000000007</v>
      </c>
      <c r="N573" s="668">
        <v>303</v>
      </c>
      <c r="O573" s="668">
        <v>166740.9</v>
      </c>
      <c r="P573" s="681">
        <v>1.2731092436974789</v>
      </c>
      <c r="Q573" s="669">
        <v>550.29999999999995</v>
      </c>
    </row>
    <row r="574" spans="1:17" ht="14.4" customHeight="1" x14ac:dyDescent="0.3">
      <c r="A574" s="664" t="s">
        <v>555</v>
      </c>
      <c r="B574" s="665" t="s">
        <v>7777</v>
      </c>
      <c r="C574" s="665" t="s">
        <v>7623</v>
      </c>
      <c r="D574" s="665" t="s">
        <v>8477</v>
      </c>
      <c r="E574" s="665" t="s">
        <v>8478</v>
      </c>
      <c r="F574" s="668">
        <v>22</v>
      </c>
      <c r="G574" s="668">
        <v>13288</v>
      </c>
      <c r="H574" s="668">
        <v>1</v>
      </c>
      <c r="I574" s="668">
        <v>604</v>
      </c>
      <c r="J574" s="668">
        <v>19</v>
      </c>
      <c r="K574" s="668">
        <v>11476</v>
      </c>
      <c r="L574" s="668">
        <v>0.86363636363636365</v>
      </c>
      <c r="M574" s="668">
        <v>604</v>
      </c>
      <c r="N574" s="668">
        <v>41</v>
      </c>
      <c r="O574" s="668">
        <v>24764</v>
      </c>
      <c r="P574" s="681">
        <v>1.8636363636363635</v>
      </c>
      <c r="Q574" s="669">
        <v>604</v>
      </c>
    </row>
    <row r="575" spans="1:17" ht="14.4" customHeight="1" x14ac:dyDescent="0.3">
      <c r="A575" s="664" t="s">
        <v>555</v>
      </c>
      <c r="B575" s="665" t="s">
        <v>7777</v>
      </c>
      <c r="C575" s="665" t="s">
        <v>7623</v>
      </c>
      <c r="D575" s="665" t="s">
        <v>8479</v>
      </c>
      <c r="E575" s="665" t="s">
        <v>8480</v>
      </c>
      <c r="F575" s="668">
        <v>3</v>
      </c>
      <c r="G575" s="668">
        <v>23505</v>
      </c>
      <c r="H575" s="668">
        <v>1</v>
      </c>
      <c r="I575" s="668">
        <v>7835</v>
      </c>
      <c r="J575" s="668">
        <v>2</v>
      </c>
      <c r="K575" s="668">
        <v>15670</v>
      </c>
      <c r="L575" s="668">
        <v>0.66666666666666663</v>
      </c>
      <c r="M575" s="668">
        <v>7835</v>
      </c>
      <c r="N575" s="668">
        <v>1</v>
      </c>
      <c r="O575" s="668">
        <v>7835</v>
      </c>
      <c r="P575" s="681">
        <v>0.33333333333333331</v>
      </c>
      <c r="Q575" s="669">
        <v>7835</v>
      </c>
    </row>
    <row r="576" spans="1:17" ht="14.4" customHeight="1" x14ac:dyDescent="0.3">
      <c r="A576" s="664" t="s">
        <v>555</v>
      </c>
      <c r="B576" s="665" t="s">
        <v>7777</v>
      </c>
      <c r="C576" s="665" t="s">
        <v>7623</v>
      </c>
      <c r="D576" s="665" t="s">
        <v>8481</v>
      </c>
      <c r="E576" s="665" t="s">
        <v>8482</v>
      </c>
      <c r="F576" s="668">
        <v>6</v>
      </c>
      <c r="G576" s="668">
        <v>7524</v>
      </c>
      <c r="H576" s="668">
        <v>1</v>
      </c>
      <c r="I576" s="668">
        <v>1254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555</v>
      </c>
      <c r="B577" s="665" t="s">
        <v>7777</v>
      </c>
      <c r="C577" s="665" t="s">
        <v>7623</v>
      </c>
      <c r="D577" s="665" t="s">
        <v>8483</v>
      </c>
      <c r="E577" s="665" t="s">
        <v>8482</v>
      </c>
      <c r="F577" s="668">
        <v>4</v>
      </c>
      <c r="G577" s="668">
        <v>5393.24</v>
      </c>
      <c r="H577" s="668">
        <v>1</v>
      </c>
      <c r="I577" s="668">
        <v>1348.31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555</v>
      </c>
      <c r="B578" s="665" t="s">
        <v>7777</v>
      </c>
      <c r="C578" s="665" t="s">
        <v>7623</v>
      </c>
      <c r="D578" s="665" t="s">
        <v>8484</v>
      </c>
      <c r="E578" s="665" t="s">
        <v>8485</v>
      </c>
      <c r="F578" s="668">
        <v>36</v>
      </c>
      <c r="G578" s="668">
        <v>20952</v>
      </c>
      <c r="H578" s="668">
        <v>1</v>
      </c>
      <c r="I578" s="668">
        <v>582</v>
      </c>
      <c r="J578" s="668">
        <v>3</v>
      </c>
      <c r="K578" s="668">
        <v>1746</v>
      </c>
      <c r="L578" s="668">
        <v>8.3333333333333329E-2</v>
      </c>
      <c r="M578" s="668">
        <v>582</v>
      </c>
      <c r="N578" s="668">
        <v>23</v>
      </c>
      <c r="O578" s="668">
        <v>13386</v>
      </c>
      <c r="P578" s="681">
        <v>0.63888888888888884</v>
      </c>
      <c r="Q578" s="669">
        <v>582</v>
      </c>
    </row>
    <row r="579" spans="1:17" ht="14.4" customHeight="1" x14ac:dyDescent="0.3">
      <c r="A579" s="664" t="s">
        <v>555</v>
      </c>
      <c r="B579" s="665" t="s">
        <v>7777</v>
      </c>
      <c r="C579" s="665" t="s">
        <v>7623</v>
      </c>
      <c r="D579" s="665" t="s">
        <v>8486</v>
      </c>
      <c r="E579" s="665" t="s">
        <v>8485</v>
      </c>
      <c r="F579" s="668">
        <v>14</v>
      </c>
      <c r="G579" s="668">
        <v>8866.2000000000007</v>
      </c>
      <c r="H579" s="668">
        <v>1</v>
      </c>
      <c r="I579" s="668">
        <v>633.30000000000007</v>
      </c>
      <c r="J579" s="668">
        <v>4</v>
      </c>
      <c r="K579" s="668">
        <v>2533.1999999999998</v>
      </c>
      <c r="L579" s="668">
        <v>0.28571428571428564</v>
      </c>
      <c r="M579" s="668">
        <v>633.29999999999995</v>
      </c>
      <c r="N579" s="668">
        <v>4</v>
      </c>
      <c r="O579" s="668">
        <v>2533.1999999999998</v>
      </c>
      <c r="P579" s="681">
        <v>0.28571428571428564</v>
      </c>
      <c r="Q579" s="669">
        <v>633.29999999999995</v>
      </c>
    </row>
    <row r="580" spans="1:17" ht="14.4" customHeight="1" x14ac:dyDescent="0.3">
      <c r="A580" s="664" t="s">
        <v>555</v>
      </c>
      <c r="B580" s="665" t="s">
        <v>7777</v>
      </c>
      <c r="C580" s="665" t="s">
        <v>7623</v>
      </c>
      <c r="D580" s="665" t="s">
        <v>8487</v>
      </c>
      <c r="E580" s="665" t="s">
        <v>8485</v>
      </c>
      <c r="F580" s="668">
        <v>6</v>
      </c>
      <c r="G580" s="668">
        <v>4107.6000000000004</v>
      </c>
      <c r="H580" s="668">
        <v>1</v>
      </c>
      <c r="I580" s="668">
        <v>684.6</v>
      </c>
      <c r="J580" s="668">
        <v>3</v>
      </c>
      <c r="K580" s="668">
        <v>2053.8000000000002</v>
      </c>
      <c r="L580" s="668">
        <v>0.5</v>
      </c>
      <c r="M580" s="668">
        <v>684.6</v>
      </c>
      <c r="N580" s="668">
        <v>4</v>
      </c>
      <c r="O580" s="668">
        <v>2738.4</v>
      </c>
      <c r="P580" s="681">
        <v>0.66666666666666663</v>
      </c>
      <c r="Q580" s="669">
        <v>684.6</v>
      </c>
    </row>
    <row r="581" spans="1:17" ht="14.4" customHeight="1" x14ac:dyDescent="0.3">
      <c r="A581" s="664" t="s">
        <v>555</v>
      </c>
      <c r="B581" s="665" t="s">
        <v>7777</v>
      </c>
      <c r="C581" s="665" t="s">
        <v>7623</v>
      </c>
      <c r="D581" s="665" t="s">
        <v>8488</v>
      </c>
      <c r="E581" s="665" t="s">
        <v>8489</v>
      </c>
      <c r="F581" s="668">
        <v>9</v>
      </c>
      <c r="G581" s="668">
        <v>77164.56</v>
      </c>
      <c r="H581" s="668">
        <v>1</v>
      </c>
      <c r="I581" s="668">
        <v>8573.84</v>
      </c>
      <c r="J581" s="668">
        <v>7</v>
      </c>
      <c r="K581" s="668">
        <v>60016.88</v>
      </c>
      <c r="L581" s="668">
        <v>0.77777777777777779</v>
      </c>
      <c r="M581" s="668">
        <v>8573.84</v>
      </c>
      <c r="N581" s="668">
        <v>5</v>
      </c>
      <c r="O581" s="668">
        <v>42869.2</v>
      </c>
      <c r="P581" s="681">
        <v>0.55555555555555558</v>
      </c>
      <c r="Q581" s="669">
        <v>8573.84</v>
      </c>
    </row>
    <row r="582" spans="1:17" ht="14.4" customHeight="1" x14ac:dyDescent="0.3">
      <c r="A582" s="664" t="s">
        <v>555</v>
      </c>
      <c r="B582" s="665" t="s">
        <v>7777</v>
      </c>
      <c r="C582" s="665" t="s">
        <v>7623</v>
      </c>
      <c r="D582" s="665" t="s">
        <v>8490</v>
      </c>
      <c r="E582" s="665" t="s">
        <v>8491</v>
      </c>
      <c r="F582" s="668">
        <v>1</v>
      </c>
      <c r="G582" s="668">
        <v>8115.76</v>
      </c>
      <c r="H582" s="668">
        <v>1</v>
      </c>
      <c r="I582" s="668">
        <v>8115.76</v>
      </c>
      <c r="J582" s="668"/>
      <c r="K582" s="668"/>
      <c r="L582" s="668"/>
      <c r="M582" s="668"/>
      <c r="N582" s="668">
        <v>1</v>
      </c>
      <c r="O582" s="668">
        <v>8115.76</v>
      </c>
      <c r="P582" s="681">
        <v>1</v>
      </c>
      <c r="Q582" s="669">
        <v>8115.76</v>
      </c>
    </row>
    <row r="583" spans="1:17" ht="14.4" customHeight="1" x14ac:dyDescent="0.3">
      <c r="A583" s="664" t="s">
        <v>555</v>
      </c>
      <c r="B583" s="665" t="s">
        <v>7777</v>
      </c>
      <c r="C583" s="665" t="s">
        <v>7623</v>
      </c>
      <c r="D583" s="665" t="s">
        <v>8492</v>
      </c>
      <c r="E583" s="665" t="s">
        <v>8493</v>
      </c>
      <c r="F583" s="668">
        <v>1</v>
      </c>
      <c r="G583" s="668">
        <v>18954.47</v>
      </c>
      <c r="H583" s="668">
        <v>1</v>
      </c>
      <c r="I583" s="668">
        <v>18954.47</v>
      </c>
      <c r="J583" s="668"/>
      <c r="K583" s="668"/>
      <c r="L583" s="668"/>
      <c r="M583" s="668"/>
      <c r="N583" s="668">
        <v>1</v>
      </c>
      <c r="O583" s="668">
        <v>18954.47</v>
      </c>
      <c r="P583" s="681">
        <v>1</v>
      </c>
      <c r="Q583" s="669">
        <v>18954.47</v>
      </c>
    </row>
    <row r="584" spans="1:17" ht="14.4" customHeight="1" x14ac:dyDescent="0.3">
      <c r="A584" s="664" t="s">
        <v>555</v>
      </c>
      <c r="B584" s="665" t="s">
        <v>7777</v>
      </c>
      <c r="C584" s="665" t="s">
        <v>7623</v>
      </c>
      <c r="D584" s="665" t="s">
        <v>8494</v>
      </c>
      <c r="E584" s="665" t="s">
        <v>8495</v>
      </c>
      <c r="F584" s="668">
        <v>2</v>
      </c>
      <c r="G584" s="668">
        <v>10917.4</v>
      </c>
      <c r="H584" s="668">
        <v>1</v>
      </c>
      <c r="I584" s="668">
        <v>5458.7</v>
      </c>
      <c r="J584" s="668"/>
      <c r="K584" s="668"/>
      <c r="L584" s="668"/>
      <c r="M584" s="668"/>
      <c r="N584" s="668">
        <v>1</v>
      </c>
      <c r="O584" s="668">
        <v>5458.7</v>
      </c>
      <c r="P584" s="681">
        <v>0.5</v>
      </c>
      <c r="Q584" s="669">
        <v>5458.7</v>
      </c>
    </row>
    <row r="585" spans="1:17" ht="14.4" customHeight="1" x14ac:dyDescent="0.3">
      <c r="A585" s="664" t="s">
        <v>555</v>
      </c>
      <c r="B585" s="665" t="s">
        <v>7777</v>
      </c>
      <c r="C585" s="665" t="s">
        <v>7623</v>
      </c>
      <c r="D585" s="665" t="s">
        <v>8496</v>
      </c>
      <c r="E585" s="665" t="s">
        <v>3407</v>
      </c>
      <c r="F585" s="668"/>
      <c r="G585" s="668"/>
      <c r="H585" s="668"/>
      <c r="I585" s="668"/>
      <c r="J585" s="668"/>
      <c r="K585" s="668"/>
      <c r="L585" s="668"/>
      <c r="M585" s="668"/>
      <c r="N585" s="668">
        <v>2</v>
      </c>
      <c r="O585" s="668">
        <v>4932</v>
      </c>
      <c r="P585" s="681"/>
      <c r="Q585" s="669">
        <v>2466</v>
      </c>
    </row>
    <row r="586" spans="1:17" ht="14.4" customHeight="1" x14ac:dyDescent="0.3">
      <c r="A586" s="664" t="s">
        <v>555</v>
      </c>
      <c r="B586" s="665" t="s">
        <v>7777</v>
      </c>
      <c r="C586" s="665" t="s">
        <v>7623</v>
      </c>
      <c r="D586" s="665" t="s">
        <v>8497</v>
      </c>
      <c r="E586" s="665" t="s">
        <v>8480</v>
      </c>
      <c r="F586" s="668">
        <v>3</v>
      </c>
      <c r="G586" s="668">
        <v>20703.449999999997</v>
      </c>
      <c r="H586" s="668">
        <v>1</v>
      </c>
      <c r="I586" s="668">
        <v>6901.1499999999987</v>
      </c>
      <c r="J586" s="668"/>
      <c r="K586" s="668"/>
      <c r="L586" s="668"/>
      <c r="M586" s="668"/>
      <c r="N586" s="668"/>
      <c r="O586" s="668"/>
      <c r="P586" s="681"/>
      <c r="Q586" s="669"/>
    </row>
    <row r="587" spans="1:17" ht="14.4" customHeight="1" x14ac:dyDescent="0.3">
      <c r="A587" s="664" t="s">
        <v>555</v>
      </c>
      <c r="B587" s="665" t="s">
        <v>7777</v>
      </c>
      <c r="C587" s="665" t="s">
        <v>7623</v>
      </c>
      <c r="D587" s="665" t="s">
        <v>8498</v>
      </c>
      <c r="E587" s="665" t="s">
        <v>8499</v>
      </c>
      <c r="F587" s="668">
        <v>2</v>
      </c>
      <c r="G587" s="668">
        <v>7325.22</v>
      </c>
      <c r="H587" s="668">
        <v>1</v>
      </c>
      <c r="I587" s="668">
        <v>3662.61</v>
      </c>
      <c r="J587" s="668">
        <v>1</v>
      </c>
      <c r="K587" s="668">
        <v>3662.61</v>
      </c>
      <c r="L587" s="668">
        <v>0.5</v>
      </c>
      <c r="M587" s="668">
        <v>3662.61</v>
      </c>
      <c r="N587" s="668">
        <v>4</v>
      </c>
      <c r="O587" s="668">
        <v>14650.44</v>
      </c>
      <c r="P587" s="681">
        <v>2</v>
      </c>
      <c r="Q587" s="669">
        <v>3662.61</v>
      </c>
    </row>
    <row r="588" spans="1:17" ht="14.4" customHeight="1" x14ac:dyDescent="0.3">
      <c r="A588" s="664" t="s">
        <v>555</v>
      </c>
      <c r="B588" s="665" t="s">
        <v>7777</v>
      </c>
      <c r="C588" s="665" t="s">
        <v>7623</v>
      </c>
      <c r="D588" s="665" t="s">
        <v>8500</v>
      </c>
      <c r="E588" s="665" t="s">
        <v>8501</v>
      </c>
      <c r="F588" s="668">
        <v>14</v>
      </c>
      <c r="G588" s="668">
        <v>108038</v>
      </c>
      <c r="H588" s="668">
        <v>1</v>
      </c>
      <c r="I588" s="668">
        <v>7717</v>
      </c>
      <c r="J588" s="668">
        <v>13</v>
      </c>
      <c r="K588" s="668">
        <v>100321</v>
      </c>
      <c r="L588" s="668">
        <v>0.9285714285714286</v>
      </c>
      <c r="M588" s="668">
        <v>7717</v>
      </c>
      <c r="N588" s="668">
        <v>10</v>
      </c>
      <c r="O588" s="668">
        <v>77170</v>
      </c>
      <c r="P588" s="681">
        <v>0.7142857142857143</v>
      </c>
      <c r="Q588" s="669">
        <v>7717</v>
      </c>
    </row>
    <row r="589" spans="1:17" ht="14.4" customHeight="1" x14ac:dyDescent="0.3">
      <c r="A589" s="664" t="s">
        <v>555</v>
      </c>
      <c r="B589" s="665" t="s">
        <v>7777</v>
      </c>
      <c r="C589" s="665" t="s">
        <v>7623</v>
      </c>
      <c r="D589" s="665" t="s">
        <v>8502</v>
      </c>
      <c r="E589" s="665" t="s">
        <v>8503</v>
      </c>
      <c r="F589" s="668"/>
      <c r="G589" s="668"/>
      <c r="H589" s="668"/>
      <c r="I589" s="668"/>
      <c r="J589" s="668">
        <v>1</v>
      </c>
      <c r="K589" s="668">
        <v>10248.6</v>
      </c>
      <c r="L589" s="668"/>
      <c r="M589" s="668">
        <v>10248.6</v>
      </c>
      <c r="N589" s="668">
        <v>2</v>
      </c>
      <c r="O589" s="668">
        <v>20497.2</v>
      </c>
      <c r="P589" s="681"/>
      <c r="Q589" s="669">
        <v>10248.6</v>
      </c>
    </row>
    <row r="590" spans="1:17" ht="14.4" customHeight="1" x14ac:dyDescent="0.3">
      <c r="A590" s="664" t="s">
        <v>555</v>
      </c>
      <c r="B590" s="665" t="s">
        <v>7777</v>
      </c>
      <c r="C590" s="665" t="s">
        <v>7623</v>
      </c>
      <c r="D590" s="665" t="s">
        <v>8504</v>
      </c>
      <c r="E590" s="665" t="s">
        <v>8505</v>
      </c>
      <c r="F590" s="668"/>
      <c r="G590" s="668"/>
      <c r="H590" s="668"/>
      <c r="I590" s="668"/>
      <c r="J590" s="668">
        <v>1</v>
      </c>
      <c r="K590" s="668">
        <v>6798</v>
      </c>
      <c r="L590" s="668"/>
      <c r="M590" s="668">
        <v>6798</v>
      </c>
      <c r="N590" s="668">
        <v>1</v>
      </c>
      <c r="O590" s="668">
        <v>6798</v>
      </c>
      <c r="P590" s="681"/>
      <c r="Q590" s="669">
        <v>6798</v>
      </c>
    </row>
    <row r="591" spans="1:17" ht="14.4" customHeight="1" x14ac:dyDescent="0.3">
      <c r="A591" s="664" t="s">
        <v>555</v>
      </c>
      <c r="B591" s="665" t="s">
        <v>7777</v>
      </c>
      <c r="C591" s="665" t="s">
        <v>7623</v>
      </c>
      <c r="D591" s="665" t="s">
        <v>8506</v>
      </c>
      <c r="E591" s="665" t="s">
        <v>8507</v>
      </c>
      <c r="F591" s="668"/>
      <c r="G591" s="668"/>
      <c r="H591" s="668"/>
      <c r="I591" s="668"/>
      <c r="J591" s="668"/>
      <c r="K591" s="668"/>
      <c r="L591" s="668"/>
      <c r="M591" s="668"/>
      <c r="N591" s="668">
        <v>2</v>
      </c>
      <c r="O591" s="668">
        <v>5316</v>
      </c>
      <c r="P591" s="681"/>
      <c r="Q591" s="669">
        <v>2658</v>
      </c>
    </row>
    <row r="592" spans="1:17" ht="14.4" customHeight="1" x14ac:dyDescent="0.3">
      <c r="A592" s="664" t="s">
        <v>555</v>
      </c>
      <c r="B592" s="665" t="s">
        <v>7777</v>
      </c>
      <c r="C592" s="665" t="s">
        <v>7623</v>
      </c>
      <c r="D592" s="665" t="s">
        <v>8508</v>
      </c>
      <c r="E592" s="665" t="s">
        <v>8509</v>
      </c>
      <c r="F592" s="668">
        <v>5</v>
      </c>
      <c r="G592" s="668">
        <v>51183.4</v>
      </c>
      <c r="H592" s="668">
        <v>1</v>
      </c>
      <c r="I592" s="668">
        <v>10236.68</v>
      </c>
      <c r="J592" s="668">
        <v>14</v>
      </c>
      <c r="K592" s="668">
        <v>143313.51999999999</v>
      </c>
      <c r="L592" s="668">
        <v>2.8</v>
      </c>
      <c r="M592" s="668">
        <v>10236.679999999998</v>
      </c>
      <c r="N592" s="668">
        <v>12</v>
      </c>
      <c r="O592" s="668">
        <v>122840.16</v>
      </c>
      <c r="P592" s="681">
        <v>2.4</v>
      </c>
      <c r="Q592" s="669">
        <v>10236.68</v>
      </c>
    </row>
    <row r="593" spans="1:17" ht="14.4" customHeight="1" x14ac:dyDescent="0.3">
      <c r="A593" s="664" t="s">
        <v>555</v>
      </c>
      <c r="B593" s="665" t="s">
        <v>7777</v>
      </c>
      <c r="C593" s="665" t="s">
        <v>7623</v>
      </c>
      <c r="D593" s="665" t="s">
        <v>8510</v>
      </c>
      <c r="E593" s="665" t="s">
        <v>8511</v>
      </c>
      <c r="F593" s="668">
        <v>1</v>
      </c>
      <c r="G593" s="668">
        <v>10522.82</v>
      </c>
      <c r="H593" s="668">
        <v>1</v>
      </c>
      <c r="I593" s="668">
        <v>10522.82</v>
      </c>
      <c r="J593" s="668">
        <v>1</v>
      </c>
      <c r="K593" s="668">
        <v>10522.82</v>
      </c>
      <c r="L593" s="668">
        <v>1</v>
      </c>
      <c r="M593" s="668">
        <v>10522.82</v>
      </c>
      <c r="N593" s="668">
        <v>2</v>
      </c>
      <c r="O593" s="668">
        <v>21045.64</v>
      </c>
      <c r="P593" s="681">
        <v>2</v>
      </c>
      <c r="Q593" s="669">
        <v>10522.82</v>
      </c>
    </row>
    <row r="594" spans="1:17" ht="14.4" customHeight="1" x14ac:dyDescent="0.3">
      <c r="A594" s="664" t="s">
        <v>555</v>
      </c>
      <c r="B594" s="665" t="s">
        <v>7777</v>
      </c>
      <c r="C594" s="665" t="s">
        <v>7623</v>
      </c>
      <c r="D594" s="665" t="s">
        <v>8512</v>
      </c>
      <c r="E594" s="665" t="s">
        <v>8513</v>
      </c>
      <c r="F594" s="668">
        <v>1</v>
      </c>
      <c r="G594" s="668">
        <v>16098.56</v>
      </c>
      <c r="H594" s="668">
        <v>1</v>
      </c>
      <c r="I594" s="668">
        <v>16098.56</v>
      </c>
      <c r="J594" s="668"/>
      <c r="K594" s="668"/>
      <c r="L594" s="668"/>
      <c r="M594" s="668"/>
      <c r="N594" s="668"/>
      <c r="O594" s="668"/>
      <c r="P594" s="681"/>
      <c r="Q594" s="669"/>
    </row>
    <row r="595" spans="1:17" ht="14.4" customHeight="1" x14ac:dyDescent="0.3">
      <c r="A595" s="664" t="s">
        <v>555</v>
      </c>
      <c r="B595" s="665" t="s">
        <v>7777</v>
      </c>
      <c r="C595" s="665" t="s">
        <v>7623</v>
      </c>
      <c r="D595" s="665" t="s">
        <v>8514</v>
      </c>
      <c r="E595" s="665" t="s">
        <v>8515</v>
      </c>
      <c r="F595" s="668">
        <v>7</v>
      </c>
      <c r="G595" s="668">
        <v>60843.86</v>
      </c>
      <c r="H595" s="668">
        <v>1</v>
      </c>
      <c r="I595" s="668">
        <v>8691.98</v>
      </c>
      <c r="J595" s="668">
        <v>6</v>
      </c>
      <c r="K595" s="668">
        <v>52151.87999999999</v>
      </c>
      <c r="L595" s="668">
        <v>0.85714285714285698</v>
      </c>
      <c r="M595" s="668">
        <v>8691.9799999999977</v>
      </c>
      <c r="N595" s="668">
        <v>9</v>
      </c>
      <c r="O595" s="668">
        <v>78227.819999999992</v>
      </c>
      <c r="P595" s="681">
        <v>1.2857142857142856</v>
      </c>
      <c r="Q595" s="669">
        <v>8691.98</v>
      </c>
    </row>
    <row r="596" spans="1:17" ht="14.4" customHeight="1" x14ac:dyDescent="0.3">
      <c r="A596" s="664" t="s">
        <v>555</v>
      </c>
      <c r="B596" s="665" t="s">
        <v>7777</v>
      </c>
      <c r="C596" s="665" t="s">
        <v>7623</v>
      </c>
      <c r="D596" s="665" t="s">
        <v>8516</v>
      </c>
      <c r="E596" s="665" t="s">
        <v>8517</v>
      </c>
      <c r="F596" s="668"/>
      <c r="G596" s="668"/>
      <c r="H596" s="668"/>
      <c r="I596" s="668"/>
      <c r="J596" s="668">
        <v>9</v>
      </c>
      <c r="K596" s="668">
        <v>10101.42</v>
      </c>
      <c r="L596" s="668"/>
      <c r="M596" s="668">
        <v>1122.3800000000001</v>
      </c>
      <c r="N596" s="668"/>
      <c r="O596" s="668"/>
      <c r="P596" s="681"/>
      <c r="Q596" s="669"/>
    </row>
    <row r="597" spans="1:17" ht="14.4" customHeight="1" x14ac:dyDescent="0.3">
      <c r="A597" s="664" t="s">
        <v>555</v>
      </c>
      <c r="B597" s="665" t="s">
        <v>7777</v>
      </c>
      <c r="C597" s="665" t="s">
        <v>7623</v>
      </c>
      <c r="D597" s="665" t="s">
        <v>8518</v>
      </c>
      <c r="E597" s="665" t="s">
        <v>8519</v>
      </c>
      <c r="F597" s="668">
        <v>1</v>
      </c>
      <c r="G597" s="668">
        <v>8669.48</v>
      </c>
      <c r="H597" s="668">
        <v>1</v>
      </c>
      <c r="I597" s="668">
        <v>8669.48</v>
      </c>
      <c r="J597" s="668"/>
      <c r="K597" s="668"/>
      <c r="L597" s="668"/>
      <c r="M597" s="668"/>
      <c r="N597" s="668"/>
      <c r="O597" s="668"/>
      <c r="P597" s="681"/>
      <c r="Q597" s="669"/>
    </row>
    <row r="598" spans="1:17" ht="14.4" customHeight="1" x14ac:dyDescent="0.3">
      <c r="A598" s="664" t="s">
        <v>555</v>
      </c>
      <c r="B598" s="665" t="s">
        <v>7777</v>
      </c>
      <c r="C598" s="665" t="s">
        <v>7623</v>
      </c>
      <c r="D598" s="665" t="s">
        <v>8520</v>
      </c>
      <c r="E598" s="665" t="s">
        <v>8521</v>
      </c>
      <c r="F598" s="668">
        <v>14</v>
      </c>
      <c r="G598" s="668">
        <v>9616.5999999999985</v>
      </c>
      <c r="H598" s="668">
        <v>1</v>
      </c>
      <c r="I598" s="668">
        <v>686.89999999999986</v>
      </c>
      <c r="J598" s="668">
        <v>31</v>
      </c>
      <c r="K598" s="668">
        <v>21293.899999999998</v>
      </c>
      <c r="L598" s="668">
        <v>2.2142857142857144</v>
      </c>
      <c r="M598" s="668">
        <v>686.9</v>
      </c>
      <c r="N598" s="668">
        <v>34</v>
      </c>
      <c r="O598" s="668">
        <v>23354.6</v>
      </c>
      <c r="P598" s="681">
        <v>2.4285714285714288</v>
      </c>
      <c r="Q598" s="669">
        <v>686.9</v>
      </c>
    </row>
    <row r="599" spans="1:17" ht="14.4" customHeight="1" x14ac:dyDescent="0.3">
      <c r="A599" s="664" t="s">
        <v>555</v>
      </c>
      <c r="B599" s="665" t="s">
        <v>7777</v>
      </c>
      <c r="C599" s="665" t="s">
        <v>7623</v>
      </c>
      <c r="D599" s="665" t="s">
        <v>8522</v>
      </c>
      <c r="E599" s="665" t="s">
        <v>8523</v>
      </c>
      <c r="F599" s="668">
        <v>47</v>
      </c>
      <c r="G599" s="668">
        <v>41779.71</v>
      </c>
      <c r="H599" s="668">
        <v>1</v>
      </c>
      <c r="I599" s="668">
        <v>888.93</v>
      </c>
      <c r="J599" s="668">
        <v>70</v>
      </c>
      <c r="K599" s="668">
        <v>62225.099999999991</v>
      </c>
      <c r="L599" s="668">
        <v>1.4893617021276595</v>
      </c>
      <c r="M599" s="668">
        <v>888.92999999999984</v>
      </c>
      <c r="N599" s="668">
        <v>61</v>
      </c>
      <c r="O599" s="668">
        <v>54224.73</v>
      </c>
      <c r="P599" s="681">
        <v>1.2978723404255321</v>
      </c>
      <c r="Q599" s="669">
        <v>888.93000000000006</v>
      </c>
    </row>
    <row r="600" spans="1:17" ht="14.4" customHeight="1" x14ac:dyDescent="0.3">
      <c r="A600" s="664" t="s">
        <v>555</v>
      </c>
      <c r="B600" s="665" t="s">
        <v>7777</v>
      </c>
      <c r="C600" s="665" t="s">
        <v>7623</v>
      </c>
      <c r="D600" s="665" t="s">
        <v>8524</v>
      </c>
      <c r="E600" s="665" t="s">
        <v>8525</v>
      </c>
      <c r="F600" s="668">
        <v>20</v>
      </c>
      <c r="G600" s="668">
        <v>83640.800000000003</v>
      </c>
      <c r="H600" s="668">
        <v>1</v>
      </c>
      <c r="I600" s="668">
        <v>4182.04</v>
      </c>
      <c r="J600" s="668">
        <v>36</v>
      </c>
      <c r="K600" s="668">
        <v>150553.44</v>
      </c>
      <c r="L600" s="668">
        <v>1.8</v>
      </c>
      <c r="M600" s="668">
        <v>4182.04</v>
      </c>
      <c r="N600" s="668">
        <v>22</v>
      </c>
      <c r="O600" s="668">
        <v>92004.87999999999</v>
      </c>
      <c r="P600" s="681">
        <v>1.0999999999999999</v>
      </c>
      <c r="Q600" s="669">
        <v>4182.04</v>
      </c>
    </row>
    <row r="601" spans="1:17" ht="14.4" customHeight="1" x14ac:dyDescent="0.3">
      <c r="A601" s="664" t="s">
        <v>555</v>
      </c>
      <c r="B601" s="665" t="s">
        <v>7777</v>
      </c>
      <c r="C601" s="665" t="s">
        <v>7623</v>
      </c>
      <c r="D601" s="665" t="s">
        <v>8526</v>
      </c>
      <c r="E601" s="665" t="s">
        <v>8527</v>
      </c>
      <c r="F601" s="668">
        <v>3</v>
      </c>
      <c r="G601" s="668">
        <v>24850.949999999997</v>
      </c>
      <c r="H601" s="668">
        <v>1</v>
      </c>
      <c r="I601" s="668">
        <v>8283.65</v>
      </c>
      <c r="J601" s="668">
        <v>2</v>
      </c>
      <c r="K601" s="668">
        <v>16567.3</v>
      </c>
      <c r="L601" s="668">
        <v>0.66666666666666674</v>
      </c>
      <c r="M601" s="668">
        <v>8283.65</v>
      </c>
      <c r="N601" s="668">
        <v>7</v>
      </c>
      <c r="O601" s="668">
        <v>57985.55</v>
      </c>
      <c r="P601" s="681">
        <v>2.3333333333333339</v>
      </c>
      <c r="Q601" s="669">
        <v>8283.65</v>
      </c>
    </row>
    <row r="602" spans="1:17" ht="14.4" customHeight="1" x14ac:dyDescent="0.3">
      <c r="A602" s="664" t="s">
        <v>555</v>
      </c>
      <c r="B602" s="665" t="s">
        <v>7777</v>
      </c>
      <c r="C602" s="665" t="s">
        <v>7623</v>
      </c>
      <c r="D602" s="665" t="s">
        <v>8528</v>
      </c>
      <c r="E602" s="665" t="s">
        <v>8529</v>
      </c>
      <c r="F602" s="668">
        <v>1</v>
      </c>
      <c r="G602" s="668">
        <v>8283.65</v>
      </c>
      <c r="H602" s="668">
        <v>1</v>
      </c>
      <c r="I602" s="668">
        <v>8283.65</v>
      </c>
      <c r="J602" s="668">
        <v>2</v>
      </c>
      <c r="K602" s="668">
        <v>16567.3</v>
      </c>
      <c r="L602" s="668">
        <v>2</v>
      </c>
      <c r="M602" s="668">
        <v>8283.65</v>
      </c>
      <c r="N602" s="668">
        <v>1</v>
      </c>
      <c r="O602" s="668">
        <v>8283.65</v>
      </c>
      <c r="P602" s="681">
        <v>1</v>
      </c>
      <c r="Q602" s="669">
        <v>8283.65</v>
      </c>
    </row>
    <row r="603" spans="1:17" ht="14.4" customHeight="1" x14ac:dyDescent="0.3">
      <c r="A603" s="664" t="s">
        <v>555</v>
      </c>
      <c r="B603" s="665" t="s">
        <v>7777</v>
      </c>
      <c r="C603" s="665" t="s">
        <v>7623</v>
      </c>
      <c r="D603" s="665" t="s">
        <v>8530</v>
      </c>
      <c r="E603" s="665" t="s">
        <v>8531</v>
      </c>
      <c r="F603" s="668">
        <v>23</v>
      </c>
      <c r="G603" s="668">
        <v>103209.73999999999</v>
      </c>
      <c r="H603" s="668">
        <v>1</v>
      </c>
      <c r="I603" s="668">
        <v>4487.3799999999992</v>
      </c>
      <c r="J603" s="668">
        <v>42</v>
      </c>
      <c r="K603" s="668">
        <v>188469.96</v>
      </c>
      <c r="L603" s="668">
        <v>1.8260869565217392</v>
      </c>
      <c r="M603" s="668">
        <v>4487.38</v>
      </c>
      <c r="N603" s="668">
        <v>38</v>
      </c>
      <c r="O603" s="668">
        <v>170520.44</v>
      </c>
      <c r="P603" s="681">
        <v>1.6521739130434785</v>
      </c>
      <c r="Q603" s="669">
        <v>4487.38</v>
      </c>
    </row>
    <row r="604" spans="1:17" ht="14.4" customHeight="1" x14ac:dyDescent="0.3">
      <c r="A604" s="664" t="s">
        <v>555</v>
      </c>
      <c r="B604" s="665" t="s">
        <v>7777</v>
      </c>
      <c r="C604" s="665" t="s">
        <v>7623</v>
      </c>
      <c r="D604" s="665" t="s">
        <v>8532</v>
      </c>
      <c r="E604" s="665" t="s">
        <v>8533</v>
      </c>
      <c r="F604" s="668">
        <v>10.3</v>
      </c>
      <c r="G604" s="668">
        <v>3769.7999999999997</v>
      </c>
      <c r="H604" s="668">
        <v>1</v>
      </c>
      <c r="I604" s="668">
        <v>365.99999999999994</v>
      </c>
      <c r="J604" s="668">
        <v>4.6000000000000005</v>
      </c>
      <c r="K604" s="668">
        <v>1683.6000000000001</v>
      </c>
      <c r="L604" s="668">
        <v>0.44660194174757289</v>
      </c>
      <c r="M604" s="668">
        <v>366</v>
      </c>
      <c r="N604" s="668">
        <v>3.7</v>
      </c>
      <c r="O604" s="668">
        <v>1354.2</v>
      </c>
      <c r="P604" s="681">
        <v>0.35922330097087385</v>
      </c>
      <c r="Q604" s="669">
        <v>366</v>
      </c>
    </row>
    <row r="605" spans="1:17" ht="14.4" customHeight="1" x14ac:dyDescent="0.3">
      <c r="A605" s="664" t="s">
        <v>555</v>
      </c>
      <c r="B605" s="665" t="s">
        <v>7777</v>
      </c>
      <c r="C605" s="665" t="s">
        <v>7623</v>
      </c>
      <c r="D605" s="665" t="s">
        <v>8534</v>
      </c>
      <c r="E605" s="665" t="s">
        <v>8535</v>
      </c>
      <c r="F605" s="668"/>
      <c r="G605" s="668"/>
      <c r="H605" s="668"/>
      <c r="I605" s="668"/>
      <c r="J605" s="668">
        <v>2</v>
      </c>
      <c r="K605" s="668">
        <v>28330.04</v>
      </c>
      <c r="L605" s="668"/>
      <c r="M605" s="668">
        <v>14165.02</v>
      </c>
      <c r="N605" s="668"/>
      <c r="O605" s="668"/>
      <c r="P605" s="681"/>
      <c r="Q605" s="669"/>
    </row>
    <row r="606" spans="1:17" ht="14.4" customHeight="1" x14ac:dyDescent="0.3">
      <c r="A606" s="664" t="s">
        <v>555</v>
      </c>
      <c r="B606" s="665" t="s">
        <v>7777</v>
      </c>
      <c r="C606" s="665" t="s">
        <v>7623</v>
      </c>
      <c r="D606" s="665" t="s">
        <v>8536</v>
      </c>
      <c r="E606" s="665" t="s">
        <v>8535</v>
      </c>
      <c r="F606" s="668"/>
      <c r="G606" s="668"/>
      <c r="H606" s="668"/>
      <c r="I606" s="668"/>
      <c r="J606" s="668">
        <v>2</v>
      </c>
      <c r="K606" s="668">
        <v>6427.52</v>
      </c>
      <c r="L606" s="668"/>
      <c r="M606" s="668">
        <v>3213.76</v>
      </c>
      <c r="N606" s="668"/>
      <c r="O606" s="668"/>
      <c r="P606" s="681"/>
      <c r="Q606" s="669"/>
    </row>
    <row r="607" spans="1:17" ht="14.4" customHeight="1" x14ac:dyDescent="0.3">
      <c r="A607" s="664" t="s">
        <v>555</v>
      </c>
      <c r="B607" s="665" t="s">
        <v>7777</v>
      </c>
      <c r="C607" s="665" t="s">
        <v>7623</v>
      </c>
      <c r="D607" s="665" t="s">
        <v>8537</v>
      </c>
      <c r="E607" s="665" t="s">
        <v>8538</v>
      </c>
      <c r="F607" s="668"/>
      <c r="G607" s="668"/>
      <c r="H607" s="668"/>
      <c r="I607" s="668"/>
      <c r="J607" s="668"/>
      <c r="K607" s="668"/>
      <c r="L607" s="668"/>
      <c r="M607" s="668"/>
      <c r="N607" s="668">
        <v>6</v>
      </c>
      <c r="O607" s="668">
        <v>938.94</v>
      </c>
      <c r="P607" s="681"/>
      <c r="Q607" s="669">
        <v>156.49</v>
      </c>
    </row>
    <row r="608" spans="1:17" ht="14.4" customHeight="1" x14ac:dyDescent="0.3">
      <c r="A608" s="664" t="s">
        <v>555</v>
      </c>
      <c r="B608" s="665" t="s">
        <v>7777</v>
      </c>
      <c r="C608" s="665" t="s">
        <v>7623</v>
      </c>
      <c r="D608" s="665" t="s">
        <v>8539</v>
      </c>
      <c r="E608" s="665" t="s">
        <v>8540</v>
      </c>
      <c r="F608" s="668">
        <v>7</v>
      </c>
      <c r="G608" s="668">
        <v>1095.43</v>
      </c>
      <c r="H608" s="668">
        <v>1</v>
      </c>
      <c r="I608" s="668">
        <v>156.49</v>
      </c>
      <c r="J608" s="668">
        <v>5</v>
      </c>
      <c r="K608" s="668">
        <v>782.45</v>
      </c>
      <c r="L608" s="668">
        <v>0.7142857142857143</v>
      </c>
      <c r="M608" s="668">
        <v>156.49</v>
      </c>
      <c r="N608" s="668">
        <v>14</v>
      </c>
      <c r="O608" s="668">
        <v>2190.86</v>
      </c>
      <c r="P608" s="681">
        <v>2</v>
      </c>
      <c r="Q608" s="669">
        <v>156.49</v>
      </c>
    </row>
    <row r="609" spans="1:17" ht="14.4" customHeight="1" x14ac:dyDescent="0.3">
      <c r="A609" s="664" t="s">
        <v>555</v>
      </c>
      <c r="B609" s="665" t="s">
        <v>7777</v>
      </c>
      <c r="C609" s="665" t="s">
        <v>7623</v>
      </c>
      <c r="D609" s="665" t="s">
        <v>8541</v>
      </c>
      <c r="E609" s="665" t="s">
        <v>8540</v>
      </c>
      <c r="F609" s="668">
        <v>8</v>
      </c>
      <c r="G609" s="668">
        <v>1376.32</v>
      </c>
      <c r="H609" s="668">
        <v>1</v>
      </c>
      <c r="I609" s="668">
        <v>172.04</v>
      </c>
      <c r="J609" s="668">
        <v>13</v>
      </c>
      <c r="K609" s="668">
        <v>2236.52</v>
      </c>
      <c r="L609" s="668">
        <v>1.625</v>
      </c>
      <c r="M609" s="668">
        <v>172.04</v>
      </c>
      <c r="N609" s="668">
        <v>12</v>
      </c>
      <c r="O609" s="668">
        <v>2064.48</v>
      </c>
      <c r="P609" s="681">
        <v>1.5</v>
      </c>
      <c r="Q609" s="669">
        <v>172.04</v>
      </c>
    </row>
    <row r="610" spans="1:17" ht="14.4" customHeight="1" x14ac:dyDescent="0.3">
      <c r="A610" s="664" t="s">
        <v>555</v>
      </c>
      <c r="B610" s="665" t="s">
        <v>7777</v>
      </c>
      <c r="C610" s="665" t="s">
        <v>7623</v>
      </c>
      <c r="D610" s="665" t="s">
        <v>8542</v>
      </c>
      <c r="E610" s="665" t="s">
        <v>8540</v>
      </c>
      <c r="F610" s="668">
        <v>1</v>
      </c>
      <c r="G610" s="668">
        <v>196.91</v>
      </c>
      <c r="H610" s="668">
        <v>1</v>
      </c>
      <c r="I610" s="668">
        <v>196.91</v>
      </c>
      <c r="J610" s="668"/>
      <c r="K610" s="668"/>
      <c r="L610" s="668"/>
      <c r="M610" s="668"/>
      <c r="N610" s="668"/>
      <c r="O610" s="668"/>
      <c r="P610" s="681"/>
      <c r="Q610" s="669"/>
    </row>
    <row r="611" spans="1:17" ht="14.4" customHeight="1" x14ac:dyDescent="0.3">
      <c r="A611" s="664" t="s">
        <v>555</v>
      </c>
      <c r="B611" s="665" t="s">
        <v>7777</v>
      </c>
      <c r="C611" s="665" t="s">
        <v>7623</v>
      </c>
      <c r="D611" s="665" t="s">
        <v>8543</v>
      </c>
      <c r="E611" s="665" t="s">
        <v>8540</v>
      </c>
      <c r="F611" s="668"/>
      <c r="G611" s="668"/>
      <c r="H611" s="668"/>
      <c r="I611" s="668"/>
      <c r="J611" s="668"/>
      <c r="K611" s="668"/>
      <c r="L611" s="668"/>
      <c r="M611" s="668"/>
      <c r="N611" s="668">
        <v>1</v>
      </c>
      <c r="O611" s="668">
        <v>312.98</v>
      </c>
      <c r="P611" s="681"/>
      <c r="Q611" s="669">
        <v>312.98</v>
      </c>
    </row>
    <row r="612" spans="1:17" ht="14.4" customHeight="1" x14ac:dyDescent="0.3">
      <c r="A612" s="664" t="s">
        <v>555</v>
      </c>
      <c r="B612" s="665" t="s">
        <v>7777</v>
      </c>
      <c r="C612" s="665" t="s">
        <v>7623</v>
      </c>
      <c r="D612" s="665" t="s">
        <v>8544</v>
      </c>
      <c r="E612" s="665" t="s">
        <v>8540</v>
      </c>
      <c r="F612" s="668">
        <v>4</v>
      </c>
      <c r="G612" s="668">
        <v>1500.64</v>
      </c>
      <c r="H612" s="668">
        <v>1</v>
      </c>
      <c r="I612" s="668">
        <v>375.16</v>
      </c>
      <c r="J612" s="668">
        <v>4</v>
      </c>
      <c r="K612" s="668">
        <v>1500.64</v>
      </c>
      <c r="L612" s="668">
        <v>1</v>
      </c>
      <c r="M612" s="668">
        <v>375.16</v>
      </c>
      <c r="N612" s="668">
        <v>4</v>
      </c>
      <c r="O612" s="668">
        <v>1500.64</v>
      </c>
      <c r="P612" s="681">
        <v>1</v>
      </c>
      <c r="Q612" s="669">
        <v>375.16</v>
      </c>
    </row>
    <row r="613" spans="1:17" ht="14.4" customHeight="1" x14ac:dyDescent="0.3">
      <c r="A613" s="664" t="s">
        <v>555</v>
      </c>
      <c r="B613" s="665" t="s">
        <v>7777</v>
      </c>
      <c r="C613" s="665" t="s">
        <v>7623</v>
      </c>
      <c r="D613" s="665" t="s">
        <v>8545</v>
      </c>
      <c r="E613" s="665" t="s">
        <v>8540</v>
      </c>
      <c r="F613" s="668"/>
      <c r="G613" s="668"/>
      <c r="H613" s="668"/>
      <c r="I613" s="668"/>
      <c r="J613" s="668">
        <v>1</v>
      </c>
      <c r="K613" s="668">
        <v>418.69</v>
      </c>
      <c r="L613" s="668"/>
      <c r="M613" s="668">
        <v>418.69</v>
      </c>
      <c r="N613" s="668"/>
      <c r="O613" s="668"/>
      <c r="P613" s="681"/>
      <c r="Q613" s="669"/>
    </row>
    <row r="614" spans="1:17" ht="14.4" customHeight="1" x14ac:dyDescent="0.3">
      <c r="A614" s="664" t="s">
        <v>555</v>
      </c>
      <c r="B614" s="665" t="s">
        <v>7777</v>
      </c>
      <c r="C614" s="665" t="s">
        <v>7623</v>
      </c>
      <c r="D614" s="665" t="s">
        <v>8546</v>
      </c>
      <c r="E614" s="665" t="s">
        <v>8540</v>
      </c>
      <c r="F614" s="668"/>
      <c r="G614" s="668"/>
      <c r="H614" s="668"/>
      <c r="I614" s="668"/>
      <c r="J614" s="668"/>
      <c r="K614" s="668"/>
      <c r="L614" s="668"/>
      <c r="M614" s="668"/>
      <c r="N614" s="668">
        <v>1</v>
      </c>
      <c r="O614" s="668">
        <v>417.65</v>
      </c>
      <c r="P614" s="681"/>
      <c r="Q614" s="669">
        <v>417.65</v>
      </c>
    </row>
    <row r="615" spans="1:17" ht="14.4" customHeight="1" x14ac:dyDescent="0.3">
      <c r="A615" s="664" t="s">
        <v>555</v>
      </c>
      <c r="B615" s="665" t="s">
        <v>7777</v>
      </c>
      <c r="C615" s="665" t="s">
        <v>7623</v>
      </c>
      <c r="D615" s="665" t="s">
        <v>8547</v>
      </c>
      <c r="E615" s="665" t="s">
        <v>8548</v>
      </c>
      <c r="F615" s="668"/>
      <c r="G615" s="668"/>
      <c r="H615" s="668"/>
      <c r="I615" s="668"/>
      <c r="J615" s="668">
        <v>9</v>
      </c>
      <c r="K615" s="668">
        <v>12852.99</v>
      </c>
      <c r="L615" s="668"/>
      <c r="M615" s="668">
        <v>1428.11</v>
      </c>
      <c r="N615" s="668"/>
      <c r="O615" s="668"/>
      <c r="P615" s="681"/>
      <c r="Q615" s="669"/>
    </row>
    <row r="616" spans="1:17" ht="14.4" customHeight="1" x14ac:dyDescent="0.3">
      <c r="A616" s="664" t="s">
        <v>555</v>
      </c>
      <c r="B616" s="665" t="s">
        <v>7777</v>
      </c>
      <c r="C616" s="665" t="s">
        <v>7623</v>
      </c>
      <c r="D616" s="665" t="s">
        <v>8549</v>
      </c>
      <c r="E616" s="665" t="s">
        <v>8550</v>
      </c>
      <c r="F616" s="668"/>
      <c r="G616" s="668"/>
      <c r="H616" s="668"/>
      <c r="I616" s="668"/>
      <c r="J616" s="668">
        <v>2</v>
      </c>
      <c r="K616" s="668">
        <v>11037.28</v>
      </c>
      <c r="L616" s="668"/>
      <c r="M616" s="668">
        <v>5518.64</v>
      </c>
      <c r="N616" s="668"/>
      <c r="O616" s="668"/>
      <c r="P616" s="681"/>
      <c r="Q616" s="669"/>
    </row>
    <row r="617" spans="1:17" ht="14.4" customHeight="1" x14ac:dyDescent="0.3">
      <c r="A617" s="664" t="s">
        <v>555</v>
      </c>
      <c r="B617" s="665" t="s">
        <v>7777</v>
      </c>
      <c r="C617" s="665" t="s">
        <v>7623</v>
      </c>
      <c r="D617" s="665" t="s">
        <v>8551</v>
      </c>
      <c r="E617" s="665" t="s">
        <v>8525</v>
      </c>
      <c r="F617" s="668">
        <v>15</v>
      </c>
      <c r="G617" s="668">
        <v>69094.5</v>
      </c>
      <c r="H617" s="668">
        <v>1</v>
      </c>
      <c r="I617" s="668">
        <v>4606.3</v>
      </c>
      <c r="J617" s="668">
        <v>23</v>
      </c>
      <c r="K617" s="668">
        <v>105944.90000000001</v>
      </c>
      <c r="L617" s="668">
        <v>1.5333333333333334</v>
      </c>
      <c r="M617" s="668">
        <v>4606.3</v>
      </c>
      <c r="N617" s="668">
        <v>18</v>
      </c>
      <c r="O617" s="668">
        <v>82913.400000000009</v>
      </c>
      <c r="P617" s="681">
        <v>1.2000000000000002</v>
      </c>
      <c r="Q617" s="669">
        <v>4606.3</v>
      </c>
    </row>
    <row r="618" spans="1:17" ht="14.4" customHeight="1" x14ac:dyDescent="0.3">
      <c r="A618" s="664" t="s">
        <v>555</v>
      </c>
      <c r="B618" s="665" t="s">
        <v>7777</v>
      </c>
      <c r="C618" s="665" t="s">
        <v>7623</v>
      </c>
      <c r="D618" s="665" t="s">
        <v>8552</v>
      </c>
      <c r="E618" s="665" t="s">
        <v>8553</v>
      </c>
      <c r="F618" s="668"/>
      <c r="G618" s="668"/>
      <c r="H618" s="668"/>
      <c r="I618" s="668"/>
      <c r="J618" s="668">
        <v>0.1</v>
      </c>
      <c r="K618" s="668">
        <v>252.72</v>
      </c>
      <c r="L618" s="668"/>
      <c r="M618" s="668">
        <v>2527.1999999999998</v>
      </c>
      <c r="N618" s="668">
        <v>0.1</v>
      </c>
      <c r="O618" s="668">
        <v>252.72</v>
      </c>
      <c r="P618" s="681"/>
      <c r="Q618" s="669">
        <v>2527.1999999999998</v>
      </c>
    </row>
    <row r="619" spans="1:17" ht="14.4" customHeight="1" x14ac:dyDescent="0.3">
      <c r="A619" s="664" t="s">
        <v>555</v>
      </c>
      <c r="B619" s="665" t="s">
        <v>7777</v>
      </c>
      <c r="C619" s="665" t="s">
        <v>7623</v>
      </c>
      <c r="D619" s="665" t="s">
        <v>8554</v>
      </c>
      <c r="E619" s="665" t="s">
        <v>8555</v>
      </c>
      <c r="F619" s="668"/>
      <c r="G619" s="668"/>
      <c r="H619" s="668"/>
      <c r="I619" s="668"/>
      <c r="J619" s="668">
        <v>7</v>
      </c>
      <c r="K619" s="668">
        <v>5292</v>
      </c>
      <c r="L619" s="668"/>
      <c r="M619" s="668">
        <v>756</v>
      </c>
      <c r="N619" s="668"/>
      <c r="O619" s="668"/>
      <c r="P619" s="681"/>
      <c r="Q619" s="669"/>
    </row>
    <row r="620" spans="1:17" ht="14.4" customHeight="1" x14ac:dyDescent="0.3">
      <c r="A620" s="664" t="s">
        <v>555</v>
      </c>
      <c r="B620" s="665" t="s">
        <v>7777</v>
      </c>
      <c r="C620" s="665" t="s">
        <v>7623</v>
      </c>
      <c r="D620" s="665" t="s">
        <v>8556</v>
      </c>
      <c r="E620" s="665" t="s">
        <v>7824</v>
      </c>
      <c r="F620" s="668">
        <v>1</v>
      </c>
      <c r="G620" s="668">
        <v>88.51</v>
      </c>
      <c r="H620" s="668">
        <v>1</v>
      </c>
      <c r="I620" s="668">
        <v>88.51</v>
      </c>
      <c r="J620" s="668">
        <v>2</v>
      </c>
      <c r="K620" s="668">
        <v>177.02</v>
      </c>
      <c r="L620" s="668">
        <v>2</v>
      </c>
      <c r="M620" s="668">
        <v>88.51</v>
      </c>
      <c r="N620" s="668">
        <v>6</v>
      </c>
      <c r="O620" s="668">
        <v>531.05999999999995</v>
      </c>
      <c r="P620" s="681">
        <v>5.9999999999999991</v>
      </c>
      <c r="Q620" s="669">
        <v>88.509999999999991</v>
      </c>
    </row>
    <row r="621" spans="1:17" ht="14.4" customHeight="1" x14ac:dyDescent="0.3">
      <c r="A621" s="664" t="s">
        <v>555</v>
      </c>
      <c r="B621" s="665" t="s">
        <v>7777</v>
      </c>
      <c r="C621" s="665" t="s">
        <v>7623</v>
      </c>
      <c r="D621" s="665" t="s">
        <v>8557</v>
      </c>
      <c r="E621" s="665" t="s">
        <v>8558</v>
      </c>
      <c r="F621" s="668">
        <v>1</v>
      </c>
      <c r="G621" s="668">
        <v>19498.46</v>
      </c>
      <c r="H621" s="668">
        <v>1</v>
      </c>
      <c r="I621" s="668">
        <v>19498.46</v>
      </c>
      <c r="J621" s="668"/>
      <c r="K621" s="668"/>
      <c r="L621" s="668"/>
      <c r="M621" s="668"/>
      <c r="N621" s="668">
        <v>2</v>
      </c>
      <c r="O621" s="668">
        <v>38996.92</v>
      </c>
      <c r="P621" s="681">
        <v>2</v>
      </c>
      <c r="Q621" s="669">
        <v>19498.46</v>
      </c>
    </row>
    <row r="622" spans="1:17" ht="14.4" customHeight="1" x14ac:dyDescent="0.3">
      <c r="A622" s="664" t="s">
        <v>555</v>
      </c>
      <c r="B622" s="665" t="s">
        <v>7777</v>
      </c>
      <c r="C622" s="665" t="s">
        <v>7623</v>
      </c>
      <c r="D622" s="665" t="s">
        <v>8559</v>
      </c>
      <c r="E622" s="665" t="s">
        <v>8560</v>
      </c>
      <c r="F622" s="668">
        <v>1</v>
      </c>
      <c r="G622" s="668">
        <v>563</v>
      </c>
      <c r="H622" s="668">
        <v>1</v>
      </c>
      <c r="I622" s="668">
        <v>563</v>
      </c>
      <c r="J622" s="668">
        <v>4</v>
      </c>
      <c r="K622" s="668">
        <v>2252</v>
      </c>
      <c r="L622" s="668">
        <v>4</v>
      </c>
      <c r="M622" s="668">
        <v>563</v>
      </c>
      <c r="N622" s="668">
        <v>6</v>
      </c>
      <c r="O622" s="668">
        <v>3378</v>
      </c>
      <c r="P622" s="681">
        <v>6</v>
      </c>
      <c r="Q622" s="669">
        <v>563</v>
      </c>
    </row>
    <row r="623" spans="1:17" ht="14.4" customHeight="1" x14ac:dyDescent="0.3">
      <c r="A623" s="664" t="s">
        <v>555</v>
      </c>
      <c r="B623" s="665" t="s">
        <v>7777</v>
      </c>
      <c r="C623" s="665" t="s">
        <v>7623</v>
      </c>
      <c r="D623" s="665" t="s">
        <v>8561</v>
      </c>
      <c r="E623" s="665" t="s">
        <v>8562</v>
      </c>
      <c r="F623" s="668">
        <v>6</v>
      </c>
      <c r="G623" s="668">
        <v>8158.26</v>
      </c>
      <c r="H623" s="668">
        <v>1</v>
      </c>
      <c r="I623" s="668">
        <v>1359.71</v>
      </c>
      <c r="J623" s="668">
        <v>2</v>
      </c>
      <c r="K623" s="668">
        <v>2719.42</v>
      </c>
      <c r="L623" s="668">
        <v>0.33333333333333331</v>
      </c>
      <c r="M623" s="668">
        <v>1359.71</v>
      </c>
      <c r="N623" s="668"/>
      <c r="O623" s="668"/>
      <c r="P623" s="681"/>
      <c r="Q623" s="669"/>
    </row>
    <row r="624" spans="1:17" ht="14.4" customHeight="1" x14ac:dyDescent="0.3">
      <c r="A624" s="664" t="s">
        <v>555</v>
      </c>
      <c r="B624" s="665" t="s">
        <v>7777</v>
      </c>
      <c r="C624" s="665" t="s">
        <v>7623</v>
      </c>
      <c r="D624" s="665" t="s">
        <v>8563</v>
      </c>
      <c r="E624" s="665" t="s">
        <v>8564</v>
      </c>
      <c r="F624" s="668">
        <v>3</v>
      </c>
      <c r="G624" s="668">
        <v>3637.6499999999996</v>
      </c>
      <c r="H624" s="668">
        <v>1</v>
      </c>
      <c r="I624" s="668">
        <v>1212.55</v>
      </c>
      <c r="J624" s="668"/>
      <c r="K624" s="668"/>
      <c r="L624" s="668"/>
      <c r="M624" s="668"/>
      <c r="N624" s="668"/>
      <c r="O624" s="668"/>
      <c r="P624" s="681"/>
      <c r="Q624" s="669"/>
    </row>
    <row r="625" spans="1:17" ht="14.4" customHeight="1" x14ac:dyDescent="0.3">
      <c r="A625" s="664" t="s">
        <v>555</v>
      </c>
      <c r="B625" s="665" t="s">
        <v>7777</v>
      </c>
      <c r="C625" s="665" t="s">
        <v>7623</v>
      </c>
      <c r="D625" s="665" t="s">
        <v>8565</v>
      </c>
      <c r="E625" s="665" t="s">
        <v>8566</v>
      </c>
      <c r="F625" s="668"/>
      <c r="G625" s="668"/>
      <c r="H625" s="668"/>
      <c r="I625" s="668"/>
      <c r="J625" s="668"/>
      <c r="K625" s="668"/>
      <c r="L625" s="668"/>
      <c r="M625" s="668"/>
      <c r="N625" s="668">
        <v>9</v>
      </c>
      <c r="O625" s="668">
        <v>33868.800000000003</v>
      </c>
      <c r="P625" s="681"/>
      <c r="Q625" s="669">
        <v>3763.2000000000003</v>
      </c>
    </row>
    <row r="626" spans="1:17" ht="14.4" customHeight="1" x14ac:dyDescent="0.3">
      <c r="A626" s="664" t="s">
        <v>555</v>
      </c>
      <c r="B626" s="665" t="s">
        <v>7777</v>
      </c>
      <c r="C626" s="665" t="s">
        <v>7623</v>
      </c>
      <c r="D626" s="665" t="s">
        <v>8567</v>
      </c>
      <c r="E626" s="665" t="s">
        <v>8568</v>
      </c>
      <c r="F626" s="668">
        <v>1</v>
      </c>
      <c r="G626" s="668">
        <v>1831.5</v>
      </c>
      <c r="H626" s="668">
        <v>1</v>
      </c>
      <c r="I626" s="668">
        <v>1831.5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555</v>
      </c>
      <c r="B627" s="665" t="s">
        <v>7777</v>
      </c>
      <c r="C627" s="665" t="s">
        <v>7623</v>
      </c>
      <c r="D627" s="665" t="s">
        <v>8569</v>
      </c>
      <c r="E627" s="665" t="s">
        <v>8260</v>
      </c>
      <c r="F627" s="668"/>
      <c r="G627" s="668"/>
      <c r="H627" s="668"/>
      <c r="I627" s="668"/>
      <c r="J627" s="668"/>
      <c r="K627" s="668"/>
      <c r="L627" s="668"/>
      <c r="M627" s="668"/>
      <c r="N627" s="668">
        <v>1</v>
      </c>
      <c r="O627" s="668">
        <v>591.76</v>
      </c>
      <c r="P627" s="681"/>
      <c r="Q627" s="669">
        <v>591.76</v>
      </c>
    </row>
    <row r="628" spans="1:17" ht="14.4" customHeight="1" x14ac:dyDescent="0.3">
      <c r="A628" s="664" t="s">
        <v>555</v>
      </c>
      <c r="B628" s="665" t="s">
        <v>7777</v>
      </c>
      <c r="C628" s="665" t="s">
        <v>7623</v>
      </c>
      <c r="D628" s="665" t="s">
        <v>8570</v>
      </c>
      <c r="E628" s="665" t="s">
        <v>8466</v>
      </c>
      <c r="F628" s="668"/>
      <c r="G628" s="668"/>
      <c r="H628" s="668"/>
      <c r="I628" s="668"/>
      <c r="J628" s="668">
        <v>1</v>
      </c>
      <c r="K628" s="668">
        <v>902.7</v>
      </c>
      <c r="L628" s="668"/>
      <c r="M628" s="668">
        <v>902.7</v>
      </c>
      <c r="N628" s="668"/>
      <c r="O628" s="668"/>
      <c r="P628" s="681"/>
      <c r="Q628" s="669"/>
    </row>
    <row r="629" spans="1:17" ht="14.4" customHeight="1" x14ac:dyDescent="0.3">
      <c r="A629" s="664" t="s">
        <v>555</v>
      </c>
      <c r="B629" s="665" t="s">
        <v>7777</v>
      </c>
      <c r="C629" s="665" t="s">
        <v>7623</v>
      </c>
      <c r="D629" s="665" t="s">
        <v>8571</v>
      </c>
      <c r="E629" s="665" t="s">
        <v>8572</v>
      </c>
      <c r="F629" s="668">
        <v>0.1</v>
      </c>
      <c r="G629" s="668">
        <v>633.25</v>
      </c>
      <c r="H629" s="668">
        <v>1</v>
      </c>
      <c r="I629" s="668">
        <v>6332.5</v>
      </c>
      <c r="J629" s="668"/>
      <c r="K629" s="668"/>
      <c r="L629" s="668"/>
      <c r="M629" s="668"/>
      <c r="N629" s="668">
        <v>0.1</v>
      </c>
      <c r="O629" s="668">
        <v>633.25</v>
      </c>
      <c r="P629" s="681">
        <v>1</v>
      </c>
      <c r="Q629" s="669">
        <v>6332.5</v>
      </c>
    </row>
    <row r="630" spans="1:17" ht="14.4" customHeight="1" x14ac:dyDescent="0.3">
      <c r="A630" s="664" t="s">
        <v>555</v>
      </c>
      <c r="B630" s="665" t="s">
        <v>7777</v>
      </c>
      <c r="C630" s="665" t="s">
        <v>7623</v>
      </c>
      <c r="D630" s="665" t="s">
        <v>8573</v>
      </c>
      <c r="E630" s="665" t="s">
        <v>8195</v>
      </c>
      <c r="F630" s="668"/>
      <c r="G630" s="668"/>
      <c r="H630" s="668"/>
      <c r="I630" s="668"/>
      <c r="J630" s="668">
        <v>3</v>
      </c>
      <c r="K630" s="668">
        <v>2098.6499999999996</v>
      </c>
      <c r="L630" s="668"/>
      <c r="M630" s="668">
        <v>699.54999999999984</v>
      </c>
      <c r="N630" s="668">
        <v>69</v>
      </c>
      <c r="O630" s="668">
        <v>48268.95</v>
      </c>
      <c r="P630" s="681"/>
      <c r="Q630" s="669">
        <v>699.55</v>
      </c>
    </row>
    <row r="631" spans="1:17" ht="14.4" customHeight="1" x14ac:dyDescent="0.3">
      <c r="A631" s="664" t="s">
        <v>555</v>
      </c>
      <c r="B631" s="665" t="s">
        <v>7777</v>
      </c>
      <c r="C631" s="665" t="s">
        <v>7623</v>
      </c>
      <c r="D631" s="665" t="s">
        <v>8574</v>
      </c>
      <c r="E631" s="665" t="s">
        <v>8575</v>
      </c>
      <c r="F631" s="668">
        <v>9</v>
      </c>
      <c r="G631" s="668">
        <v>47781</v>
      </c>
      <c r="H631" s="668">
        <v>1</v>
      </c>
      <c r="I631" s="668">
        <v>5309</v>
      </c>
      <c r="J631" s="668">
        <v>3</v>
      </c>
      <c r="K631" s="668">
        <v>15927</v>
      </c>
      <c r="L631" s="668">
        <v>0.33333333333333331</v>
      </c>
      <c r="M631" s="668">
        <v>5309</v>
      </c>
      <c r="N631" s="668">
        <v>3</v>
      </c>
      <c r="O631" s="668">
        <v>15927</v>
      </c>
      <c r="P631" s="681">
        <v>0.33333333333333331</v>
      </c>
      <c r="Q631" s="669">
        <v>5309</v>
      </c>
    </row>
    <row r="632" spans="1:17" ht="14.4" customHeight="1" x14ac:dyDescent="0.3">
      <c r="A632" s="664" t="s">
        <v>555</v>
      </c>
      <c r="B632" s="665" t="s">
        <v>7777</v>
      </c>
      <c r="C632" s="665" t="s">
        <v>7623</v>
      </c>
      <c r="D632" s="665" t="s">
        <v>8576</v>
      </c>
      <c r="E632" s="665" t="s">
        <v>8577</v>
      </c>
      <c r="F632" s="668"/>
      <c r="G632" s="668"/>
      <c r="H632" s="668"/>
      <c r="I632" s="668"/>
      <c r="J632" s="668">
        <v>3</v>
      </c>
      <c r="K632" s="668">
        <v>30565.47</v>
      </c>
      <c r="L632" s="668"/>
      <c r="M632" s="668">
        <v>10188.49</v>
      </c>
      <c r="N632" s="668">
        <v>1</v>
      </c>
      <c r="O632" s="668">
        <v>10188.49</v>
      </c>
      <c r="P632" s="681"/>
      <c r="Q632" s="669">
        <v>10188.49</v>
      </c>
    </row>
    <row r="633" spans="1:17" ht="14.4" customHeight="1" x14ac:dyDescent="0.3">
      <c r="A633" s="664" t="s">
        <v>555</v>
      </c>
      <c r="B633" s="665" t="s">
        <v>7777</v>
      </c>
      <c r="C633" s="665" t="s">
        <v>7623</v>
      </c>
      <c r="D633" s="665" t="s">
        <v>8578</v>
      </c>
      <c r="E633" s="665" t="s">
        <v>8579</v>
      </c>
      <c r="F633" s="668"/>
      <c r="G633" s="668"/>
      <c r="H633" s="668"/>
      <c r="I633" s="668"/>
      <c r="J633" s="668"/>
      <c r="K633" s="668"/>
      <c r="L633" s="668"/>
      <c r="M633" s="668"/>
      <c r="N633" s="668">
        <v>1</v>
      </c>
      <c r="O633" s="668">
        <v>3416</v>
      </c>
      <c r="P633" s="681"/>
      <c r="Q633" s="669">
        <v>3416</v>
      </c>
    </row>
    <row r="634" spans="1:17" ht="14.4" customHeight="1" x14ac:dyDescent="0.3">
      <c r="A634" s="664" t="s">
        <v>555</v>
      </c>
      <c r="B634" s="665" t="s">
        <v>7777</v>
      </c>
      <c r="C634" s="665" t="s">
        <v>7623</v>
      </c>
      <c r="D634" s="665" t="s">
        <v>8580</v>
      </c>
      <c r="E634" s="665" t="s">
        <v>8525</v>
      </c>
      <c r="F634" s="668">
        <v>10</v>
      </c>
      <c r="G634" s="668">
        <v>46063</v>
      </c>
      <c r="H634" s="668">
        <v>1</v>
      </c>
      <c r="I634" s="668">
        <v>4606.3</v>
      </c>
      <c r="J634" s="668">
        <v>5</v>
      </c>
      <c r="K634" s="668">
        <v>23031.5</v>
      </c>
      <c r="L634" s="668">
        <v>0.5</v>
      </c>
      <c r="M634" s="668">
        <v>4606.3</v>
      </c>
      <c r="N634" s="668">
        <v>9</v>
      </c>
      <c r="O634" s="668">
        <v>41456.700000000004</v>
      </c>
      <c r="P634" s="681">
        <v>0.90000000000000013</v>
      </c>
      <c r="Q634" s="669">
        <v>4606.3</v>
      </c>
    </row>
    <row r="635" spans="1:17" ht="14.4" customHeight="1" x14ac:dyDescent="0.3">
      <c r="A635" s="664" t="s">
        <v>555</v>
      </c>
      <c r="B635" s="665" t="s">
        <v>7777</v>
      </c>
      <c r="C635" s="665" t="s">
        <v>7623</v>
      </c>
      <c r="D635" s="665" t="s">
        <v>8581</v>
      </c>
      <c r="E635" s="665" t="s">
        <v>8582</v>
      </c>
      <c r="F635" s="668">
        <v>1</v>
      </c>
      <c r="G635" s="668">
        <v>1872.2</v>
      </c>
      <c r="H635" s="668">
        <v>1</v>
      </c>
      <c r="I635" s="668">
        <v>1872.2</v>
      </c>
      <c r="J635" s="668">
        <v>2</v>
      </c>
      <c r="K635" s="668">
        <v>3744.4</v>
      </c>
      <c r="L635" s="668">
        <v>2</v>
      </c>
      <c r="M635" s="668">
        <v>1872.2</v>
      </c>
      <c r="N635" s="668"/>
      <c r="O635" s="668"/>
      <c r="P635" s="681"/>
      <c r="Q635" s="669"/>
    </row>
    <row r="636" spans="1:17" ht="14.4" customHeight="1" x14ac:dyDescent="0.3">
      <c r="A636" s="664" t="s">
        <v>555</v>
      </c>
      <c r="B636" s="665" t="s">
        <v>7777</v>
      </c>
      <c r="C636" s="665" t="s">
        <v>7623</v>
      </c>
      <c r="D636" s="665" t="s">
        <v>8583</v>
      </c>
      <c r="E636" s="665" t="s">
        <v>8584</v>
      </c>
      <c r="F636" s="668">
        <v>2</v>
      </c>
      <c r="G636" s="668">
        <v>15737.22</v>
      </c>
      <c r="H636" s="668">
        <v>1</v>
      </c>
      <c r="I636" s="668">
        <v>7868.61</v>
      </c>
      <c r="J636" s="668">
        <v>1</v>
      </c>
      <c r="K636" s="668">
        <v>7868.61</v>
      </c>
      <c r="L636" s="668">
        <v>0.5</v>
      </c>
      <c r="M636" s="668">
        <v>7868.61</v>
      </c>
      <c r="N636" s="668">
        <v>2</v>
      </c>
      <c r="O636" s="668">
        <v>15737.22</v>
      </c>
      <c r="P636" s="681">
        <v>1</v>
      </c>
      <c r="Q636" s="669">
        <v>7868.61</v>
      </c>
    </row>
    <row r="637" spans="1:17" ht="14.4" customHeight="1" x14ac:dyDescent="0.3">
      <c r="A637" s="664" t="s">
        <v>555</v>
      </c>
      <c r="B637" s="665" t="s">
        <v>7777</v>
      </c>
      <c r="C637" s="665" t="s">
        <v>7623</v>
      </c>
      <c r="D637" s="665" t="s">
        <v>8585</v>
      </c>
      <c r="E637" s="665" t="s">
        <v>8525</v>
      </c>
      <c r="F637" s="668">
        <v>8</v>
      </c>
      <c r="G637" s="668">
        <v>40244.480000000003</v>
      </c>
      <c r="H637" s="668">
        <v>1</v>
      </c>
      <c r="I637" s="668">
        <v>5030.5600000000004</v>
      </c>
      <c r="J637" s="668">
        <v>12</v>
      </c>
      <c r="K637" s="668">
        <v>60366.720000000001</v>
      </c>
      <c r="L637" s="668">
        <v>1.5</v>
      </c>
      <c r="M637" s="668">
        <v>5030.5600000000004</v>
      </c>
      <c r="N637" s="668">
        <v>5</v>
      </c>
      <c r="O637" s="668">
        <v>25152.800000000003</v>
      </c>
      <c r="P637" s="681">
        <v>0.625</v>
      </c>
      <c r="Q637" s="669">
        <v>5030.5600000000004</v>
      </c>
    </row>
    <row r="638" spans="1:17" ht="14.4" customHeight="1" x14ac:dyDescent="0.3">
      <c r="A638" s="664" t="s">
        <v>555</v>
      </c>
      <c r="B638" s="665" t="s">
        <v>7777</v>
      </c>
      <c r="C638" s="665" t="s">
        <v>7623</v>
      </c>
      <c r="D638" s="665" t="s">
        <v>8586</v>
      </c>
      <c r="E638" s="665" t="s">
        <v>8587</v>
      </c>
      <c r="F638" s="668">
        <v>4</v>
      </c>
      <c r="G638" s="668">
        <v>6466.92</v>
      </c>
      <c r="H638" s="668">
        <v>1</v>
      </c>
      <c r="I638" s="668">
        <v>1616.73</v>
      </c>
      <c r="J638" s="668"/>
      <c r="K638" s="668"/>
      <c r="L638" s="668"/>
      <c r="M638" s="668"/>
      <c r="N638" s="668"/>
      <c r="O638" s="668"/>
      <c r="P638" s="681"/>
      <c r="Q638" s="669"/>
    </row>
    <row r="639" spans="1:17" ht="14.4" customHeight="1" x14ac:dyDescent="0.3">
      <c r="A639" s="664" t="s">
        <v>555</v>
      </c>
      <c r="B639" s="665" t="s">
        <v>7777</v>
      </c>
      <c r="C639" s="665" t="s">
        <v>7623</v>
      </c>
      <c r="D639" s="665" t="s">
        <v>8588</v>
      </c>
      <c r="E639" s="665" t="s">
        <v>8411</v>
      </c>
      <c r="F639" s="668">
        <v>4</v>
      </c>
      <c r="G639" s="668">
        <v>4634.6000000000004</v>
      </c>
      <c r="H639" s="668">
        <v>1</v>
      </c>
      <c r="I639" s="668">
        <v>1158.6500000000001</v>
      </c>
      <c r="J639" s="668">
        <v>3</v>
      </c>
      <c r="K639" s="668">
        <v>3475.95</v>
      </c>
      <c r="L639" s="668">
        <v>0.74999999999999989</v>
      </c>
      <c r="M639" s="668">
        <v>1158.6499999999999</v>
      </c>
      <c r="N639" s="668">
        <v>3</v>
      </c>
      <c r="O639" s="668">
        <v>3475.9500000000003</v>
      </c>
      <c r="P639" s="681">
        <v>0.75</v>
      </c>
      <c r="Q639" s="669">
        <v>1158.6500000000001</v>
      </c>
    </row>
    <row r="640" spans="1:17" ht="14.4" customHeight="1" x14ac:dyDescent="0.3">
      <c r="A640" s="664" t="s">
        <v>555</v>
      </c>
      <c r="B640" s="665" t="s">
        <v>7777</v>
      </c>
      <c r="C640" s="665" t="s">
        <v>7623</v>
      </c>
      <c r="D640" s="665" t="s">
        <v>8589</v>
      </c>
      <c r="E640" s="665" t="s">
        <v>8590</v>
      </c>
      <c r="F640" s="668">
        <v>6</v>
      </c>
      <c r="G640" s="668">
        <v>33534</v>
      </c>
      <c r="H640" s="668">
        <v>1</v>
      </c>
      <c r="I640" s="668">
        <v>5589</v>
      </c>
      <c r="J640" s="668">
        <v>2</v>
      </c>
      <c r="K640" s="668">
        <v>11178</v>
      </c>
      <c r="L640" s="668">
        <v>0.33333333333333331</v>
      </c>
      <c r="M640" s="668">
        <v>5589</v>
      </c>
      <c r="N640" s="668">
        <v>4</v>
      </c>
      <c r="O640" s="668">
        <v>22356</v>
      </c>
      <c r="P640" s="681">
        <v>0.66666666666666663</v>
      </c>
      <c r="Q640" s="669">
        <v>5589</v>
      </c>
    </row>
    <row r="641" spans="1:17" ht="14.4" customHeight="1" x14ac:dyDescent="0.3">
      <c r="A641" s="664" t="s">
        <v>555</v>
      </c>
      <c r="B641" s="665" t="s">
        <v>7777</v>
      </c>
      <c r="C641" s="665" t="s">
        <v>7623</v>
      </c>
      <c r="D641" s="665" t="s">
        <v>8591</v>
      </c>
      <c r="E641" s="665" t="s">
        <v>8127</v>
      </c>
      <c r="F641" s="668">
        <v>4</v>
      </c>
      <c r="G641" s="668">
        <v>3751.64</v>
      </c>
      <c r="H641" s="668">
        <v>1</v>
      </c>
      <c r="I641" s="668">
        <v>937.91</v>
      </c>
      <c r="J641" s="668">
        <v>1</v>
      </c>
      <c r="K641" s="668">
        <v>937.91</v>
      </c>
      <c r="L641" s="668">
        <v>0.25</v>
      </c>
      <c r="M641" s="668">
        <v>937.91</v>
      </c>
      <c r="N641" s="668">
        <v>7</v>
      </c>
      <c r="O641" s="668">
        <v>6565.37</v>
      </c>
      <c r="P641" s="681">
        <v>1.75</v>
      </c>
      <c r="Q641" s="669">
        <v>937.91</v>
      </c>
    </row>
    <row r="642" spans="1:17" ht="14.4" customHeight="1" x14ac:dyDescent="0.3">
      <c r="A642" s="664" t="s">
        <v>555</v>
      </c>
      <c r="B642" s="665" t="s">
        <v>7777</v>
      </c>
      <c r="C642" s="665" t="s">
        <v>7623</v>
      </c>
      <c r="D642" s="665" t="s">
        <v>8592</v>
      </c>
      <c r="E642" s="665" t="s">
        <v>8593</v>
      </c>
      <c r="F642" s="668">
        <v>1</v>
      </c>
      <c r="G642" s="668">
        <v>226.45</v>
      </c>
      <c r="H642" s="668">
        <v>1</v>
      </c>
      <c r="I642" s="668">
        <v>226.45</v>
      </c>
      <c r="J642" s="668">
        <v>2</v>
      </c>
      <c r="K642" s="668">
        <v>452.9</v>
      </c>
      <c r="L642" s="668">
        <v>2</v>
      </c>
      <c r="M642" s="668">
        <v>226.45</v>
      </c>
      <c r="N642" s="668">
        <v>5</v>
      </c>
      <c r="O642" s="668">
        <v>1132.25</v>
      </c>
      <c r="P642" s="681">
        <v>5</v>
      </c>
      <c r="Q642" s="669">
        <v>226.45</v>
      </c>
    </row>
    <row r="643" spans="1:17" ht="14.4" customHeight="1" x14ac:dyDescent="0.3">
      <c r="A643" s="664" t="s">
        <v>555</v>
      </c>
      <c r="B643" s="665" t="s">
        <v>7777</v>
      </c>
      <c r="C643" s="665" t="s">
        <v>7623</v>
      </c>
      <c r="D643" s="665" t="s">
        <v>8594</v>
      </c>
      <c r="E643" s="665" t="s">
        <v>8595</v>
      </c>
      <c r="F643" s="668"/>
      <c r="G643" s="668"/>
      <c r="H643" s="668"/>
      <c r="I643" s="668"/>
      <c r="J643" s="668">
        <v>2</v>
      </c>
      <c r="K643" s="668">
        <v>10972</v>
      </c>
      <c r="L643" s="668"/>
      <c r="M643" s="668">
        <v>5486</v>
      </c>
      <c r="N643" s="668"/>
      <c r="O643" s="668"/>
      <c r="P643" s="681"/>
      <c r="Q643" s="669"/>
    </row>
    <row r="644" spans="1:17" ht="14.4" customHeight="1" x14ac:dyDescent="0.3">
      <c r="A644" s="664" t="s">
        <v>555</v>
      </c>
      <c r="B644" s="665" t="s">
        <v>7777</v>
      </c>
      <c r="C644" s="665" t="s">
        <v>7623</v>
      </c>
      <c r="D644" s="665" t="s">
        <v>8596</v>
      </c>
      <c r="E644" s="665" t="s">
        <v>8597</v>
      </c>
      <c r="F644" s="668">
        <v>0.3</v>
      </c>
      <c r="G644" s="668">
        <v>25.77</v>
      </c>
      <c r="H644" s="668">
        <v>1</v>
      </c>
      <c r="I644" s="668">
        <v>85.9</v>
      </c>
      <c r="J644" s="668"/>
      <c r="K644" s="668"/>
      <c r="L644" s="668"/>
      <c r="M644" s="668"/>
      <c r="N644" s="668">
        <v>0.2</v>
      </c>
      <c r="O644" s="668">
        <v>17.18</v>
      </c>
      <c r="P644" s="681">
        <v>0.66666666666666663</v>
      </c>
      <c r="Q644" s="669">
        <v>85.899999999999991</v>
      </c>
    </row>
    <row r="645" spans="1:17" ht="14.4" customHeight="1" x14ac:dyDescent="0.3">
      <c r="A645" s="664" t="s">
        <v>555</v>
      </c>
      <c r="B645" s="665" t="s">
        <v>7777</v>
      </c>
      <c r="C645" s="665" t="s">
        <v>7623</v>
      </c>
      <c r="D645" s="665" t="s">
        <v>8598</v>
      </c>
      <c r="E645" s="665" t="s">
        <v>8597</v>
      </c>
      <c r="F645" s="668">
        <v>0.1</v>
      </c>
      <c r="G645" s="668">
        <v>50.02</v>
      </c>
      <c r="H645" s="668">
        <v>1</v>
      </c>
      <c r="I645" s="668">
        <v>500.2</v>
      </c>
      <c r="J645" s="668"/>
      <c r="K645" s="668"/>
      <c r="L645" s="668"/>
      <c r="M645" s="668"/>
      <c r="N645" s="668">
        <v>0.1</v>
      </c>
      <c r="O645" s="668">
        <v>50.02</v>
      </c>
      <c r="P645" s="681">
        <v>1</v>
      </c>
      <c r="Q645" s="669">
        <v>500.2</v>
      </c>
    </row>
    <row r="646" spans="1:17" ht="14.4" customHeight="1" x14ac:dyDescent="0.3">
      <c r="A646" s="664" t="s">
        <v>555</v>
      </c>
      <c r="B646" s="665" t="s">
        <v>7777</v>
      </c>
      <c r="C646" s="665" t="s">
        <v>7623</v>
      </c>
      <c r="D646" s="665" t="s">
        <v>8599</v>
      </c>
      <c r="E646" s="665" t="s">
        <v>8597</v>
      </c>
      <c r="F646" s="668">
        <v>0.4</v>
      </c>
      <c r="G646" s="668">
        <v>394.4</v>
      </c>
      <c r="H646" s="668">
        <v>1</v>
      </c>
      <c r="I646" s="668">
        <v>985.99999999999989</v>
      </c>
      <c r="J646" s="668"/>
      <c r="K646" s="668"/>
      <c r="L646" s="668"/>
      <c r="M646" s="668"/>
      <c r="N646" s="668">
        <v>0.4</v>
      </c>
      <c r="O646" s="668">
        <v>394.4</v>
      </c>
      <c r="P646" s="681">
        <v>1</v>
      </c>
      <c r="Q646" s="669">
        <v>985.99999999999989</v>
      </c>
    </row>
    <row r="647" spans="1:17" ht="14.4" customHeight="1" x14ac:dyDescent="0.3">
      <c r="A647" s="664" t="s">
        <v>555</v>
      </c>
      <c r="B647" s="665" t="s">
        <v>7777</v>
      </c>
      <c r="C647" s="665" t="s">
        <v>7623</v>
      </c>
      <c r="D647" s="665" t="s">
        <v>8600</v>
      </c>
      <c r="E647" s="665" t="s">
        <v>8468</v>
      </c>
      <c r="F647" s="668">
        <v>20</v>
      </c>
      <c r="G647" s="668">
        <v>15972.000000000002</v>
      </c>
      <c r="H647" s="668">
        <v>1</v>
      </c>
      <c r="I647" s="668">
        <v>798.60000000000014</v>
      </c>
      <c r="J647" s="668">
        <v>3</v>
      </c>
      <c r="K647" s="668">
        <v>2395.8000000000002</v>
      </c>
      <c r="L647" s="668">
        <v>0.15</v>
      </c>
      <c r="M647" s="668">
        <v>798.6</v>
      </c>
      <c r="N647" s="668">
        <v>1</v>
      </c>
      <c r="O647" s="668">
        <v>798.6</v>
      </c>
      <c r="P647" s="681">
        <v>4.9999999999999996E-2</v>
      </c>
      <c r="Q647" s="669">
        <v>798.6</v>
      </c>
    </row>
    <row r="648" spans="1:17" ht="14.4" customHeight="1" x14ac:dyDescent="0.3">
      <c r="A648" s="664" t="s">
        <v>555</v>
      </c>
      <c r="B648" s="665" t="s">
        <v>7777</v>
      </c>
      <c r="C648" s="665" t="s">
        <v>7623</v>
      </c>
      <c r="D648" s="665" t="s">
        <v>8601</v>
      </c>
      <c r="E648" s="665" t="s">
        <v>7824</v>
      </c>
      <c r="F648" s="668">
        <v>6</v>
      </c>
      <c r="G648" s="668">
        <v>1815.72</v>
      </c>
      <c r="H648" s="668">
        <v>1</v>
      </c>
      <c r="I648" s="668">
        <v>302.62</v>
      </c>
      <c r="J648" s="668"/>
      <c r="K648" s="668"/>
      <c r="L648" s="668"/>
      <c r="M648" s="668"/>
      <c r="N648" s="668">
        <v>4</v>
      </c>
      <c r="O648" s="668">
        <v>1210.48</v>
      </c>
      <c r="P648" s="681">
        <v>0.66666666666666663</v>
      </c>
      <c r="Q648" s="669">
        <v>302.62</v>
      </c>
    </row>
    <row r="649" spans="1:17" ht="14.4" customHeight="1" x14ac:dyDescent="0.3">
      <c r="A649" s="664" t="s">
        <v>555</v>
      </c>
      <c r="B649" s="665" t="s">
        <v>7777</v>
      </c>
      <c r="C649" s="665" t="s">
        <v>7623</v>
      </c>
      <c r="D649" s="665" t="s">
        <v>8602</v>
      </c>
      <c r="E649" s="665" t="s">
        <v>8098</v>
      </c>
      <c r="F649" s="668">
        <v>12</v>
      </c>
      <c r="G649" s="668">
        <v>5597.64</v>
      </c>
      <c r="H649" s="668">
        <v>1</v>
      </c>
      <c r="I649" s="668">
        <v>466.47</v>
      </c>
      <c r="J649" s="668">
        <v>5</v>
      </c>
      <c r="K649" s="668">
        <v>2332.3500000000004</v>
      </c>
      <c r="L649" s="668">
        <v>0.41666666666666669</v>
      </c>
      <c r="M649" s="668">
        <v>466.47000000000008</v>
      </c>
      <c r="N649" s="668">
        <v>6</v>
      </c>
      <c r="O649" s="668">
        <v>2798.82</v>
      </c>
      <c r="P649" s="681">
        <v>0.5</v>
      </c>
      <c r="Q649" s="669">
        <v>466.47</v>
      </c>
    </row>
    <row r="650" spans="1:17" ht="14.4" customHeight="1" x14ac:dyDescent="0.3">
      <c r="A650" s="664" t="s">
        <v>555</v>
      </c>
      <c r="B650" s="665" t="s">
        <v>7777</v>
      </c>
      <c r="C650" s="665" t="s">
        <v>7623</v>
      </c>
      <c r="D650" s="665" t="s">
        <v>8603</v>
      </c>
      <c r="E650" s="665" t="s">
        <v>8269</v>
      </c>
      <c r="F650" s="668">
        <v>9</v>
      </c>
      <c r="G650" s="668">
        <v>6146.64</v>
      </c>
      <c r="H650" s="668">
        <v>1</v>
      </c>
      <c r="I650" s="668">
        <v>682.96</v>
      </c>
      <c r="J650" s="668"/>
      <c r="K650" s="668"/>
      <c r="L650" s="668"/>
      <c r="M650" s="668"/>
      <c r="N650" s="668">
        <v>3</v>
      </c>
      <c r="O650" s="668">
        <v>2048.88</v>
      </c>
      <c r="P650" s="681">
        <v>0.33333333333333331</v>
      </c>
      <c r="Q650" s="669">
        <v>682.96</v>
      </c>
    </row>
    <row r="651" spans="1:17" ht="14.4" customHeight="1" x14ac:dyDescent="0.3">
      <c r="A651" s="664" t="s">
        <v>555</v>
      </c>
      <c r="B651" s="665" t="s">
        <v>7777</v>
      </c>
      <c r="C651" s="665" t="s">
        <v>7623</v>
      </c>
      <c r="D651" s="665" t="s">
        <v>8604</v>
      </c>
      <c r="E651" s="665" t="s">
        <v>8605</v>
      </c>
      <c r="F651" s="668">
        <v>2</v>
      </c>
      <c r="G651" s="668">
        <v>21984</v>
      </c>
      <c r="H651" s="668">
        <v>1</v>
      </c>
      <c r="I651" s="668">
        <v>10992</v>
      </c>
      <c r="J651" s="668"/>
      <c r="K651" s="668"/>
      <c r="L651" s="668"/>
      <c r="M651" s="668"/>
      <c r="N651" s="668"/>
      <c r="O651" s="668"/>
      <c r="P651" s="681"/>
      <c r="Q651" s="669"/>
    </row>
    <row r="652" spans="1:17" ht="14.4" customHeight="1" x14ac:dyDescent="0.3">
      <c r="A652" s="664" t="s">
        <v>555</v>
      </c>
      <c r="B652" s="665" t="s">
        <v>7777</v>
      </c>
      <c r="C652" s="665" t="s">
        <v>7623</v>
      </c>
      <c r="D652" s="665" t="s">
        <v>8606</v>
      </c>
      <c r="E652" s="665" t="s">
        <v>8398</v>
      </c>
      <c r="F652" s="668">
        <v>1</v>
      </c>
      <c r="G652" s="668">
        <v>9224.67</v>
      </c>
      <c r="H652" s="668">
        <v>1</v>
      </c>
      <c r="I652" s="668">
        <v>9224.67</v>
      </c>
      <c r="J652" s="668">
        <v>1</v>
      </c>
      <c r="K652" s="668">
        <v>9224.67</v>
      </c>
      <c r="L652" s="668">
        <v>1</v>
      </c>
      <c r="M652" s="668">
        <v>9224.67</v>
      </c>
      <c r="N652" s="668">
        <v>2</v>
      </c>
      <c r="O652" s="668">
        <v>18449.34</v>
      </c>
      <c r="P652" s="681">
        <v>2</v>
      </c>
      <c r="Q652" s="669">
        <v>9224.67</v>
      </c>
    </row>
    <row r="653" spans="1:17" ht="14.4" customHeight="1" x14ac:dyDescent="0.3">
      <c r="A653" s="664" t="s">
        <v>555</v>
      </c>
      <c r="B653" s="665" t="s">
        <v>7777</v>
      </c>
      <c r="C653" s="665" t="s">
        <v>7623</v>
      </c>
      <c r="D653" s="665" t="s">
        <v>8607</v>
      </c>
      <c r="E653" s="665" t="s">
        <v>8608</v>
      </c>
      <c r="F653" s="668">
        <v>11</v>
      </c>
      <c r="G653" s="668">
        <v>11833.25</v>
      </c>
      <c r="H653" s="668">
        <v>1</v>
      </c>
      <c r="I653" s="668">
        <v>1075.75</v>
      </c>
      <c r="J653" s="668"/>
      <c r="K653" s="668"/>
      <c r="L653" s="668"/>
      <c r="M653" s="668"/>
      <c r="N653" s="668"/>
      <c r="O653" s="668"/>
      <c r="P653" s="681"/>
      <c r="Q653" s="669"/>
    </row>
    <row r="654" spans="1:17" ht="14.4" customHeight="1" x14ac:dyDescent="0.3">
      <c r="A654" s="664" t="s">
        <v>555</v>
      </c>
      <c r="B654" s="665" t="s">
        <v>7777</v>
      </c>
      <c r="C654" s="665" t="s">
        <v>7623</v>
      </c>
      <c r="D654" s="665" t="s">
        <v>8609</v>
      </c>
      <c r="E654" s="665" t="s">
        <v>8473</v>
      </c>
      <c r="F654" s="668">
        <v>1</v>
      </c>
      <c r="G654" s="668">
        <v>9275</v>
      </c>
      <c r="H654" s="668">
        <v>1</v>
      </c>
      <c r="I654" s="668">
        <v>9275</v>
      </c>
      <c r="J654" s="668">
        <v>2</v>
      </c>
      <c r="K654" s="668">
        <v>18550</v>
      </c>
      <c r="L654" s="668">
        <v>2</v>
      </c>
      <c r="M654" s="668">
        <v>9275</v>
      </c>
      <c r="N654" s="668">
        <v>1</v>
      </c>
      <c r="O654" s="668">
        <v>9275</v>
      </c>
      <c r="P654" s="681">
        <v>1</v>
      </c>
      <c r="Q654" s="669">
        <v>9275</v>
      </c>
    </row>
    <row r="655" spans="1:17" ht="14.4" customHeight="1" x14ac:dyDescent="0.3">
      <c r="A655" s="664" t="s">
        <v>555</v>
      </c>
      <c r="B655" s="665" t="s">
        <v>7777</v>
      </c>
      <c r="C655" s="665" t="s">
        <v>7623</v>
      </c>
      <c r="D655" s="665" t="s">
        <v>8610</v>
      </c>
      <c r="E655" s="665" t="s">
        <v>8611</v>
      </c>
      <c r="F655" s="668">
        <v>0.3</v>
      </c>
      <c r="G655" s="668">
        <v>686.19</v>
      </c>
      <c r="H655" s="668">
        <v>1</v>
      </c>
      <c r="I655" s="668">
        <v>2287.3000000000002</v>
      </c>
      <c r="J655" s="668"/>
      <c r="K655" s="668"/>
      <c r="L655" s="668"/>
      <c r="M655" s="668"/>
      <c r="N655" s="668">
        <v>0.2</v>
      </c>
      <c r="O655" s="668">
        <v>457.46</v>
      </c>
      <c r="P655" s="681">
        <v>0.66666666666666663</v>
      </c>
      <c r="Q655" s="669">
        <v>2287.2999999999997</v>
      </c>
    </row>
    <row r="656" spans="1:17" ht="14.4" customHeight="1" x14ac:dyDescent="0.3">
      <c r="A656" s="664" t="s">
        <v>555</v>
      </c>
      <c r="B656" s="665" t="s">
        <v>7777</v>
      </c>
      <c r="C656" s="665" t="s">
        <v>7623</v>
      </c>
      <c r="D656" s="665" t="s">
        <v>8612</v>
      </c>
      <c r="E656" s="665" t="s">
        <v>8613</v>
      </c>
      <c r="F656" s="668">
        <v>0.5</v>
      </c>
      <c r="G656" s="668">
        <v>3013.2</v>
      </c>
      <c r="H656" s="668">
        <v>1</v>
      </c>
      <c r="I656" s="668">
        <v>6026.4</v>
      </c>
      <c r="J656" s="668">
        <v>0.4</v>
      </c>
      <c r="K656" s="668">
        <v>2410.56</v>
      </c>
      <c r="L656" s="668">
        <v>0.8</v>
      </c>
      <c r="M656" s="668">
        <v>6026.4</v>
      </c>
      <c r="N656" s="668">
        <v>0.2</v>
      </c>
      <c r="O656" s="668">
        <v>1205.28</v>
      </c>
      <c r="P656" s="681">
        <v>0.4</v>
      </c>
      <c r="Q656" s="669">
        <v>6026.4</v>
      </c>
    </row>
    <row r="657" spans="1:17" ht="14.4" customHeight="1" x14ac:dyDescent="0.3">
      <c r="A657" s="664" t="s">
        <v>555</v>
      </c>
      <c r="B657" s="665" t="s">
        <v>7777</v>
      </c>
      <c r="C657" s="665" t="s">
        <v>7623</v>
      </c>
      <c r="D657" s="665" t="s">
        <v>8614</v>
      </c>
      <c r="E657" s="665" t="s">
        <v>8615</v>
      </c>
      <c r="F657" s="668">
        <v>1</v>
      </c>
      <c r="G657" s="668">
        <v>7358.18</v>
      </c>
      <c r="H657" s="668">
        <v>1</v>
      </c>
      <c r="I657" s="668">
        <v>7358.18</v>
      </c>
      <c r="J657" s="668"/>
      <c r="K657" s="668"/>
      <c r="L657" s="668"/>
      <c r="M657" s="668"/>
      <c r="N657" s="668"/>
      <c r="O657" s="668"/>
      <c r="P657" s="681"/>
      <c r="Q657" s="669"/>
    </row>
    <row r="658" spans="1:17" ht="14.4" customHeight="1" x14ac:dyDescent="0.3">
      <c r="A658" s="664" t="s">
        <v>555</v>
      </c>
      <c r="B658" s="665" t="s">
        <v>7777</v>
      </c>
      <c r="C658" s="665" t="s">
        <v>7623</v>
      </c>
      <c r="D658" s="665" t="s">
        <v>8616</v>
      </c>
      <c r="E658" s="665" t="s">
        <v>8617</v>
      </c>
      <c r="F658" s="668">
        <v>1</v>
      </c>
      <c r="G658" s="668">
        <v>4544.5</v>
      </c>
      <c r="H658" s="668">
        <v>1</v>
      </c>
      <c r="I658" s="668">
        <v>4544.5</v>
      </c>
      <c r="J658" s="668"/>
      <c r="K658" s="668"/>
      <c r="L658" s="668"/>
      <c r="M658" s="668"/>
      <c r="N658" s="668"/>
      <c r="O658" s="668"/>
      <c r="P658" s="681"/>
      <c r="Q658" s="669"/>
    </row>
    <row r="659" spans="1:17" ht="14.4" customHeight="1" x14ac:dyDescent="0.3">
      <c r="A659" s="664" t="s">
        <v>555</v>
      </c>
      <c r="B659" s="665" t="s">
        <v>7777</v>
      </c>
      <c r="C659" s="665" t="s">
        <v>7623</v>
      </c>
      <c r="D659" s="665" t="s">
        <v>8618</v>
      </c>
      <c r="E659" s="665" t="s">
        <v>8619</v>
      </c>
      <c r="F659" s="668">
        <v>2</v>
      </c>
      <c r="G659" s="668">
        <v>4219</v>
      </c>
      <c r="H659" s="668">
        <v>1</v>
      </c>
      <c r="I659" s="668">
        <v>2109.5</v>
      </c>
      <c r="J659" s="668"/>
      <c r="K659" s="668"/>
      <c r="L659" s="668"/>
      <c r="M659" s="668"/>
      <c r="N659" s="668">
        <v>16</v>
      </c>
      <c r="O659" s="668">
        <v>33752</v>
      </c>
      <c r="P659" s="681">
        <v>8</v>
      </c>
      <c r="Q659" s="669">
        <v>2109.5</v>
      </c>
    </row>
    <row r="660" spans="1:17" ht="14.4" customHeight="1" x14ac:dyDescent="0.3">
      <c r="A660" s="664" t="s">
        <v>555</v>
      </c>
      <c r="B660" s="665" t="s">
        <v>7777</v>
      </c>
      <c r="C660" s="665" t="s">
        <v>7623</v>
      </c>
      <c r="D660" s="665" t="s">
        <v>8620</v>
      </c>
      <c r="E660" s="665" t="s">
        <v>8621</v>
      </c>
      <c r="F660" s="668">
        <v>0.1</v>
      </c>
      <c r="G660" s="668">
        <v>22.48</v>
      </c>
      <c r="H660" s="668">
        <v>1</v>
      </c>
      <c r="I660" s="668">
        <v>224.79999999999998</v>
      </c>
      <c r="J660" s="668">
        <v>0.2</v>
      </c>
      <c r="K660" s="668">
        <v>44.97</v>
      </c>
      <c r="L660" s="668">
        <v>2.0004448398576513</v>
      </c>
      <c r="M660" s="668">
        <v>224.85</v>
      </c>
      <c r="N660" s="668"/>
      <c r="O660" s="668"/>
      <c r="P660" s="681"/>
      <c r="Q660" s="669"/>
    </row>
    <row r="661" spans="1:17" ht="14.4" customHeight="1" x14ac:dyDescent="0.3">
      <c r="A661" s="664" t="s">
        <v>555</v>
      </c>
      <c r="B661" s="665" t="s">
        <v>7777</v>
      </c>
      <c r="C661" s="665" t="s">
        <v>7623</v>
      </c>
      <c r="D661" s="665" t="s">
        <v>8622</v>
      </c>
      <c r="E661" s="665" t="s">
        <v>7824</v>
      </c>
      <c r="F661" s="668">
        <v>5</v>
      </c>
      <c r="G661" s="668">
        <v>699.55</v>
      </c>
      <c r="H661" s="668">
        <v>1</v>
      </c>
      <c r="I661" s="668">
        <v>139.91</v>
      </c>
      <c r="J661" s="668">
        <v>7</v>
      </c>
      <c r="K661" s="668">
        <v>979.36999999999989</v>
      </c>
      <c r="L661" s="668">
        <v>1.4</v>
      </c>
      <c r="M661" s="668">
        <v>139.91</v>
      </c>
      <c r="N661" s="668">
        <v>1</v>
      </c>
      <c r="O661" s="668">
        <v>139.91</v>
      </c>
      <c r="P661" s="681">
        <v>0.2</v>
      </c>
      <c r="Q661" s="669">
        <v>139.91</v>
      </c>
    </row>
    <row r="662" spans="1:17" ht="14.4" customHeight="1" x14ac:dyDescent="0.3">
      <c r="A662" s="664" t="s">
        <v>555</v>
      </c>
      <c r="B662" s="665" t="s">
        <v>7777</v>
      </c>
      <c r="C662" s="665" t="s">
        <v>7623</v>
      </c>
      <c r="D662" s="665" t="s">
        <v>8623</v>
      </c>
      <c r="E662" s="665" t="s">
        <v>8624</v>
      </c>
      <c r="F662" s="668">
        <v>2</v>
      </c>
      <c r="G662" s="668">
        <v>11062.76</v>
      </c>
      <c r="H662" s="668">
        <v>1</v>
      </c>
      <c r="I662" s="668">
        <v>5531.38</v>
      </c>
      <c r="J662" s="668">
        <v>2</v>
      </c>
      <c r="K662" s="668">
        <v>11062.76</v>
      </c>
      <c r="L662" s="668">
        <v>1</v>
      </c>
      <c r="M662" s="668">
        <v>5531.38</v>
      </c>
      <c r="N662" s="668">
        <v>2</v>
      </c>
      <c r="O662" s="668">
        <v>11062.76</v>
      </c>
      <c r="P662" s="681">
        <v>1</v>
      </c>
      <c r="Q662" s="669">
        <v>5531.38</v>
      </c>
    </row>
    <row r="663" spans="1:17" ht="14.4" customHeight="1" x14ac:dyDescent="0.3">
      <c r="A663" s="664" t="s">
        <v>555</v>
      </c>
      <c r="B663" s="665" t="s">
        <v>7777</v>
      </c>
      <c r="C663" s="665" t="s">
        <v>7623</v>
      </c>
      <c r="D663" s="665" t="s">
        <v>8625</v>
      </c>
      <c r="E663" s="665" t="s">
        <v>8626</v>
      </c>
      <c r="F663" s="668">
        <v>1</v>
      </c>
      <c r="G663" s="668">
        <v>1030</v>
      </c>
      <c r="H663" s="668">
        <v>1</v>
      </c>
      <c r="I663" s="668">
        <v>1030</v>
      </c>
      <c r="J663" s="668"/>
      <c r="K663" s="668"/>
      <c r="L663" s="668"/>
      <c r="M663" s="668"/>
      <c r="N663" s="668">
        <v>3</v>
      </c>
      <c r="O663" s="668">
        <v>3090</v>
      </c>
      <c r="P663" s="681">
        <v>3</v>
      </c>
      <c r="Q663" s="669">
        <v>1030</v>
      </c>
    </row>
    <row r="664" spans="1:17" ht="14.4" customHeight="1" x14ac:dyDescent="0.3">
      <c r="A664" s="664" t="s">
        <v>555</v>
      </c>
      <c r="B664" s="665" t="s">
        <v>7777</v>
      </c>
      <c r="C664" s="665" t="s">
        <v>7623</v>
      </c>
      <c r="D664" s="665" t="s">
        <v>8627</v>
      </c>
      <c r="E664" s="665" t="s">
        <v>8628</v>
      </c>
      <c r="F664" s="668">
        <v>3</v>
      </c>
      <c r="G664" s="668">
        <v>1548</v>
      </c>
      <c r="H664" s="668">
        <v>1</v>
      </c>
      <c r="I664" s="668">
        <v>516</v>
      </c>
      <c r="J664" s="668">
        <v>1</v>
      </c>
      <c r="K664" s="668">
        <v>516</v>
      </c>
      <c r="L664" s="668">
        <v>0.33333333333333331</v>
      </c>
      <c r="M664" s="668">
        <v>516</v>
      </c>
      <c r="N664" s="668">
        <v>3</v>
      </c>
      <c r="O664" s="668">
        <v>1548</v>
      </c>
      <c r="P664" s="681">
        <v>1</v>
      </c>
      <c r="Q664" s="669">
        <v>516</v>
      </c>
    </row>
    <row r="665" spans="1:17" ht="14.4" customHeight="1" x14ac:dyDescent="0.3">
      <c r="A665" s="664" t="s">
        <v>555</v>
      </c>
      <c r="B665" s="665" t="s">
        <v>7777</v>
      </c>
      <c r="C665" s="665" t="s">
        <v>7623</v>
      </c>
      <c r="D665" s="665" t="s">
        <v>8629</v>
      </c>
      <c r="E665" s="665" t="s">
        <v>8630</v>
      </c>
      <c r="F665" s="668">
        <v>5</v>
      </c>
      <c r="G665" s="668">
        <v>2060</v>
      </c>
      <c r="H665" s="668">
        <v>1</v>
      </c>
      <c r="I665" s="668">
        <v>412</v>
      </c>
      <c r="J665" s="668">
        <v>4</v>
      </c>
      <c r="K665" s="668">
        <v>1648</v>
      </c>
      <c r="L665" s="668">
        <v>0.8</v>
      </c>
      <c r="M665" s="668">
        <v>412</v>
      </c>
      <c r="N665" s="668">
        <v>3</v>
      </c>
      <c r="O665" s="668">
        <v>1236</v>
      </c>
      <c r="P665" s="681">
        <v>0.6</v>
      </c>
      <c r="Q665" s="669">
        <v>412</v>
      </c>
    </row>
    <row r="666" spans="1:17" ht="14.4" customHeight="1" x14ac:dyDescent="0.3">
      <c r="A666" s="664" t="s">
        <v>555</v>
      </c>
      <c r="B666" s="665" t="s">
        <v>7777</v>
      </c>
      <c r="C666" s="665" t="s">
        <v>7623</v>
      </c>
      <c r="D666" s="665" t="s">
        <v>8631</v>
      </c>
      <c r="E666" s="665" t="s">
        <v>8632</v>
      </c>
      <c r="F666" s="668">
        <v>3</v>
      </c>
      <c r="G666" s="668">
        <v>25362</v>
      </c>
      <c r="H666" s="668">
        <v>1</v>
      </c>
      <c r="I666" s="668">
        <v>8454</v>
      </c>
      <c r="J666" s="668">
        <v>2</v>
      </c>
      <c r="K666" s="668">
        <v>16908</v>
      </c>
      <c r="L666" s="668">
        <v>0.66666666666666663</v>
      </c>
      <c r="M666" s="668">
        <v>8454</v>
      </c>
      <c r="N666" s="668">
        <v>3</v>
      </c>
      <c r="O666" s="668">
        <v>25362</v>
      </c>
      <c r="P666" s="681">
        <v>1</v>
      </c>
      <c r="Q666" s="669">
        <v>8454</v>
      </c>
    </row>
    <row r="667" spans="1:17" ht="14.4" customHeight="1" x14ac:dyDescent="0.3">
      <c r="A667" s="664" t="s">
        <v>555</v>
      </c>
      <c r="B667" s="665" t="s">
        <v>7777</v>
      </c>
      <c r="C667" s="665" t="s">
        <v>7623</v>
      </c>
      <c r="D667" s="665" t="s">
        <v>8633</v>
      </c>
      <c r="E667" s="665" t="s">
        <v>8634</v>
      </c>
      <c r="F667" s="668">
        <v>8</v>
      </c>
      <c r="G667" s="668">
        <v>10877.68</v>
      </c>
      <c r="H667" s="668">
        <v>1</v>
      </c>
      <c r="I667" s="668">
        <v>1359.71</v>
      </c>
      <c r="J667" s="668">
        <v>78</v>
      </c>
      <c r="K667" s="668">
        <v>106057.38</v>
      </c>
      <c r="L667" s="668">
        <v>9.75</v>
      </c>
      <c r="M667" s="668">
        <v>1359.71</v>
      </c>
      <c r="N667" s="668">
        <v>58</v>
      </c>
      <c r="O667" s="668">
        <v>78863.180000000008</v>
      </c>
      <c r="P667" s="681">
        <v>7.2500000000000009</v>
      </c>
      <c r="Q667" s="669">
        <v>1359.71</v>
      </c>
    </row>
    <row r="668" spans="1:17" ht="14.4" customHeight="1" x14ac:dyDescent="0.3">
      <c r="A668" s="664" t="s">
        <v>555</v>
      </c>
      <c r="B668" s="665" t="s">
        <v>7777</v>
      </c>
      <c r="C668" s="665" t="s">
        <v>7623</v>
      </c>
      <c r="D668" s="665" t="s">
        <v>8635</v>
      </c>
      <c r="E668" s="665" t="s">
        <v>8102</v>
      </c>
      <c r="F668" s="668">
        <v>1</v>
      </c>
      <c r="G668" s="668">
        <v>2831.66</v>
      </c>
      <c r="H668" s="668">
        <v>1</v>
      </c>
      <c r="I668" s="668">
        <v>2831.66</v>
      </c>
      <c r="J668" s="668">
        <v>4</v>
      </c>
      <c r="K668" s="668">
        <v>11326.64</v>
      </c>
      <c r="L668" s="668">
        <v>4</v>
      </c>
      <c r="M668" s="668">
        <v>2831.66</v>
      </c>
      <c r="N668" s="668">
        <v>5</v>
      </c>
      <c r="O668" s="668">
        <v>14158.3</v>
      </c>
      <c r="P668" s="681">
        <v>5</v>
      </c>
      <c r="Q668" s="669">
        <v>2831.66</v>
      </c>
    </row>
    <row r="669" spans="1:17" ht="14.4" customHeight="1" x14ac:dyDescent="0.3">
      <c r="A669" s="664" t="s">
        <v>555</v>
      </c>
      <c r="B669" s="665" t="s">
        <v>7777</v>
      </c>
      <c r="C669" s="665" t="s">
        <v>7623</v>
      </c>
      <c r="D669" s="665" t="s">
        <v>8636</v>
      </c>
      <c r="E669" s="665" t="s">
        <v>8637</v>
      </c>
      <c r="F669" s="668">
        <v>1</v>
      </c>
      <c r="G669" s="668">
        <v>2881.09</v>
      </c>
      <c r="H669" s="668">
        <v>1</v>
      </c>
      <c r="I669" s="668">
        <v>2881.09</v>
      </c>
      <c r="J669" s="668"/>
      <c r="K669" s="668"/>
      <c r="L669" s="668"/>
      <c r="M669" s="668"/>
      <c r="N669" s="668"/>
      <c r="O669" s="668"/>
      <c r="P669" s="681"/>
      <c r="Q669" s="669"/>
    </row>
    <row r="670" spans="1:17" ht="14.4" customHeight="1" x14ac:dyDescent="0.3">
      <c r="A670" s="664" t="s">
        <v>555</v>
      </c>
      <c r="B670" s="665" t="s">
        <v>7777</v>
      </c>
      <c r="C670" s="665" t="s">
        <v>7623</v>
      </c>
      <c r="D670" s="665" t="s">
        <v>8638</v>
      </c>
      <c r="E670" s="665" t="s">
        <v>8639</v>
      </c>
      <c r="F670" s="668">
        <v>1</v>
      </c>
      <c r="G670" s="668">
        <v>18507</v>
      </c>
      <c r="H670" s="668">
        <v>1</v>
      </c>
      <c r="I670" s="668">
        <v>18507</v>
      </c>
      <c r="J670" s="668">
        <v>1</v>
      </c>
      <c r="K670" s="668">
        <v>18507</v>
      </c>
      <c r="L670" s="668">
        <v>1</v>
      </c>
      <c r="M670" s="668">
        <v>18507</v>
      </c>
      <c r="N670" s="668">
        <v>1</v>
      </c>
      <c r="O670" s="668">
        <v>18507</v>
      </c>
      <c r="P670" s="681">
        <v>1</v>
      </c>
      <c r="Q670" s="669">
        <v>18507</v>
      </c>
    </row>
    <row r="671" spans="1:17" ht="14.4" customHeight="1" x14ac:dyDescent="0.3">
      <c r="A671" s="664" t="s">
        <v>555</v>
      </c>
      <c r="B671" s="665" t="s">
        <v>7777</v>
      </c>
      <c r="C671" s="665" t="s">
        <v>7623</v>
      </c>
      <c r="D671" s="665" t="s">
        <v>8640</v>
      </c>
      <c r="E671" s="665" t="s">
        <v>8641</v>
      </c>
      <c r="F671" s="668">
        <v>0.1</v>
      </c>
      <c r="G671" s="668">
        <v>252.72</v>
      </c>
      <c r="H671" s="668">
        <v>1</v>
      </c>
      <c r="I671" s="668">
        <v>2527.1999999999998</v>
      </c>
      <c r="J671" s="668"/>
      <c r="K671" s="668"/>
      <c r="L671" s="668"/>
      <c r="M671" s="668"/>
      <c r="N671" s="668"/>
      <c r="O671" s="668"/>
      <c r="P671" s="681"/>
      <c r="Q671" s="669"/>
    </row>
    <row r="672" spans="1:17" ht="14.4" customHeight="1" x14ac:dyDescent="0.3">
      <c r="A672" s="664" t="s">
        <v>555</v>
      </c>
      <c r="B672" s="665" t="s">
        <v>7777</v>
      </c>
      <c r="C672" s="665" t="s">
        <v>7623</v>
      </c>
      <c r="D672" s="665" t="s">
        <v>8642</v>
      </c>
      <c r="E672" s="665" t="s">
        <v>8643</v>
      </c>
      <c r="F672" s="668">
        <v>0.1</v>
      </c>
      <c r="G672" s="668">
        <v>1049.1500000000001</v>
      </c>
      <c r="H672" s="668">
        <v>1</v>
      </c>
      <c r="I672" s="668">
        <v>10491.5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555</v>
      </c>
      <c r="B673" s="665" t="s">
        <v>7777</v>
      </c>
      <c r="C673" s="665" t="s">
        <v>7623</v>
      </c>
      <c r="D673" s="665" t="s">
        <v>8644</v>
      </c>
      <c r="E673" s="665" t="s">
        <v>8438</v>
      </c>
      <c r="F673" s="668">
        <v>3</v>
      </c>
      <c r="G673" s="668">
        <v>4948.4400000000005</v>
      </c>
      <c r="H673" s="668">
        <v>1</v>
      </c>
      <c r="I673" s="668">
        <v>1649.4800000000002</v>
      </c>
      <c r="J673" s="668">
        <v>1</v>
      </c>
      <c r="K673" s="668">
        <v>1649.48</v>
      </c>
      <c r="L673" s="668">
        <v>0.33333333333333331</v>
      </c>
      <c r="M673" s="668">
        <v>1649.48</v>
      </c>
      <c r="N673" s="668">
        <v>1</v>
      </c>
      <c r="O673" s="668">
        <v>1649.48</v>
      </c>
      <c r="P673" s="681">
        <v>0.33333333333333331</v>
      </c>
      <c r="Q673" s="669">
        <v>1649.48</v>
      </c>
    </row>
    <row r="674" spans="1:17" ht="14.4" customHeight="1" x14ac:dyDescent="0.3">
      <c r="A674" s="664" t="s">
        <v>555</v>
      </c>
      <c r="B674" s="665" t="s">
        <v>7777</v>
      </c>
      <c r="C674" s="665" t="s">
        <v>7623</v>
      </c>
      <c r="D674" s="665" t="s">
        <v>8645</v>
      </c>
      <c r="E674" s="665" t="s">
        <v>8646</v>
      </c>
      <c r="F674" s="668">
        <v>9</v>
      </c>
      <c r="G674" s="668">
        <v>11584.44</v>
      </c>
      <c r="H674" s="668">
        <v>1</v>
      </c>
      <c r="I674" s="668">
        <v>1287.1600000000001</v>
      </c>
      <c r="J674" s="668">
        <v>4</v>
      </c>
      <c r="K674" s="668">
        <v>5148.6400000000003</v>
      </c>
      <c r="L674" s="668">
        <v>0.44444444444444448</v>
      </c>
      <c r="M674" s="668">
        <v>1287.1600000000001</v>
      </c>
      <c r="N674" s="668">
        <v>2</v>
      </c>
      <c r="O674" s="668">
        <v>2574.3200000000002</v>
      </c>
      <c r="P674" s="681">
        <v>0.22222222222222224</v>
      </c>
      <c r="Q674" s="669">
        <v>1287.1600000000001</v>
      </c>
    </row>
    <row r="675" spans="1:17" ht="14.4" customHeight="1" x14ac:dyDescent="0.3">
      <c r="A675" s="664" t="s">
        <v>555</v>
      </c>
      <c r="B675" s="665" t="s">
        <v>7777</v>
      </c>
      <c r="C675" s="665" t="s">
        <v>7623</v>
      </c>
      <c r="D675" s="665" t="s">
        <v>8647</v>
      </c>
      <c r="E675" s="665" t="s">
        <v>8269</v>
      </c>
      <c r="F675" s="668">
        <v>5</v>
      </c>
      <c r="G675" s="668">
        <v>3311.2</v>
      </c>
      <c r="H675" s="668">
        <v>1</v>
      </c>
      <c r="I675" s="668">
        <v>662.24</v>
      </c>
      <c r="J675" s="668">
        <v>2</v>
      </c>
      <c r="K675" s="668">
        <v>1324.48</v>
      </c>
      <c r="L675" s="668">
        <v>0.4</v>
      </c>
      <c r="M675" s="668">
        <v>662.24</v>
      </c>
      <c r="N675" s="668">
        <v>3</v>
      </c>
      <c r="O675" s="668">
        <v>1986.72</v>
      </c>
      <c r="P675" s="681">
        <v>0.60000000000000009</v>
      </c>
      <c r="Q675" s="669">
        <v>662.24</v>
      </c>
    </row>
    <row r="676" spans="1:17" ht="14.4" customHeight="1" x14ac:dyDescent="0.3">
      <c r="A676" s="664" t="s">
        <v>555</v>
      </c>
      <c r="B676" s="665" t="s">
        <v>7777</v>
      </c>
      <c r="C676" s="665" t="s">
        <v>7623</v>
      </c>
      <c r="D676" s="665" t="s">
        <v>8648</v>
      </c>
      <c r="E676" s="665" t="s">
        <v>8649</v>
      </c>
      <c r="F676" s="668">
        <v>2</v>
      </c>
      <c r="G676" s="668">
        <v>34959.64</v>
      </c>
      <c r="H676" s="668">
        <v>1</v>
      </c>
      <c r="I676" s="668">
        <v>17479.82</v>
      </c>
      <c r="J676" s="668"/>
      <c r="K676" s="668"/>
      <c r="L676" s="668"/>
      <c r="M676" s="668"/>
      <c r="N676" s="668">
        <v>1</v>
      </c>
      <c r="O676" s="668">
        <v>17479.82</v>
      </c>
      <c r="P676" s="681">
        <v>0.5</v>
      </c>
      <c r="Q676" s="669">
        <v>17479.82</v>
      </c>
    </row>
    <row r="677" spans="1:17" ht="14.4" customHeight="1" x14ac:dyDescent="0.3">
      <c r="A677" s="664" t="s">
        <v>555</v>
      </c>
      <c r="B677" s="665" t="s">
        <v>7777</v>
      </c>
      <c r="C677" s="665" t="s">
        <v>7623</v>
      </c>
      <c r="D677" s="665" t="s">
        <v>8650</v>
      </c>
      <c r="E677" s="665" t="s">
        <v>8362</v>
      </c>
      <c r="F677" s="668">
        <v>3</v>
      </c>
      <c r="G677" s="668">
        <v>2341.14</v>
      </c>
      <c r="H677" s="668">
        <v>1</v>
      </c>
      <c r="I677" s="668">
        <v>780.38</v>
      </c>
      <c r="J677" s="668"/>
      <c r="K677" s="668"/>
      <c r="L677" s="668"/>
      <c r="M677" s="668"/>
      <c r="N677" s="668"/>
      <c r="O677" s="668"/>
      <c r="P677" s="681"/>
      <c r="Q677" s="669"/>
    </row>
    <row r="678" spans="1:17" ht="14.4" customHeight="1" x14ac:dyDescent="0.3">
      <c r="A678" s="664" t="s">
        <v>555</v>
      </c>
      <c r="B678" s="665" t="s">
        <v>7777</v>
      </c>
      <c r="C678" s="665" t="s">
        <v>7623</v>
      </c>
      <c r="D678" s="665" t="s">
        <v>8651</v>
      </c>
      <c r="E678" s="665" t="s">
        <v>8652</v>
      </c>
      <c r="F678" s="668">
        <v>1</v>
      </c>
      <c r="G678" s="668">
        <v>8283.65</v>
      </c>
      <c r="H678" s="668">
        <v>1</v>
      </c>
      <c r="I678" s="668">
        <v>8283.65</v>
      </c>
      <c r="J678" s="668"/>
      <c r="K678" s="668"/>
      <c r="L678" s="668"/>
      <c r="M678" s="668"/>
      <c r="N678" s="668"/>
      <c r="O678" s="668"/>
      <c r="P678" s="681"/>
      <c r="Q678" s="669"/>
    </row>
    <row r="679" spans="1:17" ht="14.4" customHeight="1" x14ac:dyDescent="0.3">
      <c r="A679" s="664" t="s">
        <v>555</v>
      </c>
      <c r="B679" s="665" t="s">
        <v>7777</v>
      </c>
      <c r="C679" s="665" t="s">
        <v>7623</v>
      </c>
      <c r="D679" s="665" t="s">
        <v>8653</v>
      </c>
      <c r="E679" s="665" t="s">
        <v>8473</v>
      </c>
      <c r="F679" s="668">
        <v>2</v>
      </c>
      <c r="G679" s="668">
        <v>7920</v>
      </c>
      <c r="H679" s="668">
        <v>1</v>
      </c>
      <c r="I679" s="668">
        <v>3960</v>
      </c>
      <c r="J679" s="668">
        <v>1</v>
      </c>
      <c r="K679" s="668">
        <v>3960</v>
      </c>
      <c r="L679" s="668">
        <v>0.5</v>
      </c>
      <c r="M679" s="668">
        <v>3960</v>
      </c>
      <c r="N679" s="668">
        <v>3</v>
      </c>
      <c r="O679" s="668">
        <v>11880</v>
      </c>
      <c r="P679" s="681">
        <v>1.5</v>
      </c>
      <c r="Q679" s="669">
        <v>3960</v>
      </c>
    </row>
    <row r="680" spans="1:17" ht="14.4" customHeight="1" x14ac:dyDescent="0.3">
      <c r="A680" s="664" t="s">
        <v>555</v>
      </c>
      <c r="B680" s="665" t="s">
        <v>7777</v>
      </c>
      <c r="C680" s="665" t="s">
        <v>7623</v>
      </c>
      <c r="D680" s="665" t="s">
        <v>8654</v>
      </c>
      <c r="E680" s="665" t="s">
        <v>8466</v>
      </c>
      <c r="F680" s="668">
        <v>1</v>
      </c>
      <c r="G680" s="668">
        <v>625</v>
      </c>
      <c r="H680" s="668">
        <v>1</v>
      </c>
      <c r="I680" s="668">
        <v>625</v>
      </c>
      <c r="J680" s="668">
        <v>1</v>
      </c>
      <c r="K680" s="668">
        <v>625</v>
      </c>
      <c r="L680" s="668">
        <v>1</v>
      </c>
      <c r="M680" s="668">
        <v>625</v>
      </c>
      <c r="N680" s="668"/>
      <c r="O680" s="668"/>
      <c r="P680" s="681"/>
      <c r="Q680" s="669"/>
    </row>
    <row r="681" spans="1:17" ht="14.4" customHeight="1" x14ac:dyDescent="0.3">
      <c r="A681" s="664" t="s">
        <v>555</v>
      </c>
      <c r="B681" s="665" t="s">
        <v>7777</v>
      </c>
      <c r="C681" s="665" t="s">
        <v>7623</v>
      </c>
      <c r="D681" s="665" t="s">
        <v>8655</v>
      </c>
      <c r="E681" s="665" t="s">
        <v>8656</v>
      </c>
      <c r="F681" s="668">
        <v>1</v>
      </c>
      <c r="G681" s="668">
        <v>6286.4</v>
      </c>
      <c r="H681" s="668">
        <v>1</v>
      </c>
      <c r="I681" s="668">
        <v>6286.4</v>
      </c>
      <c r="J681" s="668"/>
      <c r="K681" s="668"/>
      <c r="L681" s="668"/>
      <c r="M681" s="668"/>
      <c r="N681" s="668">
        <v>1</v>
      </c>
      <c r="O681" s="668">
        <v>6286.4</v>
      </c>
      <c r="P681" s="681">
        <v>1</v>
      </c>
      <c r="Q681" s="669">
        <v>6286.4</v>
      </c>
    </row>
    <row r="682" spans="1:17" ht="14.4" customHeight="1" x14ac:dyDescent="0.3">
      <c r="A682" s="664" t="s">
        <v>555</v>
      </c>
      <c r="B682" s="665" t="s">
        <v>7777</v>
      </c>
      <c r="C682" s="665" t="s">
        <v>7623</v>
      </c>
      <c r="D682" s="665" t="s">
        <v>8657</v>
      </c>
      <c r="E682" s="665" t="s">
        <v>8527</v>
      </c>
      <c r="F682" s="668">
        <v>3</v>
      </c>
      <c r="G682" s="668">
        <v>29436</v>
      </c>
      <c r="H682" s="668">
        <v>1</v>
      </c>
      <c r="I682" s="668">
        <v>9812</v>
      </c>
      <c r="J682" s="668"/>
      <c r="K682" s="668"/>
      <c r="L682" s="668"/>
      <c r="M682" s="668"/>
      <c r="N682" s="668"/>
      <c r="O682" s="668"/>
      <c r="P682" s="681"/>
      <c r="Q682" s="669"/>
    </row>
    <row r="683" spans="1:17" ht="14.4" customHeight="1" x14ac:dyDescent="0.3">
      <c r="A683" s="664" t="s">
        <v>555</v>
      </c>
      <c r="B683" s="665" t="s">
        <v>7777</v>
      </c>
      <c r="C683" s="665" t="s">
        <v>7623</v>
      </c>
      <c r="D683" s="665" t="s">
        <v>8658</v>
      </c>
      <c r="E683" s="665" t="s">
        <v>7824</v>
      </c>
      <c r="F683" s="668"/>
      <c r="G683" s="668"/>
      <c r="H683" s="668"/>
      <c r="I683" s="668"/>
      <c r="J683" s="668"/>
      <c r="K683" s="668"/>
      <c r="L683" s="668"/>
      <c r="M683" s="668"/>
      <c r="N683" s="668">
        <v>1</v>
      </c>
      <c r="O683" s="668">
        <v>199.5</v>
      </c>
      <c r="P683" s="681"/>
      <c r="Q683" s="669">
        <v>199.5</v>
      </c>
    </row>
    <row r="684" spans="1:17" ht="14.4" customHeight="1" x14ac:dyDescent="0.3">
      <c r="A684" s="664" t="s">
        <v>555</v>
      </c>
      <c r="B684" s="665" t="s">
        <v>7777</v>
      </c>
      <c r="C684" s="665" t="s">
        <v>7623</v>
      </c>
      <c r="D684" s="665" t="s">
        <v>8659</v>
      </c>
      <c r="E684" s="665" t="s">
        <v>8656</v>
      </c>
      <c r="F684" s="668">
        <v>1</v>
      </c>
      <c r="G684" s="668">
        <v>6286.4</v>
      </c>
      <c r="H684" s="668">
        <v>1</v>
      </c>
      <c r="I684" s="668">
        <v>6286.4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555</v>
      </c>
      <c r="B685" s="665" t="s">
        <v>7777</v>
      </c>
      <c r="C685" s="665" t="s">
        <v>7623</v>
      </c>
      <c r="D685" s="665" t="s">
        <v>8660</v>
      </c>
      <c r="E685" s="665" t="s">
        <v>8468</v>
      </c>
      <c r="F685" s="668">
        <v>3</v>
      </c>
      <c r="G685" s="668">
        <v>2604</v>
      </c>
      <c r="H685" s="668">
        <v>1</v>
      </c>
      <c r="I685" s="668">
        <v>868</v>
      </c>
      <c r="J685" s="668">
        <v>4</v>
      </c>
      <c r="K685" s="668">
        <v>3472</v>
      </c>
      <c r="L685" s="668">
        <v>1.3333333333333333</v>
      </c>
      <c r="M685" s="668">
        <v>868</v>
      </c>
      <c r="N685" s="668">
        <v>3</v>
      </c>
      <c r="O685" s="668">
        <v>2604</v>
      </c>
      <c r="P685" s="681">
        <v>1</v>
      </c>
      <c r="Q685" s="669">
        <v>868</v>
      </c>
    </row>
    <row r="686" spans="1:17" ht="14.4" customHeight="1" x14ac:dyDescent="0.3">
      <c r="A686" s="664" t="s">
        <v>555</v>
      </c>
      <c r="B686" s="665" t="s">
        <v>7777</v>
      </c>
      <c r="C686" s="665" t="s">
        <v>7623</v>
      </c>
      <c r="D686" s="665" t="s">
        <v>8661</v>
      </c>
      <c r="E686" s="665" t="s">
        <v>8662</v>
      </c>
      <c r="F686" s="668">
        <v>0.4</v>
      </c>
      <c r="G686" s="668">
        <v>752.88</v>
      </c>
      <c r="H686" s="668">
        <v>1</v>
      </c>
      <c r="I686" s="668">
        <v>1882.1999999999998</v>
      </c>
      <c r="J686" s="668">
        <v>0.2</v>
      </c>
      <c r="K686" s="668">
        <v>376.44</v>
      </c>
      <c r="L686" s="668">
        <v>0.5</v>
      </c>
      <c r="M686" s="668">
        <v>1882.1999999999998</v>
      </c>
      <c r="N686" s="668"/>
      <c r="O686" s="668"/>
      <c r="P686" s="681"/>
      <c r="Q686" s="669"/>
    </row>
    <row r="687" spans="1:17" ht="14.4" customHeight="1" x14ac:dyDescent="0.3">
      <c r="A687" s="664" t="s">
        <v>555</v>
      </c>
      <c r="B687" s="665" t="s">
        <v>7777</v>
      </c>
      <c r="C687" s="665" t="s">
        <v>7623</v>
      </c>
      <c r="D687" s="665" t="s">
        <v>8663</v>
      </c>
      <c r="E687" s="665" t="s">
        <v>8624</v>
      </c>
      <c r="F687" s="668">
        <v>2</v>
      </c>
      <c r="G687" s="668">
        <v>5426.4</v>
      </c>
      <c r="H687" s="668">
        <v>1</v>
      </c>
      <c r="I687" s="668">
        <v>2713.2</v>
      </c>
      <c r="J687" s="668"/>
      <c r="K687" s="668"/>
      <c r="L687" s="668"/>
      <c r="M687" s="668"/>
      <c r="N687" s="668">
        <v>1</v>
      </c>
      <c r="O687" s="668">
        <v>2713.2</v>
      </c>
      <c r="P687" s="681">
        <v>0.5</v>
      </c>
      <c r="Q687" s="669">
        <v>2713.2</v>
      </c>
    </row>
    <row r="688" spans="1:17" ht="14.4" customHeight="1" x14ac:dyDescent="0.3">
      <c r="A688" s="664" t="s">
        <v>555</v>
      </c>
      <c r="B688" s="665" t="s">
        <v>7777</v>
      </c>
      <c r="C688" s="665" t="s">
        <v>7623</v>
      </c>
      <c r="D688" s="665" t="s">
        <v>8664</v>
      </c>
      <c r="E688" s="665" t="s">
        <v>8665</v>
      </c>
      <c r="F688" s="668"/>
      <c r="G688" s="668"/>
      <c r="H688" s="668"/>
      <c r="I688" s="668"/>
      <c r="J688" s="668"/>
      <c r="K688" s="668"/>
      <c r="L688" s="668"/>
      <c r="M688" s="668"/>
      <c r="N688" s="668">
        <v>3</v>
      </c>
      <c r="O688" s="668">
        <v>30232.800000000003</v>
      </c>
      <c r="P688" s="681"/>
      <c r="Q688" s="669">
        <v>10077.6</v>
      </c>
    </row>
    <row r="689" spans="1:17" ht="14.4" customHeight="1" x14ac:dyDescent="0.3">
      <c r="A689" s="664" t="s">
        <v>555</v>
      </c>
      <c r="B689" s="665" t="s">
        <v>7777</v>
      </c>
      <c r="C689" s="665" t="s">
        <v>7623</v>
      </c>
      <c r="D689" s="665" t="s">
        <v>8666</v>
      </c>
      <c r="E689" s="665" t="s">
        <v>8667</v>
      </c>
      <c r="F689" s="668"/>
      <c r="G689" s="668"/>
      <c r="H689" s="668"/>
      <c r="I689" s="668"/>
      <c r="J689" s="668"/>
      <c r="K689" s="668"/>
      <c r="L689" s="668"/>
      <c r="M689" s="668"/>
      <c r="N689" s="668">
        <v>1</v>
      </c>
      <c r="O689" s="668">
        <v>13645.39</v>
      </c>
      <c r="P689" s="681"/>
      <c r="Q689" s="669">
        <v>13645.39</v>
      </c>
    </row>
    <row r="690" spans="1:17" ht="14.4" customHeight="1" x14ac:dyDescent="0.3">
      <c r="A690" s="664" t="s">
        <v>555</v>
      </c>
      <c r="B690" s="665" t="s">
        <v>7777</v>
      </c>
      <c r="C690" s="665" t="s">
        <v>7623</v>
      </c>
      <c r="D690" s="665" t="s">
        <v>8668</v>
      </c>
      <c r="E690" s="665" t="s">
        <v>8669</v>
      </c>
      <c r="F690" s="668">
        <v>3</v>
      </c>
      <c r="G690" s="668">
        <v>47084.19</v>
      </c>
      <c r="H690" s="668">
        <v>1</v>
      </c>
      <c r="I690" s="668">
        <v>15694.730000000001</v>
      </c>
      <c r="J690" s="668"/>
      <c r="K690" s="668"/>
      <c r="L690" s="668"/>
      <c r="M690" s="668"/>
      <c r="N690" s="668">
        <v>2</v>
      </c>
      <c r="O690" s="668">
        <v>31389.46</v>
      </c>
      <c r="P690" s="681">
        <v>0.66666666666666663</v>
      </c>
      <c r="Q690" s="669">
        <v>15694.73</v>
      </c>
    </row>
    <row r="691" spans="1:17" ht="14.4" customHeight="1" x14ac:dyDescent="0.3">
      <c r="A691" s="664" t="s">
        <v>555</v>
      </c>
      <c r="B691" s="665" t="s">
        <v>7777</v>
      </c>
      <c r="C691" s="665" t="s">
        <v>7623</v>
      </c>
      <c r="D691" s="665" t="s">
        <v>8670</v>
      </c>
      <c r="E691" s="665" t="s">
        <v>8671</v>
      </c>
      <c r="F691" s="668">
        <v>1</v>
      </c>
      <c r="G691" s="668">
        <v>18952</v>
      </c>
      <c r="H691" s="668">
        <v>1</v>
      </c>
      <c r="I691" s="668">
        <v>18952</v>
      </c>
      <c r="J691" s="668"/>
      <c r="K691" s="668"/>
      <c r="L691" s="668"/>
      <c r="M691" s="668"/>
      <c r="N691" s="668"/>
      <c r="O691" s="668"/>
      <c r="P691" s="681"/>
      <c r="Q691" s="669"/>
    </row>
    <row r="692" spans="1:17" ht="14.4" customHeight="1" x14ac:dyDescent="0.3">
      <c r="A692" s="664" t="s">
        <v>555</v>
      </c>
      <c r="B692" s="665" t="s">
        <v>7777</v>
      </c>
      <c r="C692" s="665" t="s">
        <v>7623</v>
      </c>
      <c r="D692" s="665" t="s">
        <v>8672</v>
      </c>
      <c r="E692" s="665" t="s">
        <v>8468</v>
      </c>
      <c r="F692" s="668"/>
      <c r="G692" s="668"/>
      <c r="H692" s="668"/>
      <c r="I692" s="668"/>
      <c r="J692" s="668">
        <v>3</v>
      </c>
      <c r="K692" s="668">
        <v>3177</v>
      </c>
      <c r="L692" s="668"/>
      <c r="M692" s="668">
        <v>1059</v>
      </c>
      <c r="N692" s="668">
        <v>1</v>
      </c>
      <c r="O692" s="668">
        <v>1059</v>
      </c>
      <c r="P692" s="681"/>
      <c r="Q692" s="669">
        <v>1059</v>
      </c>
    </row>
    <row r="693" spans="1:17" ht="14.4" customHeight="1" x14ac:dyDescent="0.3">
      <c r="A693" s="664" t="s">
        <v>555</v>
      </c>
      <c r="B693" s="665" t="s">
        <v>7777</v>
      </c>
      <c r="C693" s="665" t="s">
        <v>7623</v>
      </c>
      <c r="D693" s="665" t="s">
        <v>8673</v>
      </c>
      <c r="E693" s="665" t="s">
        <v>8674</v>
      </c>
      <c r="F693" s="668"/>
      <c r="G693" s="668"/>
      <c r="H693" s="668"/>
      <c r="I693" s="668"/>
      <c r="J693" s="668">
        <v>2</v>
      </c>
      <c r="K693" s="668">
        <v>5046</v>
      </c>
      <c r="L693" s="668"/>
      <c r="M693" s="668">
        <v>2523</v>
      </c>
      <c r="N693" s="668"/>
      <c r="O693" s="668"/>
      <c r="P693" s="681"/>
      <c r="Q693" s="669"/>
    </row>
    <row r="694" spans="1:17" ht="14.4" customHeight="1" x14ac:dyDescent="0.3">
      <c r="A694" s="664" t="s">
        <v>555</v>
      </c>
      <c r="B694" s="665" t="s">
        <v>7777</v>
      </c>
      <c r="C694" s="665" t="s">
        <v>7623</v>
      </c>
      <c r="D694" s="665" t="s">
        <v>8675</v>
      </c>
      <c r="E694" s="665" t="s">
        <v>8457</v>
      </c>
      <c r="F694" s="668">
        <v>1</v>
      </c>
      <c r="G694" s="668">
        <v>7047.4</v>
      </c>
      <c r="H694" s="668">
        <v>1</v>
      </c>
      <c r="I694" s="668">
        <v>7047.4</v>
      </c>
      <c r="J694" s="668">
        <v>3</v>
      </c>
      <c r="K694" s="668">
        <v>21142.199999999997</v>
      </c>
      <c r="L694" s="668">
        <v>2.9999999999999996</v>
      </c>
      <c r="M694" s="668">
        <v>7047.3999999999987</v>
      </c>
      <c r="N694" s="668"/>
      <c r="O694" s="668"/>
      <c r="P694" s="681"/>
      <c r="Q694" s="669"/>
    </row>
    <row r="695" spans="1:17" ht="14.4" customHeight="1" x14ac:dyDescent="0.3">
      <c r="A695" s="664" t="s">
        <v>555</v>
      </c>
      <c r="B695" s="665" t="s">
        <v>7777</v>
      </c>
      <c r="C695" s="665" t="s">
        <v>7623</v>
      </c>
      <c r="D695" s="665" t="s">
        <v>8676</v>
      </c>
      <c r="E695" s="665" t="s">
        <v>8677</v>
      </c>
      <c r="F695" s="668">
        <v>10</v>
      </c>
      <c r="G695" s="668">
        <v>10757.5</v>
      </c>
      <c r="H695" s="668">
        <v>1</v>
      </c>
      <c r="I695" s="668">
        <v>1075.75</v>
      </c>
      <c r="J695" s="668">
        <v>132</v>
      </c>
      <c r="K695" s="668">
        <v>141999</v>
      </c>
      <c r="L695" s="668">
        <v>13.2</v>
      </c>
      <c r="M695" s="668">
        <v>1075.75</v>
      </c>
      <c r="N695" s="668">
        <v>108</v>
      </c>
      <c r="O695" s="668">
        <v>116181</v>
      </c>
      <c r="P695" s="681">
        <v>10.8</v>
      </c>
      <c r="Q695" s="669">
        <v>1075.75</v>
      </c>
    </row>
    <row r="696" spans="1:17" ht="14.4" customHeight="1" x14ac:dyDescent="0.3">
      <c r="A696" s="664" t="s">
        <v>555</v>
      </c>
      <c r="B696" s="665" t="s">
        <v>7777</v>
      </c>
      <c r="C696" s="665" t="s">
        <v>7623</v>
      </c>
      <c r="D696" s="665" t="s">
        <v>8678</v>
      </c>
      <c r="E696" s="665" t="s">
        <v>8679</v>
      </c>
      <c r="F696" s="668">
        <v>2</v>
      </c>
      <c r="G696" s="668">
        <v>13410.92</v>
      </c>
      <c r="H696" s="668">
        <v>1</v>
      </c>
      <c r="I696" s="668">
        <v>6705.46</v>
      </c>
      <c r="J696" s="668">
        <v>8</v>
      </c>
      <c r="K696" s="668">
        <v>53643.68</v>
      </c>
      <c r="L696" s="668">
        <v>4</v>
      </c>
      <c r="M696" s="668">
        <v>6705.46</v>
      </c>
      <c r="N696" s="668"/>
      <c r="O696" s="668"/>
      <c r="P696" s="681"/>
      <c r="Q696" s="669"/>
    </row>
    <row r="697" spans="1:17" ht="14.4" customHeight="1" x14ac:dyDescent="0.3">
      <c r="A697" s="664" t="s">
        <v>555</v>
      </c>
      <c r="B697" s="665" t="s">
        <v>7777</v>
      </c>
      <c r="C697" s="665" t="s">
        <v>7623</v>
      </c>
      <c r="D697" s="665" t="s">
        <v>8680</v>
      </c>
      <c r="E697" s="665" t="s">
        <v>8681</v>
      </c>
      <c r="F697" s="668">
        <v>3</v>
      </c>
      <c r="G697" s="668">
        <v>2220.96</v>
      </c>
      <c r="H697" s="668">
        <v>1</v>
      </c>
      <c r="I697" s="668">
        <v>740.32</v>
      </c>
      <c r="J697" s="668">
        <v>37</v>
      </c>
      <c r="K697" s="668">
        <v>27391.839999999997</v>
      </c>
      <c r="L697" s="668">
        <v>12.333333333333332</v>
      </c>
      <c r="M697" s="668">
        <v>740.31999999999994</v>
      </c>
      <c r="N697" s="668"/>
      <c r="O697" s="668"/>
      <c r="P697" s="681"/>
      <c r="Q697" s="669"/>
    </row>
    <row r="698" spans="1:17" ht="14.4" customHeight="1" x14ac:dyDescent="0.3">
      <c r="A698" s="664" t="s">
        <v>555</v>
      </c>
      <c r="B698" s="665" t="s">
        <v>7777</v>
      </c>
      <c r="C698" s="665" t="s">
        <v>7623</v>
      </c>
      <c r="D698" s="665" t="s">
        <v>8682</v>
      </c>
      <c r="E698" s="665" t="s">
        <v>8683</v>
      </c>
      <c r="F698" s="668">
        <v>5</v>
      </c>
      <c r="G698" s="668">
        <v>8083.65</v>
      </c>
      <c r="H698" s="668">
        <v>1</v>
      </c>
      <c r="I698" s="668">
        <v>1616.73</v>
      </c>
      <c r="J698" s="668">
        <v>41</v>
      </c>
      <c r="K698" s="668">
        <v>66285.929999999993</v>
      </c>
      <c r="L698" s="668">
        <v>8.1999999999999993</v>
      </c>
      <c r="M698" s="668">
        <v>1616.7299999999998</v>
      </c>
      <c r="N698" s="668">
        <v>20</v>
      </c>
      <c r="O698" s="668">
        <v>32334.600000000002</v>
      </c>
      <c r="P698" s="681">
        <v>4.0000000000000009</v>
      </c>
      <c r="Q698" s="669">
        <v>1616.73</v>
      </c>
    </row>
    <row r="699" spans="1:17" ht="14.4" customHeight="1" x14ac:dyDescent="0.3">
      <c r="A699" s="664" t="s">
        <v>555</v>
      </c>
      <c r="B699" s="665" t="s">
        <v>7777</v>
      </c>
      <c r="C699" s="665" t="s">
        <v>7623</v>
      </c>
      <c r="D699" s="665" t="s">
        <v>8684</v>
      </c>
      <c r="E699" s="665" t="s">
        <v>8681</v>
      </c>
      <c r="F699" s="668">
        <v>9</v>
      </c>
      <c r="G699" s="668">
        <v>7168.95</v>
      </c>
      <c r="H699" s="668">
        <v>1</v>
      </c>
      <c r="I699" s="668">
        <v>796.55</v>
      </c>
      <c r="J699" s="668">
        <v>15</v>
      </c>
      <c r="K699" s="668">
        <v>11948.249999999998</v>
      </c>
      <c r="L699" s="668">
        <v>1.6666666666666665</v>
      </c>
      <c r="M699" s="668">
        <v>796.54999999999984</v>
      </c>
      <c r="N699" s="668"/>
      <c r="O699" s="668"/>
      <c r="P699" s="681"/>
      <c r="Q699" s="669"/>
    </row>
    <row r="700" spans="1:17" ht="14.4" customHeight="1" x14ac:dyDescent="0.3">
      <c r="A700" s="664" t="s">
        <v>555</v>
      </c>
      <c r="B700" s="665" t="s">
        <v>7777</v>
      </c>
      <c r="C700" s="665" t="s">
        <v>7623</v>
      </c>
      <c r="D700" s="665" t="s">
        <v>8685</v>
      </c>
      <c r="E700" s="665" t="s">
        <v>8466</v>
      </c>
      <c r="F700" s="668">
        <v>1</v>
      </c>
      <c r="G700" s="668">
        <v>763.8</v>
      </c>
      <c r="H700" s="668">
        <v>1</v>
      </c>
      <c r="I700" s="668">
        <v>763.8</v>
      </c>
      <c r="J700" s="668"/>
      <c r="K700" s="668"/>
      <c r="L700" s="668"/>
      <c r="M700" s="668"/>
      <c r="N700" s="668"/>
      <c r="O700" s="668"/>
      <c r="P700" s="681"/>
      <c r="Q700" s="669"/>
    </row>
    <row r="701" spans="1:17" ht="14.4" customHeight="1" x14ac:dyDescent="0.3">
      <c r="A701" s="664" t="s">
        <v>555</v>
      </c>
      <c r="B701" s="665" t="s">
        <v>7777</v>
      </c>
      <c r="C701" s="665" t="s">
        <v>7623</v>
      </c>
      <c r="D701" s="665" t="s">
        <v>8686</v>
      </c>
      <c r="E701" s="665" t="s">
        <v>8493</v>
      </c>
      <c r="F701" s="668">
        <v>1</v>
      </c>
      <c r="G701" s="668">
        <v>13316.13</v>
      </c>
      <c r="H701" s="668">
        <v>1</v>
      </c>
      <c r="I701" s="668">
        <v>13316.13</v>
      </c>
      <c r="J701" s="668"/>
      <c r="K701" s="668"/>
      <c r="L701" s="668"/>
      <c r="M701" s="668"/>
      <c r="N701" s="668">
        <v>1</v>
      </c>
      <c r="O701" s="668">
        <v>13316.13</v>
      </c>
      <c r="P701" s="681">
        <v>1</v>
      </c>
      <c r="Q701" s="669">
        <v>13316.13</v>
      </c>
    </row>
    <row r="702" spans="1:17" ht="14.4" customHeight="1" x14ac:dyDescent="0.3">
      <c r="A702" s="664" t="s">
        <v>555</v>
      </c>
      <c r="B702" s="665" t="s">
        <v>7777</v>
      </c>
      <c r="C702" s="665" t="s">
        <v>7623</v>
      </c>
      <c r="D702" s="665" t="s">
        <v>8687</v>
      </c>
      <c r="E702" s="665" t="s">
        <v>8688</v>
      </c>
      <c r="F702" s="668"/>
      <c r="G702" s="668"/>
      <c r="H702" s="668"/>
      <c r="I702" s="668"/>
      <c r="J702" s="668">
        <v>1</v>
      </c>
      <c r="K702" s="668">
        <v>248.73</v>
      </c>
      <c r="L702" s="668"/>
      <c r="M702" s="668">
        <v>248.73</v>
      </c>
      <c r="N702" s="668">
        <v>4</v>
      </c>
      <c r="O702" s="668">
        <v>994.92000000000007</v>
      </c>
      <c r="P702" s="681"/>
      <c r="Q702" s="669">
        <v>248.73000000000002</v>
      </c>
    </row>
    <row r="703" spans="1:17" ht="14.4" customHeight="1" x14ac:dyDescent="0.3">
      <c r="A703" s="664" t="s">
        <v>555</v>
      </c>
      <c r="B703" s="665" t="s">
        <v>7777</v>
      </c>
      <c r="C703" s="665" t="s">
        <v>7623</v>
      </c>
      <c r="D703" s="665" t="s">
        <v>8687</v>
      </c>
      <c r="E703" s="665" t="s">
        <v>8689</v>
      </c>
      <c r="F703" s="668">
        <v>1</v>
      </c>
      <c r="G703" s="668">
        <v>248.73</v>
      </c>
      <c r="H703" s="668">
        <v>1</v>
      </c>
      <c r="I703" s="668">
        <v>248.73</v>
      </c>
      <c r="J703" s="668"/>
      <c r="K703" s="668"/>
      <c r="L703" s="668"/>
      <c r="M703" s="668"/>
      <c r="N703" s="668">
        <v>2</v>
      </c>
      <c r="O703" s="668">
        <v>497.46</v>
      </c>
      <c r="P703" s="681">
        <v>2</v>
      </c>
      <c r="Q703" s="669">
        <v>248.73</v>
      </c>
    </row>
    <row r="704" spans="1:17" ht="14.4" customHeight="1" x14ac:dyDescent="0.3">
      <c r="A704" s="664" t="s">
        <v>555</v>
      </c>
      <c r="B704" s="665" t="s">
        <v>7777</v>
      </c>
      <c r="C704" s="665" t="s">
        <v>7623</v>
      </c>
      <c r="D704" s="665" t="s">
        <v>8690</v>
      </c>
      <c r="E704" s="665" t="s">
        <v>8691</v>
      </c>
      <c r="F704" s="668"/>
      <c r="G704" s="668"/>
      <c r="H704" s="668"/>
      <c r="I704" s="668"/>
      <c r="J704" s="668">
        <v>7</v>
      </c>
      <c r="K704" s="668">
        <v>74953.97</v>
      </c>
      <c r="L704" s="668"/>
      <c r="M704" s="668">
        <v>10707.710000000001</v>
      </c>
      <c r="N704" s="668">
        <v>2</v>
      </c>
      <c r="O704" s="668">
        <v>21415.42</v>
      </c>
      <c r="P704" s="681"/>
      <c r="Q704" s="669">
        <v>10707.71</v>
      </c>
    </row>
    <row r="705" spans="1:17" ht="14.4" customHeight="1" x14ac:dyDescent="0.3">
      <c r="A705" s="664" t="s">
        <v>555</v>
      </c>
      <c r="B705" s="665" t="s">
        <v>7777</v>
      </c>
      <c r="C705" s="665" t="s">
        <v>7623</v>
      </c>
      <c r="D705" s="665" t="s">
        <v>8692</v>
      </c>
      <c r="E705" s="665" t="s">
        <v>8466</v>
      </c>
      <c r="F705" s="668">
        <v>1</v>
      </c>
      <c r="G705" s="668">
        <v>798.6</v>
      </c>
      <c r="H705" s="668">
        <v>1</v>
      </c>
      <c r="I705" s="668">
        <v>798.6</v>
      </c>
      <c r="J705" s="668"/>
      <c r="K705" s="668"/>
      <c r="L705" s="668"/>
      <c r="M705" s="668"/>
      <c r="N705" s="668"/>
      <c r="O705" s="668"/>
      <c r="P705" s="681"/>
      <c r="Q705" s="669"/>
    </row>
    <row r="706" spans="1:17" ht="14.4" customHeight="1" x14ac:dyDescent="0.3">
      <c r="A706" s="664" t="s">
        <v>555</v>
      </c>
      <c r="B706" s="665" t="s">
        <v>7777</v>
      </c>
      <c r="C706" s="665" t="s">
        <v>7623</v>
      </c>
      <c r="D706" s="665" t="s">
        <v>8693</v>
      </c>
      <c r="E706" s="665" t="s">
        <v>8466</v>
      </c>
      <c r="F706" s="668">
        <v>2</v>
      </c>
      <c r="G706" s="668">
        <v>1250</v>
      </c>
      <c r="H706" s="668">
        <v>1</v>
      </c>
      <c r="I706" s="668">
        <v>625</v>
      </c>
      <c r="J706" s="668">
        <v>2</v>
      </c>
      <c r="K706" s="668">
        <v>1250</v>
      </c>
      <c r="L706" s="668">
        <v>1</v>
      </c>
      <c r="M706" s="668">
        <v>625</v>
      </c>
      <c r="N706" s="668"/>
      <c r="O706" s="668"/>
      <c r="P706" s="681"/>
      <c r="Q706" s="669"/>
    </row>
    <row r="707" spans="1:17" ht="14.4" customHeight="1" x14ac:dyDescent="0.3">
      <c r="A707" s="664" t="s">
        <v>555</v>
      </c>
      <c r="B707" s="665" t="s">
        <v>7777</v>
      </c>
      <c r="C707" s="665" t="s">
        <v>7623</v>
      </c>
      <c r="D707" s="665" t="s">
        <v>8694</v>
      </c>
      <c r="E707" s="665" t="s">
        <v>8695</v>
      </c>
      <c r="F707" s="668">
        <v>1</v>
      </c>
      <c r="G707" s="668">
        <v>13985.8</v>
      </c>
      <c r="H707" s="668">
        <v>1</v>
      </c>
      <c r="I707" s="668">
        <v>13985.8</v>
      </c>
      <c r="J707" s="668">
        <v>2</v>
      </c>
      <c r="K707" s="668">
        <v>27971.599999999999</v>
      </c>
      <c r="L707" s="668">
        <v>2</v>
      </c>
      <c r="M707" s="668">
        <v>13985.8</v>
      </c>
      <c r="N707" s="668"/>
      <c r="O707" s="668"/>
      <c r="P707" s="681"/>
      <c r="Q707" s="669"/>
    </row>
    <row r="708" spans="1:17" ht="14.4" customHeight="1" x14ac:dyDescent="0.3">
      <c r="A708" s="664" t="s">
        <v>555</v>
      </c>
      <c r="B708" s="665" t="s">
        <v>7777</v>
      </c>
      <c r="C708" s="665" t="s">
        <v>7623</v>
      </c>
      <c r="D708" s="665" t="s">
        <v>8696</v>
      </c>
      <c r="E708" s="665" t="s">
        <v>8313</v>
      </c>
      <c r="F708" s="668">
        <v>1</v>
      </c>
      <c r="G708" s="668">
        <v>2055.0500000000002</v>
      </c>
      <c r="H708" s="668">
        <v>1</v>
      </c>
      <c r="I708" s="668">
        <v>2055.0500000000002</v>
      </c>
      <c r="J708" s="668">
        <v>1</v>
      </c>
      <c r="K708" s="668">
        <v>2055.0500000000002</v>
      </c>
      <c r="L708" s="668">
        <v>1</v>
      </c>
      <c r="M708" s="668">
        <v>2055.0500000000002</v>
      </c>
      <c r="N708" s="668"/>
      <c r="O708" s="668"/>
      <c r="P708" s="681"/>
      <c r="Q708" s="669"/>
    </row>
    <row r="709" spans="1:17" ht="14.4" customHeight="1" x14ac:dyDescent="0.3">
      <c r="A709" s="664" t="s">
        <v>555</v>
      </c>
      <c r="B709" s="665" t="s">
        <v>7777</v>
      </c>
      <c r="C709" s="665" t="s">
        <v>7623</v>
      </c>
      <c r="D709" s="665" t="s">
        <v>8697</v>
      </c>
      <c r="E709" s="665" t="s">
        <v>8698</v>
      </c>
      <c r="F709" s="668"/>
      <c r="G709" s="668"/>
      <c r="H709" s="668"/>
      <c r="I709" s="668"/>
      <c r="J709" s="668">
        <v>165</v>
      </c>
      <c r="K709" s="668">
        <v>14668.500000000002</v>
      </c>
      <c r="L709" s="668"/>
      <c r="M709" s="668">
        <v>88.9</v>
      </c>
      <c r="N709" s="668">
        <v>179</v>
      </c>
      <c r="O709" s="668">
        <v>15913.100000000002</v>
      </c>
      <c r="P709" s="681"/>
      <c r="Q709" s="669">
        <v>88.9</v>
      </c>
    </row>
    <row r="710" spans="1:17" ht="14.4" customHeight="1" x14ac:dyDescent="0.3">
      <c r="A710" s="664" t="s">
        <v>555</v>
      </c>
      <c r="B710" s="665" t="s">
        <v>7777</v>
      </c>
      <c r="C710" s="665" t="s">
        <v>7623</v>
      </c>
      <c r="D710" s="665" t="s">
        <v>8699</v>
      </c>
      <c r="E710" s="665" t="s">
        <v>8700</v>
      </c>
      <c r="F710" s="668"/>
      <c r="G710" s="668"/>
      <c r="H710" s="668"/>
      <c r="I710" s="668"/>
      <c r="J710" s="668">
        <v>7</v>
      </c>
      <c r="K710" s="668">
        <v>4309.2000000000007</v>
      </c>
      <c r="L710" s="668"/>
      <c r="M710" s="668">
        <v>615.60000000000014</v>
      </c>
      <c r="N710" s="668">
        <v>3</v>
      </c>
      <c r="O710" s="668">
        <v>1846.8</v>
      </c>
      <c r="P710" s="681"/>
      <c r="Q710" s="669">
        <v>615.6</v>
      </c>
    </row>
    <row r="711" spans="1:17" ht="14.4" customHeight="1" x14ac:dyDescent="0.3">
      <c r="A711" s="664" t="s">
        <v>555</v>
      </c>
      <c r="B711" s="665" t="s">
        <v>7777</v>
      </c>
      <c r="C711" s="665" t="s">
        <v>7623</v>
      </c>
      <c r="D711" s="665" t="s">
        <v>8701</v>
      </c>
      <c r="E711" s="665" t="s">
        <v>8702</v>
      </c>
      <c r="F711" s="668"/>
      <c r="G711" s="668"/>
      <c r="H711" s="668"/>
      <c r="I711" s="668"/>
      <c r="J711" s="668">
        <v>14</v>
      </c>
      <c r="K711" s="668">
        <v>8299.2000000000007</v>
      </c>
      <c r="L711" s="668"/>
      <c r="M711" s="668">
        <v>592.80000000000007</v>
      </c>
      <c r="N711" s="668"/>
      <c r="O711" s="668"/>
      <c r="P711" s="681"/>
      <c r="Q711" s="669"/>
    </row>
    <row r="712" spans="1:17" ht="14.4" customHeight="1" x14ac:dyDescent="0.3">
      <c r="A712" s="664" t="s">
        <v>555</v>
      </c>
      <c r="B712" s="665" t="s">
        <v>7777</v>
      </c>
      <c r="C712" s="665" t="s">
        <v>7623</v>
      </c>
      <c r="D712" s="665" t="s">
        <v>8703</v>
      </c>
      <c r="E712" s="665" t="s">
        <v>8704</v>
      </c>
      <c r="F712" s="668"/>
      <c r="G712" s="668"/>
      <c r="H712" s="668"/>
      <c r="I712" s="668"/>
      <c r="J712" s="668">
        <v>5</v>
      </c>
      <c r="K712" s="668">
        <v>10260</v>
      </c>
      <c r="L712" s="668"/>
      <c r="M712" s="668">
        <v>2052</v>
      </c>
      <c r="N712" s="668">
        <v>1</v>
      </c>
      <c r="O712" s="668">
        <v>2052</v>
      </c>
      <c r="P712" s="681"/>
      <c r="Q712" s="669">
        <v>2052</v>
      </c>
    </row>
    <row r="713" spans="1:17" ht="14.4" customHeight="1" x14ac:dyDescent="0.3">
      <c r="A713" s="664" t="s">
        <v>555</v>
      </c>
      <c r="B713" s="665" t="s">
        <v>7777</v>
      </c>
      <c r="C713" s="665" t="s">
        <v>7623</v>
      </c>
      <c r="D713" s="665" t="s">
        <v>8705</v>
      </c>
      <c r="E713" s="665" t="s">
        <v>8706</v>
      </c>
      <c r="F713" s="668"/>
      <c r="G713" s="668"/>
      <c r="H713" s="668"/>
      <c r="I713" s="668"/>
      <c r="J713" s="668">
        <v>1</v>
      </c>
      <c r="K713" s="668">
        <v>1208.4000000000001</v>
      </c>
      <c r="L713" s="668"/>
      <c r="M713" s="668">
        <v>1208.4000000000001</v>
      </c>
      <c r="N713" s="668"/>
      <c r="O713" s="668"/>
      <c r="P713" s="681"/>
      <c r="Q713" s="669"/>
    </row>
    <row r="714" spans="1:17" ht="14.4" customHeight="1" x14ac:dyDescent="0.3">
      <c r="A714" s="664" t="s">
        <v>555</v>
      </c>
      <c r="B714" s="665" t="s">
        <v>7777</v>
      </c>
      <c r="C714" s="665" t="s">
        <v>7623</v>
      </c>
      <c r="D714" s="665" t="s">
        <v>8707</v>
      </c>
      <c r="E714" s="665" t="s">
        <v>8708</v>
      </c>
      <c r="F714" s="668"/>
      <c r="G714" s="668"/>
      <c r="H714" s="668"/>
      <c r="I714" s="668"/>
      <c r="J714" s="668">
        <v>11</v>
      </c>
      <c r="K714" s="668">
        <v>6771.6</v>
      </c>
      <c r="L714" s="668"/>
      <c r="M714" s="668">
        <v>615.6</v>
      </c>
      <c r="N714" s="668">
        <v>16</v>
      </c>
      <c r="O714" s="668">
        <v>9849.6</v>
      </c>
      <c r="P714" s="681"/>
      <c r="Q714" s="669">
        <v>615.6</v>
      </c>
    </row>
    <row r="715" spans="1:17" ht="14.4" customHeight="1" x14ac:dyDescent="0.3">
      <c r="A715" s="664" t="s">
        <v>555</v>
      </c>
      <c r="B715" s="665" t="s">
        <v>7777</v>
      </c>
      <c r="C715" s="665" t="s">
        <v>7623</v>
      </c>
      <c r="D715" s="665" t="s">
        <v>8709</v>
      </c>
      <c r="E715" s="665" t="s">
        <v>8548</v>
      </c>
      <c r="F715" s="668"/>
      <c r="G715" s="668"/>
      <c r="H715" s="668"/>
      <c r="I715" s="668"/>
      <c r="J715" s="668">
        <v>2</v>
      </c>
      <c r="K715" s="668">
        <v>8450.5</v>
      </c>
      <c r="L715" s="668"/>
      <c r="M715" s="668">
        <v>4225.25</v>
      </c>
      <c r="N715" s="668"/>
      <c r="O715" s="668"/>
      <c r="P715" s="681"/>
      <c r="Q715" s="669"/>
    </row>
    <row r="716" spans="1:17" ht="14.4" customHeight="1" x14ac:dyDescent="0.3">
      <c r="A716" s="664" t="s">
        <v>555</v>
      </c>
      <c r="B716" s="665" t="s">
        <v>7777</v>
      </c>
      <c r="C716" s="665" t="s">
        <v>7623</v>
      </c>
      <c r="D716" s="665" t="s">
        <v>8710</v>
      </c>
      <c r="E716" s="665" t="s">
        <v>8711</v>
      </c>
      <c r="F716" s="668"/>
      <c r="G716" s="668"/>
      <c r="H716" s="668"/>
      <c r="I716" s="668"/>
      <c r="J716" s="668">
        <v>2</v>
      </c>
      <c r="K716" s="668">
        <v>6372</v>
      </c>
      <c r="L716" s="668"/>
      <c r="M716" s="668">
        <v>3186</v>
      </c>
      <c r="N716" s="668">
        <v>1</v>
      </c>
      <c r="O716" s="668">
        <v>3186</v>
      </c>
      <c r="P716" s="681"/>
      <c r="Q716" s="669">
        <v>3186</v>
      </c>
    </row>
    <row r="717" spans="1:17" ht="14.4" customHeight="1" x14ac:dyDescent="0.3">
      <c r="A717" s="664" t="s">
        <v>555</v>
      </c>
      <c r="B717" s="665" t="s">
        <v>7777</v>
      </c>
      <c r="C717" s="665" t="s">
        <v>7623</v>
      </c>
      <c r="D717" s="665" t="s">
        <v>8712</v>
      </c>
      <c r="E717" s="665" t="s">
        <v>8713</v>
      </c>
      <c r="F717" s="668"/>
      <c r="G717" s="668"/>
      <c r="H717" s="668"/>
      <c r="I717" s="668"/>
      <c r="J717" s="668">
        <v>4</v>
      </c>
      <c r="K717" s="668">
        <v>90379.199999999997</v>
      </c>
      <c r="L717" s="668"/>
      <c r="M717" s="668">
        <v>22594.799999999999</v>
      </c>
      <c r="N717" s="668">
        <v>4</v>
      </c>
      <c r="O717" s="668">
        <v>90379.199999999997</v>
      </c>
      <c r="P717" s="681"/>
      <c r="Q717" s="669">
        <v>22594.799999999999</v>
      </c>
    </row>
    <row r="718" spans="1:17" ht="14.4" customHeight="1" x14ac:dyDescent="0.3">
      <c r="A718" s="664" t="s">
        <v>555</v>
      </c>
      <c r="B718" s="665" t="s">
        <v>7777</v>
      </c>
      <c r="C718" s="665" t="s">
        <v>7623</v>
      </c>
      <c r="D718" s="665" t="s">
        <v>8714</v>
      </c>
      <c r="E718" s="665" t="s">
        <v>8713</v>
      </c>
      <c r="F718" s="668"/>
      <c r="G718" s="668"/>
      <c r="H718" s="668"/>
      <c r="I718" s="668"/>
      <c r="J718" s="668">
        <v>4</v>
      </c>
      <c r="K718" s="668">
        <v>77503.399999999994</v>
      </c>
      <c r="L718" s="668"/>
      <c r="M718" s="668">
        <v>19375.849999999999</v>
      </c>
      <c r="N718" s="668">
        <v>4</v>
      </c>
      <c r="O718" s="668">
        <v>77503.399999999994</v>
      </c>
      <c r="P718" s="681"/>
      <c r="Q718" s="669">
        <v>19375.849999999999</v>
      </c>
    </row>
    <row r="719" spans="1:17" ht="14.4" customHeight="1" x14ac:dyDescent="0.3">
      <c r="A719" s="664" t="s">
        <v>555</v>
      </c>
      <c r="B719" s="665" t="s">
        <v>7777</v>
      </c>
      <c r="C719" s="665" t="s">
        <v>7623</v>
      </c>
      <c r="D719" s="665" t="s">
        <v>8715</v>
      </c>
      <c r="E719" s="665" t="s">
        <v>8695</v>
      </c>
      <c r="F719" s="668"/>
      <c r="G719" s="668"/>
      <c r="H719" s="668"/>
      <c r="I719" s="668"/>
      <c r="J719" s="668">
        <v>6</v>
      </c>
      <c r="K719" s="668">
        <v>46752.12</v>
      </c>
      <c r="L719" s="668"/>
      <c r="M719" s="668">
        <v>7792.02</v>
      </c>
      <c r="N719" s="668">
        <v>2</v>
      </c>
      <c r="O719" s="668">
        <v>15584.04</v>
      </c>
      <c r="P719" s="681"/>
      <c r="Q719" s="669">
        <v>7792.02</v>
      </c>
    </row>
    <row r="720" spans="1:17" ht="14.4" customHeight="1" x14ac:dyDescent="0.3">
      <c r="A720" s="664" t="s">
        <v>555</v>
      </c>
      <c r="B720" s="665" t="s">
        <v>7777</v>
      </c>
      <c r="C720" s="665" t="s">
        <v>7623</v>
      </c>
      <c r="D720" s="665" t="s">
        <v>8716</v>
      </c>
      <c r="E720" s="665" t="s">
        <v>8717</v>
      </c>
      <c r="F720" s="668">
        <v>1</v>
      </c>
      <c r="G720" s="668">
        <v>8493</v>
      </c>
      <c r="H720" s="668">
        <v>1</v>
      </c>
      <c r="I720" s="668">
        <v>8493</v>
      </c>
      <c r="J720" s="668"/>
      <c r="K720" s="668"/>
      <c r="L720" s="668"/>
      <c r="M720" s="668"/>
      <c r="N720" s="668"/>
      <c r="O720" s="668"/>
      <c r="P720" s="681"/>
      <c r="Q720" s="669"/>
    </row>
    <row r="721" spans="1:17" ht="14.4" customHeight="1" x14ac:dyDescent="0.3">
      <c r="A721" s="664" t="s">
        <v>555</v>
      </c>
      <c r="B721" s="665" t="s">
        <v>7777</v>
      </c>
      <c r="C721" s="665" t="s">
        <v>7623</v>
      </c>
      <c r="D721" s="665" t="s">
        <v>8718</v>
      </c>
      <c r="E721" s="665" t="s">
        <v>8719</v>
      </c>
      <c r="F721" s="668"/>
      <c r="G721" s="668"/>
      <c r="H721" s="668"/>
      <c r="I721" s="668"/>
      <c r="J721" s="668">
        <v>7</v>
      </c>
      <c r="K721" s="668">
        <v>48839.840000000004</v>
      </c>
      <c r="L721" s="668"/>
      <c r="M721" s="668">
        <v>6977.1200000000008</v>
      </c>
      <c r="N721" s="668">
        <v>2</v>
      </c>
      <c r="O721" s="668">
        <v>13954.24</v>
      </c>
      <c r="P721" s="681"/>
      <c r="Q721" s="669">
        <v>6977.12</v>
      </c>
    </row>
    <row r="722" spans="1:17" ht="14.4" customHeight="1" x14ac:dyDescent="0.3">
      <c r="A722" s="664" t="s">
        <v>555</v>
      </c>
      <c r="B722" s="665" t="s">
        <v>7777</v>
      </c>
      <c r="C722" s="665" t="s">
        <v>7623</v>
      </c>
      <c r="D722" s="665" t="s">
        <v>8720</v>
      </c>
      <c r="E722" s="665" t="s">
        <v>8269</v>
      </c>
      <c r="F722" s="668"/>
      <c r="G722" s="668"/>
      <c r="H722" s="668"/>
      <c r="I722" s="668"/>
      <c r="J722" s="668">
        <v>3</v>
      </c>
      <c r="K722" s="668">
        <v>1778.4</v>
      </c>
      <c r="L722" s="668"/>
      <c r="M722" s="668">
        <v>592.80000000000007</v>
      </c>
      <c r="N722" s="668"/>
      <c r="O722" s="668"/>
      <c r="P722" s="681"/>
      <c r="Q722" s="669"/>
    </row>
    <row r="723" spans="1:17" ht="14.4" customHeight="1" x14ac:dyDescent="0.3">
      <c r="A723" s="664" t="s">
        <v>555</v>
      </c>
      <c r="B723" s="665" t="s">
        <v>7777</v>
      </c>
      <c r="C723" s="665" t="s">
        <v>7623</v>
      </c>
      <c r="D723" s="665" t="s">
        <v>8721</v>
      </c>
      <c r="E723" s="665" t="s">
        <v>8722</v>
      </c>
      <c r="F723" s="668"/>
      <c r="G723" s="668"/>
      <c r="H723" s="668"/>
      <c r="I723" s="668"/>
      <c r="J723" s="668">
        <v>1</v>
      </c>
      <c r="K723" s="668">
        <v>7940.7</v>
      </c>
      <c r="L723" s="668"/>
      <c r="M723" s="668">
        <v>7940.7</v>
      </c>
      <c r="N723" s="668"/>
      <c r="O723" s="668"/>
      <c r="P723" s="681"/>
      <c r="Q723" s="669"/>
    </row>
    <row r="724" spans="1:17" ht="14.4" customHeight="1" x14ac:dyDescent="0.3">
      <c r="A724" s="664" t="s">
        <v>555</v>
      </c>
      <c r="B724" s="665" t="s">
        <v>7777</v>
      </c>
      <c r="C724" s="665" t="s">
        <v>7623</v>
      </c>
      <c r="D724" s="665" t="s">
        <v>7839</v>
      </c>
      <c r="E724" s="665" t="s">
        <v>7840</v>
      </c>
      <c r="F724" s="668"/>
      <c r="G724" s="668"/>
      <c r="H724" s="668"/>
      <c r="I724" s="668"/>
      <c r="J724" s="668">
        <v>4.9999999999999991</v>
      </c>
      <c r="K724" s="668">
        <v>335</v>
      </c>
      <c r="L724" s="668"/>
      <c r="M724" s="668">
        <v>67.000000000000014</v>
      </c>
      <c r="N724" s="668">
        <v>12.4</v>
      </c>
      <c r="O724" s="668">
        <v>830.8</v>
      </c>
      <c r="P724" s="681"/>
      <c r="Q724" s="669">
        <v>67</v>
      </c>
    </row>
    <row r="725" spans="1:17" ht="14.4" customHeight="1" x14ac:dyDescent="0.3">
      <c r="A725" s="664" t="s">
        <v>555</v>
      </c>
      <c r="B725" s="665" t="s">
        <v>7777</v>
      </c>
      <c r="C725" s="665" t="s">
        <v>7623</v>
      </c>
      <c r="D725" s="665" t="s">
        <v>8723</v>
      </c>
      <c r="E725" s="665" t="s">
        <v>8724</v>
      </c>
      <c r="F725" s="668"/>
      <c r="G725" s="668"/>
      <c r="H725" s="668"/>
      <c r="I725" s="668"/>
      <c r="J725" s="668">
        <v>3</v>
      </c>
      <c r="K725" s="668">
        <v>10304.459999999999</v>
      </c>
      <c r="L725" s="668"/>
      <c r="M725" s="668">
        <v>3434.8199999999997</v>
      </c>
      <c r="N725" s="668">
        <v>4</v>
      </c>
      <c r="O725" s="668">
        <v>13739.28</v>
      </c>
      <c r="P725" s="681"/>
      <c r="Q725" s="669">
        <v>3434.82</v>
      </c>
    </row>
    <row r="726" spans="1:17" ht="14.4" customHeight="1" x14ac:dyDescent="0.3">
      <c r="A726" s="664" t="s">
        <v>555</v>
      </c>
      <c r="B726" s="665" t="s">
        <v>7777</v>
      </c>
      <c r="C726" s="665" t="s">
        <v>7623</v>
      </c>
      <c r="D726" s="665" t="s">
        <v>8725</v>
      </c>
      <c r="E726" s="665" t="s">
        <v>8726</v>
      </c>
      <c r="F726" s="668">
        <v>1</v>
      </c>
      <c r="G726" s="668">
        <v>9185.2900000000009</v>
      </c>
      <c r="H726" s="668">
        <v>1</v>
      </c>
      <c r="I726" s="668">
        <v>9185.2900000000009</v>
      </c>
      <c r="J726" s="668">
        <v>2</v>
      </c>
      <c r="K726" s="668">
        <v>18370.580000000002</v>
      </c>
      <c r="L726" s="668">
        <v>2</v>
      </c>
      <c r="M726" s="668">
        <v>9185.2900000000009</v>
      </c>
      <c r="N726" s="668">
        <v>2</v>
      </c>
      <c r="O726" s="668">
        <v>18370.580000000002</v>
      </c>
      <c r="P726" s="681">
        <v>2</v>
      </c>
      <c r="Q726" s="669">
        <v>9185.2900000000009</v>
      </c>
    </row>
    <row r="727" spans="1:17" ht="14.4" customHeight="1" x14ac:dyDescent="0.3">
      <c r="A727" s="664" t="s">
        <v>555</v>
      </c>
      <c r="B727" s="665" t="s">
        <v>7777</v>
      </c>
      <c r="C727" s="665" t="s">
        <v>7623</v>
      </c>
      <c r="D727" s="665" t="s">
        <v>8727</v>
      </c>
      <c r="E727" s="665" t="s">
        <v>8728</v>
      </c>
      <c r="F727" s="668"/>
      <c r="G727" s="668"/>
      <c r="H727" s="668"/>
      <c r="I727" s="668"/>
      <c r="J727" s="668">
        <v>3</v>
      </c>
      <c r="K727" s="668">
        <v>16388.939999999999</v>
      </c>
      <c r="L727" s="668"/>
      <c r="M727" s="668">
        <v>5462.98</v>
      </c>
      <c r="N727" s="668">
        <v>5</v>
      </c>
      <c r="O727" s="668">
        <v>27314.899999999998</v>
      </c>
      <c r="P727" s="681"/>
      <c r="Q727" s="669">
        <v>5462.98</v>
      </c>
    </row>
    <row r="728" spans="1:17" ht="14.4" customHeight="1" x14ac:dyDescent="0.3">
      <c r="A728" s="664" t="s">
        <v>555</v>
      </c>
      <c r="B728" s="665" t="s">
        <v>7777</v>
      </c>
      <c r="C728" s="665" t="s">
        <v>7623</v>
      </c>
      <c r="D728" s="665" t="s">
        <v>8729</v>
      </c>
      <c r="E728" s="665" t="s">
        <v>8730</v>
      </c>
      <c r="F728" s="668"/>
      <c r="G728" s="668"/>
      <c r="H728" s="668"/>
      <c r="I728" s="668"/>
      <c r="J728" s="668">
        <v>1</v>
      </c>
      <c r="K728" s="668">
        <v>15808.48</v>
      </c>
      <c r="L728" s="668"/>
      <c r="M728" s="668">
        <v>15808.48</v>
      </c>
      <c r="N728" s="668">
        <v>1</v>
      </c>
      <c r="O728" s="668">
        <v>15808.48</v>
      </c>
      <c r="P728" s="681"/>
      <c r="Q728" s="669">
        <v>15808.48</v>
      </c>
    </row>
    <row r="729" spans="1:17" ht="14.4" customHeight="1" x14ac:dyDescent="0.3">
      <c r="A729" s="664" t="s">
        <v>555</v>
      </c>
      <c r="B729" s="665" t="s">
        <v>7777</v>
      </c>
      <c r="C729" s="665" t="s">
        <v>7623</v>
      </c>
      <c r="D729" s="665" t="s">
        <v>8731</v>
      </c>
      <c r="E729" s="665" t="s">
        <v>8732</v>
      </c>
      <c r="F729" s="668"/>
      <c r="G729" s="668"/>
      <c r="H729" s="668"/>
      <c r="I729" s="668"/>
      <c r="J729" s="668"/>
      <c r="K729" s="668"/>
      <c r="L729" s="668"/>
      <c r="M729" s="668"/>
      <c r="N729" s="668">
        <v>1</v>
      </c>
      <c r="O729" s="668">
        <v>1143.2</v>
      </c>
      <c r="P729" s="681"/>
      <c r="Q729" s="669">
        <v>1143.2</v>
      </c>
    </row>
    <row r="730" spans="1:17" ht="14.4" customHeight="1" x14ac:dyDescent="0.3">
      <c r="A730" s="664" t="s">
        <v>555</v>
      </c>
      <c r="B730" s="665" t="s">
        <v>7777</v>
      </c>
      <c r="C730" s="665" t="s">
        <v>7623</v>
      </c>
      <c r="D730" s="665" t="s">
        <v>8733</v>
      </c>
      <c r="E730" s="665" t="s">
        <v>8734</v>
      </c>
      <c r="F730" s="668"/>
      <c r="G730" s="668"/>
      <c r="H730" s="668"/>
      <c r="I730" s="668"/>
      <c r="J730" s="668">
        <v>1</v>
      </c>
      <c r="K730" s="668">
        <v>3455.2</v>
      </c>
      <c r="L730" s="668"/>
      <c r="M730" s="668">
        <v>3455.2</v>
      </c>
      <c r="N730" s="668"/>
      <c r="O730" s="668"/>
      <c r="P730" s="681"/>
      <c r="Q730" s="669"/>
    </row>
    <row r="731" spans="1:17" ht="14.4" customHeight="1" x14ac:dyDescent="0.3">
      <c r="A731" s="664" t="s">
        <v>555</v>
      </c>
      <c r="B731" s="665" t="s">
        <v>7777</v>
      </c>
      <c r="C731" s="665" t="s">
        <v>7623</v>
      </c>
      <c r="D731" s="665" t="s">
        <v>8735</v>
      </c>
      <c r="E731" s="665" t="s">
        <v>8646</v>
      </c>
      <c r="F731" s="668"/>
      <c r="G731" s="668"/>
      <c r="H731" s="668"/>
      <c r="I731" s="668"/>
      <c r="J731" s="668"/>
      <c r="K731" s="668"/>
      <c r="L731" s="668"/>
      <c r="M731" s="668"/>
      <c r="N731" s="668">
        <v>1</v>
      </c>
      <c r="O731" s="668">
        <v>1357.64</v>
      </c>
      <c r="P731" s="681"/>
      <c r="Q731" s="669">
        <v>1357.64</v>
      </c>
    </row>
    <row r="732" spans="1:17" ht="14.4" customHeight="1" x14ac:dyDescent="0.3">
      <c r="A732" s="664" t="s">
        <v>555</v>
      </c>
      <c r="B732" s="665" t="s">
        <v>7777</v>
      </c>
      <c r="C732" s="665" t="s">
        <v>7623</v>
      </c>
      <c r="D732" s="665" t="s">
        <v>8736</v>
      </c>
      <c r="E732" s="665" t="s">
        <v>8737</v>
      </c>
      <c r="F732" s="668"/>
      <c r="G732" s="668"/>
      <c r="H732" s="668"/>
      <c r="I732" s="668"/>
      <c r="J732" s="668">
        <v>1</v>
      </c>
      <c r="K732" s="668">
        <v>1830</v>
      </c>
      <c r="L732" s="668"/>
      <c r="M732" s="668">
        <v>1830</v>
      </c>
      <c r="N732" s="668"/>
      <c r="O732" s="668"/>
      <c r="P732" s="681"/>
      <c r="Q732" s="669"/>
    </row>
    <row r="733" spans="1:17" ht="14.4" customHeight="1" x14ac:dyDescent="0.3">
      <c r="A733" s="664" t="s">
        <v>555</v>
      </c>
      <c r="B733" s="665" t="s">
        <v>7777</v>
      </c>
      <c r="C733" s="665" t="s">
        <v>7623</v>
      </c>
      <c r="D733" s="665" t="s">
        <v>8738</v>
      </c>
      <c r="E733" s="665" t="s">
        <v>1409</v>
      </c>
      <c r="F733" s="668"/>
      <c r="G733" s="668"/>
      <c r="H733" s="668"/>
      <c r="I733" s="668"/>
      <c r="J733" s="668">
        <v>1.5</v>
      </c>
      <c r="K733" s="668">
        <v>4854.1499999999996</v>
      </c>
      <c r="L733" s="668"/>
      <c r="M733" s="668">
        <v>3236.1</v>
      </c>
      <c r="N733" s="668">
        <v>1</v>
      </c>
      <c r="O733" s="668">
        <v>3236.1</v>
      </c>
      <c r="P733" s="681"/>
      <c r="Q733" s="669">
        <v>3236.1</v>
      </c>
    </row>
    <row r="734" spans="1:17" ht="14.4" customHeight="1" x14ac:dyDescent="0.3">
      <c r="A734" s="664" t="s">
        <v>555</v>
      </c>
      <c r="B734" s="665" t="s">
        <v>7777</v>
      </c>
      <c r="C734" s="665" t="s">
        <v>7623</v>
      </c>
      <c r="D734" s="665" t="s">
        <v>8739</v>
      </c>
      <c r="E734" s="665" t="s">
        <v>8466</v>
      </c>
      <c r="F734" s="668"/>
      <c r="G734" s="668"/>
      <c r="H734" s="668"/>
      <c r="I734" s="668"/>
      <c r="J734" s="668">
        <v>1</v>
      </c>
      <c r="K734" s="668">
        <v>659.7</v>
      </c>
      <c r="L734" s="668"/>
      <c r="M734" s="668">
        <v>659.7</v>
      </c>
      <c r="N734" s="668"/>
      <c r="O734" s="668"/>
      <c r="P734" s="681"/>
      <c r="Q734" s="669"/>
    </row>
    <row r="735" spans="1:17" ht="14.4" customHeight="1" x14ac:dyDescent="0.3">
      <c r="A735" s="664" t="s">
        <v>555</v>
      </c>
      <c r="B735" s="665" t="s">
        <v>7777</v>
      </c>
      <c r="C735" s="665" t="s">
        <v>7623</v>
      </c>
      <c r="D735" s="665" t="s">
        <v>8740</v>
      </c>
      <c r="E735" s="665" t="s">
        <v>8466</v>
      </c>
      <c r="F735" s="668"/>
      <c r="G735" s="668"/>
      <c r="H735" s="668"/>
      <c r="I735" s="668"/>
      <c r="J735" s="668">
        <v>2</v>
      </c>
      <c r="K735" s="668">
        <v>1180.4000000000001</v>
      </c>
      <c r="L735" s="668"/>
      <c r="M735" s="668">
        <v>590.20000000000005</v>
      </c>
      <c r="N735" s="668"/>
      <c r="O735" s="668"/>
      <c r="P735" s="681"/>
      <c r="Q735" s="669"/>
    </row>
    <row r="736" spans="1:17" ht="14.4" customHeight="1" x14ac:dyDescent="0.3">
      <c r="A736" s="664" t="s">
        <v>555</v>
      </c>
      <c r="B736" s="665" t="s">
        <v>7777</v>
      </c>
      <c r="C736" s="665" t="s">
        <v>7623</v>
      </c>
      <c r="D736" s="665" t="s">
        <v>8741</v>
      </c>
      <c r="E736" s="665" t="s">
        <v>8742</v>
      </c>
      <c r="F736" s="668"/>
      <c r="G736" s="668"/>
      <c r="H736" s="668"/>
      <c r="I736" s="668"/>
      <c r="J736" s="668">
        <v>1</v>
      </c>
      <c r="K736" s="668">
        <v>11304</v>
      </c>
      <c r="L736" s="668"/>
      <c r="M736" s="668">
        <v>11304</v>
      </c>
      <c r="N736" s="668">
        <v>1</v>
      </c>
      <c r="O736" s="668">
        <v>11304</v>
      </c>
      <c r="P736" s="681"/>
      <c r="Q736" s="669">
        <v>11304</v>
      </c>
    </row>
    <row r="737" spans="1:17" ht="14.4" customHeight="1" x14ac:dyDescent="0.3">
      <c r="A737" s="664" t="s">
        <v>555</v>
      </c>
      <c r="B737" s="665" t="s">
        <v>7777</v>
      </c>
      <c r="C737" s="665" t="s">
        <v>7623</v>
      </c>
      <c r="D737" s="665" t="s">
        <v>8743</v>
      </c>
      <c r="E737" s="665" t="s">
        <v>8744</v>
      </c>
      <c r="F737" s="668"/>
      <c r="G737" s="668"/>
      <c r="H737" s="668"/>
      <c r="I737" s="668"/>
      <c r="J737" s="668">
        <v>2</v>
      </c>
      <c r="K737" s="668">
        <v>1420</v>
      </c>
      <c r="L737" s="668"/>
      <c r="M737" s="668">
        <v>710</v>
      </c>
      <c r="N737" s="668">
        <v>2</v>
      </c>
      <c r="O737" s="668">
        <v>1420</v>
      </c>
      <c r="P737" s="681"/>
      <c r="Q737" s="669">
        <v>710</v>
      </c>
    </row>
    <row r="738" spans="1:17" ht="14.4" customHeight="1" x14ac:dyDescent="0.3">
      <c r="A738" s="664" t="s">
        <v>555</v>
      </c>
      <c r="B738" s="665" t="s">
        <v>7777</v>
      </c>
      <c r="C738" s="665" t="s">
        <v>7623</v>
      </c>
      <c r="D738" s="665" t="s">
        <v>8745</v>
      </c>
      <c r="E738" s="665" t="s">
        <v>8133</v>
      </c>
      <c r="F738" s="668">
        <v>1</v>
      </c>
      <c r="G738" s="668">
        <v>12262.25</v>
      </c>
      <c r="H738" s="668">
        <v>1</v>
      </c>
      <c r="I738" s="668">
        <v>12262.25</v>
      </c>
      <c r="J738" s="668">
        <v>1</v>
      </c>
      <c r="K738" s="668">
        <v>12262.25</v>
      </c>
      <c r="L738" s="668">
        <v>1</v>
      </c>
      <c r="M738" s="668">
        <v>12262.25</v>
      </c>
      <c r="N738" s="668">
        <v>2</v>
      </c>
      <c r="O738" s="668">
        <v>24524.5</v>
      </c>
      <c r="P738" s="681">
        <v>2</v>
      </c>
      <c r="Q738" s="669">
        <v>12262.25</v>
      </c>
    </row>
    <row r="739" spans="1:17" ht="14.4" customHeight="1" x14ac:dyDescent="0.3">
      <c r="A739" s="664" t="s">
        <v>555</v>
      </c>
      <c r="B739" s="665" t="s">
        <v>7777</v>
      </c>
      <c r="C739" s="665" t="s">
        <v>7623</v>
      </c>
      <c r="D739" s="665" t="s">
        <v>8746</v>
      </c>
      <c r="E739" s="665" t="s">
        <v>8747</v>
      </c>
      <c r="F739" s="668"/>
      <c r="G739" s="668"/>
      <c r="H739" s="668"/>
      <c r="I739" s="668"/>
      <c r="J739" s="668">
        <v>5</v>
      </c>
      <c r="K739" s="668">
        <v>10867.85</v>
      </c>
      <c r="L739" s="668"/>
      <c r="M739" s="668">
        <v>2173.5700000000002</v>
      </c>
      <c r="N739" s="668">
        <v>22</v>
      </c>
      <c r="O739" s="668">
        <v>47818.54</v>
      </c>
      <c r="P739" s="681"/>
      <c r="Q739" s="669">
        <v>2173.5700000000002</v>
      </c>
    </row>
    <row r="740" spans="1:17" ht="14.4" customHeight="1" x14ac:dyDescent="0.3">
      <c r="A740" s="664" t="s">
        <v>555</v>
      </c>
      <c r="B740" s="665" t="s">
        <v>7777</v>
      </c>
      <c r="C740" s="665" t="s">
        <v>7623</v>
      </c>
      <c r="D740" s="665" t="s">
        <v>8748</v>
      </c>
      <c r="E740" s="665" t="s">
        <v>8649</v>
      </c>
      <c r="F740" s="668"/>
      <c r="G740" s="668"/>
      <c r="H740" s="668"/>
      <c r="I740" s="668"/>
      <c r="J740" s="668"/>
      <c r="K740" s="668"/>
      <c r="L740" s="668"/>
      <c r="M740" s="668"/>
      <c r="N740" s="668">
        <v>1</v>
      </c>
      <c r="O740" s="668">
        <v>17120.98</v>
      </c>
      <c r="P740" s="681"/>
      <c r="Q740" s="669">
        <v>17120.98</v>
      </c>
    </row>
    <row r="741" spans="1:17" ht="14.4" customHeight="1" x14ac:dyDescent="0.3">
      <c r="A741" s="664" t="s">
        <v>555</v>
      </c>
      <c r="B741" s="665" t="s">
        <v>7777</v>
      </c>
      <c r="C741" s="665" t="s">
        <v>7623</v>
      </c>
      <c r="D741" s="665" t="s">
        <v>8749</v>
      </c>
      <c r="E741" s="665" t="s">
        <v>7830</v>
      </c>
      <c r="F741" s="668"/>
      <c r="G741" s="668"/>
      <c r="H741" s="668"/>
      <c r="I741" s="668"/>
      <c r="J741" s="668"/>
      <c r="K741" s="668"/>
      <c r="L741" s="668"/>
      <c r="M741" s="668"/>
      <c r="N741" s="668">
        <v>2</v>
      </c>
      <c r="O741" s="668">
        <v>3832.48</v>
      </c>
      <c r="P741" s="681"/>
      <c r="Q741" s="669">
        <v>1916.24</v>
      </c>
    </row>
    <row r="742" spans="1:17" ht="14.4" customHeight="1" x14ac:dyDescent="0.3">
      <c r="A742" s="664" t="s">
        <v>555</v>
      </c>
      <c r="B742" s="665" t="s">
        <v>7777</v>
      </c>
      <c r="C742" s="665" t="s">
        <v>7623</v>
      </c>
      <c r="D742" s="665" t="s">
        <v>8750</v>
      </c>
      <c r="E742" s="665" t="s">
        <v>8751</v>
      </c>
      <c r="F742" s="668"/>
      <c r="G742" s="668"/>
      <c r="H742" s="668"/>
      <c r="I742" s="668"/>
      <c r="J742" s="668">
        <v>1</v>
      </c>
      <c r="K742" s="668">
        <v>478.28</v>
      </c>
      <c r="L742" s="668"/>
      <c r="M742" s="668">
        <v>478.28</v>
      </c>
      <c r="N742" s="668"/>
      <c r="O742" s="668"/>
      <c r="P742" s="681"/>
      <c r="Q742" s="669"/>
    </row>
    <row r="743" spans="1:17" ht="14.4" customHeight="1" x14ac:dyDescent="0.3">
      <c r="A743" s="664" t="s">
        <v>555</v>
      </c>
      <c r="B743" s="665" t="s">
        <v>7777</v>
      </c>
      <c r="C743" s="665" t="s">
        <v>7623</v>
      </c>
      <c r="D743" s="665" t="s">
        <v>8752</v>
      </c>
      <c r="E743" s="665" t="s">
        <v>8753</v>
      </c>
      <c r="F743" s="668"/>
      <c r="G743" s="668"/>
      <c r="H743" s="668"/>
      <c r="I743" s="668"/>
      <c r="J743" s="668"/>
      <c r="K743" s="668"/>
      <c r="L743" s="668"/>
      <c r="M743" s="668"/>
      <c r="N743" s="668">
        <v>2</v>
      </c>
      <c r="O743" s="668">
        <v>7569.6</v>
      </c>
      <c r="P743" s="681"/>
      <c r="Q743" s="669">
        <v>3784.8</v>
      </c>
    </row>
    <row r="744" spans="1:17" ht="14.4" customHeight="1" x14ac:dyDescent="0.3">
      <c r="A744" s="664" t="s">
        <v>555</v>
      </c>
      <c r="B744" s="665" t="s">
        <v>7777</v>
      </c>
      <c r="C744" s="665" t="s">
        <v>7623</v>
      </c>
      <c r="D744" s="665" t="s">
        <v>8754</v>
      </c>
      <c r="E744" s="665" t="s">
        <v>8538</v>
      </c>
      <c r="F744" s="668"/>
      <c r="G744" s="668"/>
      <c r="H744" s="668"/>
      <c r="I744" s="668"/>
      <c r="J744" s="668"/>
      <c r="K744" s="668"/>
      <c r="L744" s="668"/>
      <c r="M744" s="668"/>
      <c r="N744" s="668">
        <v>1</v>
      </c>
      <c r="O744" s="668">
        <v>376.2</v>
      </c>
      <c r="P744" s="681"/>
      <c r="Q744" s="669">
        <v>376.2</v>
      </c>
    </row>
    <row r="745" spans="1:17" ht="14.4" customHeight="1" x14ac:dyDescent="0.3">
      <c r="A745" s="664" t="s">
        <v>555</v>
      </c>
      <c r="B745" s="665" t="s">
        <v>7777</v>
      </c>
      <c r="C745" s="665" t="s">
        <v>7623</v>
      </c>
      <c r="D745" s="665" t="s">
        <v>8755</v>
      </c>
      <c r="E745" s="665" t="s">
        <v>8756</v>
      </c>
      <c r="F745" s="668"/>
      <c r="G745" s="668"/>
      <c r="H745" s="668"/>
      <c r="I745" s="668"/>
      <c r="J745" s="668">
        <v>1</v>
      </c>
      <c r="K745" s="668">
        <v>301.58</v>
      </c>
      <c r="L745" s="668"/>
      <c r="M745" s="668">
        <v>301.58</v>
      </c>
      <c r="N745" s="668">
        <v>1</v>
      </c>
      <c r="O745" s="668">
        <v>301.58</v>
      </c>
      <c r="P745" s="681"/>
      <c r="Q745" s="669">
        <v>301.58</v>
      </c>
    </row>
    <row r="746" spans="1:17" ht="14.4" customHeight="1" x14ac:dyDescent="0.3">
      <c r="A746" s="664" t="s">
        <v>555</v>
      </c>
      <c r="B746" s="665" t="s">
        <v>7777</v>
      </c>
      <c r="C746" s="665" t="s">
        <v>7623</v>
      </c>
      <c r="D746" s="665" t="s">
        <v>8757</v>
      </c>
      <c r="E746" s="665" t="s">
        <v>8758</v>
      </c>
      <c r="F746" s="668"/>
      <c r="G746" s="668"/>
      <c r="H746" s="668"/>
      <c r="I746" s="668"/>
      <c r="J746" s="668"/>
      <c r="K746" s="668"/>
      <c r="L746" s="668"/>
      <c r="M746" s="668"/>
      <c r="N746" s="668">
        <v>2</v>
      </c>
      <c r="O746" s="668">
        <v>15504</v>
      </c>
      <c r="P746" s="681"/>
      <c r="Q746" s="669">
        <v>7752</v>
      </c>
    </row>
    <row r="747" spans="1:17" ht="14.4" customHeight="1" x14ac:dyDescent="0.3">
      <c r="A747" s="664" t="s">
        <v>555</v>
      </c>
      <c r="B747" s="665" t="s">
        <v>7777</v>
      </c>
      <c r="C747" s="665" t="s">
        <v>7623</v>
      </c>
      <c r="D747" s="665" t="s">
        <v>8759</v>
      </c>
      <c r="E747" s="665" t="s">
        <v>8760</v>
      </c>
      <c r="F747" s="668"/>
      <c r="G747" s="668"/>
      <c r="H747" s="668"/>
      <c r="I747" s="668"/>
      <c r="J747" s="668"/>
      <c r="K747" s="668"/>
      <c r="L747" s="668"/>
      <c r="M747" s="668"/>
      <c r="N747" s="668">
        <v>1</v>
      </c>
      <c r="O747" s="668">
        <v>2007.44</v>
      </c>
      <c r="P747" s="681"/>
      <c r="Q747" s="669">
        <v>2007.44</v>
      </c>
    </row>
    <row r="748" spans="1:17" ht="14.4" customHeight="1" x14ac:dyDescent="0.3">
      <c r="A748" s="664" t="s">
        <v>555</v>
      </c>
      <c r="B748" s="665" t="s">
        <v>7777</v>
      </c>
      <c r="C748" s="665" t="s">
        <v>7623</v>
      </c>
      <c r="D748" s="665" t="s">
        <v>8761</v>
      </c>
      <c r="E748" s="665" t="s">
        <v>8535</v>
      </c>
      <c r="F748" s="668"/>
      <c r="G748" s="668"/>
      <c r="H748" s="668"/>
      <c r="I748" s="668"/>
      <c r="J748" s="668">
        <v>1</v>
      </c>
      <c r="K748" s="668">
        <v>12161.73</v>
      </c>
      <c r="L748" s="668"/>
      <c r="M748" s="668">
        <v>12161.73</v>
      </c>
      <c r="N748" s="668"/>
      <c r="O748" s="668"/>
      <c r="P748" s="681"/>
      <c r="Q748" s="669"/>
    </row>
    <row r="749" spans="1:17" ht="14.4" customHeight="1" x14ac:dyDescent="0.3">
      <c r="A749" s="664" t="s">
        <v>555</v>
      </c>
      <c r="B749" s="665" t="s">
        <v>7777</v>
      </c>
      <c r="C749" s="665" t="s">
        <v>7623</v>
      </c>
      <c r="D749" s="665" t="s">
        <v>8762</v>
      </c>
      <c r="E749" s="665" t="s">
        <v>8584</v>
      </c>
      <c r="F749" s="668">
        <v>1</v>
      </c>
      <c r="G749" s="668">
        <v>8946.2999999999993</v>
      </c>
      <c r="H749" s="668">
        <v>1</v>
      </c>
      <c r="I749" s="668">
        <v>8946.2999999999993</v>
      </c>
      <c r="J749" s="668"/>
      <c r="K749" s="668"/>
      <c r="L749" s="668"/>
      <c r="M749" s="668"/>
      <c r="N749" s="668"/>
      <c r="O749" s="668"/>
      <c r="P749" s="681"/>
      <c r="Q749" s="669"/>
    </row>
    <row r="750" spans="1:17" ht="14.4" customHeight="1" x14ac:dyDescent="0.3">
      <c r="A750" s="664" t="s">
        <v>555</v>
      </c>
      <c r="B750" s="665" t="s">
        <v>7777</v>
      </c>
      <c r="C750" s="665" t="s">
        <v>7623</v>
      </c>
      <c r="D750" s="665" t="s">
        <v>8763</v>
      </c>
      <c r="E750" s="665" t="s">
        <v>8764</v>
      </c>
      <c r="F750" s="668"/>
      <c r="G750" s="668"/>
      <c r="H750" s="668"/>
      <c r="I750" s="668"/>
      <c r="J750" s="668"/>
      <c r="K750" s="668"/>
      <c r="L750" s="668"/>
      <c r="M750" s="668"/>
      <c r="N750" s="668">
        <v>2</v>
      </c>
      <c r="O750" s="668">
        <v>24563.9</v>
      </c>
      <c r="P750" s="681"/>
      <c r="Q750" s="669">
        <v>12281.95</v>
      </c>
    </row>
    <row r="751" spans="1:17" ht="14.4" customHeight="1" x14ac:dyDescent="0.3">
      <c r="A751" s="664" t="s">
        <v>555</v>
      </c>
      <c r="B751" s="665" t="s">
        <v>7777</v>
      </c>
      <c r="C751" s="665" t="s">
        <v>7623</v>
      </c>
      <c r="D751" s="665" t="s">
        <v>8765</v>
      </c>
      <c r="E751" s="665" t="s">
        <v>8324</v>
      </c>
      <c r="F751" s="668">
        <v>1</v>
      </c>
      <c r="G751" s="668">
        <v>11790.71</v>
      </c>
      <c r="H751" s="668">
        <v>1</v>
      </c>
      <c r="I751" s="668">
        <v>11790.71</v>
      </c>
      <c r="J751" s="668"/>
      <c r="K751" s="668"/>
      <c r="L751" s="668"/>
      <c r="M751" s="668"/>
      <c r="N751" s="668"/>
      <c r="O751" s="668"/>
      <c r="P751" s="681"/>
      <c r="Q751" s="669"/>
    </row>
    <row r="752" spans="1:17" ht="14.4" customHeight="1" x14ac:dyDescent="0.3">
      <c r="A752" s="664" t="s">
        <v>555</v>
      </c>
      <c r="B752" s="665" t="s">
        <v>7777</v>
      </c>
      <c r="C752" s="665" t="s">
        <v>7623</v>
      </c>
      <c r="D752" s="665" t="s">
        <v>8766</v>
      </c>
      <c r="E752" s="665" t="s">
        <v>8767</v>
      </c>
      <c r="F752" s="668">
        <v>1</v>
      </c>
      <c r="G752" s="668">
        <v>2129.11</v>
      </c>
      <c r="H752" s="668">
        <v>1</v>
      </c>
      <c r="I752" s="668">
        <v>2129.11</v>
      </c>
      <c r="J752" s="668"/>
      <c r="K752" s="668"/>
      <c r="L752" s="668"/>
      <c r="M752" s="668"/>
      <c r="N752" s="668"/>
      <c r="O752" s="668"/>
      <c r="P752" s="681"/>
      <c r="Q752" s="669"/>
    </row>
    <row r="753" spans="1:17" ht="14.4" customHeight="1" x14ac:dyDescent="0.3">
      <c r="A753" s="664" t="s">
        <v>555</v>
      </c>
      <c r="B753" s="665" t="s">
        <v>7777</v>
      </c>
      <c r="C753" s="665" t="s">
        <v>7623</v>
      </c>
      <c r="D753" s="665" t="s">
        <v>8768</v>
      </c>
      <c r="E753" s="665" t="s">
        <v>8422</v>
      </c>
      <c r="F753" s="668"/>
      <c r="G753" s="668"/>
      <c r="H753" s="668"/>
      <c r="I753" s="668"/>
      <c r="J753" s="668"/>
      <c r="K753" s="668"/>
      <c r="L753" s="668"/>
      <c r="M753" s="668"/>
      <c r="N753" s="668">
        <v>1</v>
      </c>
      <c r="O753" s="668">
        <v>5181.82</v>
      </c>
      <c r="P753" s="681"/>
      <c r="Q753" s="669">
        <v>5181.82</v>
      </c>
    </row>
    <row r="754" spans="1:17" ht="14.4" customHeight="1" x14ac:dyDescent="0.3">
      <c r="A754" s="664" t="s">
        <v>555</v>
      </c>
      <c r="B754" s="665" t="s">
        <v>7777</v>
      </c>
      <c r="C754" s="665" t="s">
        <v>7623</v>
      </c>
      <c r="D754" s="665" t="s">
        <v>8769</v>
      </c>
      <c r="E754" s="665" t="s">
        <v>8770</v>
      </c>
      <c r="F754" s="668"/>
      <c r="G754" s="668"/>
      <c r="H754" s="668"/>
      <c r="I754" s="668"/>
      <c r="J754" s="668"/>
      <c r="K754" s="668"/>
      <c r="L754" s="668"/>
      <c r="M754" s="668"/>
      <c r="N754" s="668">
        <v>2</v>
      </c>
      <c r="O754" s="668">
        <v>16780.8</v>
      </c>
      <c r="P754" s="681"/>
      <c r="Q754" s="669">
        <v>8390.4</v>
      </c>
    </row>
    <row r="755" spans="1:17" ht="14.4" customHeight="1" x14ac:dyDescent="0.3">
      <c r="A755" s="664" t="s">
        <v>555</v>
      </c>
      <c r="B755" s="665" t="s">
        <v>7777</v>
      </c>
      <c r="C755" s="665" t="s">
        <v>7623</v>
      </c>
      <c r="D755" s="665" t="s">
        <v>8771</v>
      </c>
      <c r="E755" s="665" t="s">
        <v>8772</v>
      </c>
      <c r="F755" s="668"/>
      <c r="G755" s="668"/>
      <c r="H755" s="668"/>
      <c r="I755" s="668"/>
      <c r="J755" s="668"/>
      <c r="K755" s="668"/>
      <c r="L755" s="668"/>
      <c r="M755" s="668"/>
      <c r="N755" s="668">
        <v>1</v>
      </c>
      <c r="O755" s="668">
        <v>1696.53</v>
      </c>
      <c r="P755" s="681"/>
      <c r="Q755" s="669">
        <v>1696.53</v>
      </c>
    </row>
    <row r="756" spans="1:17" ht="14.4" customHeight="1" x14ac:dyDescent="0.3">
      <c r="A756" s="664" t="s">
        <v>555</v>
      </c>
      <c r="B756" s="665" t="s">
        <v>7777</v>
      </c>
      <c r="C756" s="665" t="s">
        <v>7623</v>
      </c>
      <c r="D756" s="665" t="s">
        <v>8773</v>
      </c>
      <c r="E756" s="665" t="s">
        <v>8774</v>
      </c>
      <c r="F756" s="668"/>
      <c r="G756" s="668"/>
      <c r="H756" s="668"/>
      <c r="I756" s="668"/>
      <c r="J756" s="668"/>
      <c r="K756" s="668"/>
      <c r="L756" s="668"/>
      <c r="M756" s="668"/>
      <c r="N756" s="668">
        <v>1</v>
      </c>
      <c r="O756" s="668">
        <v>12224.95</v>
      </c>
      <c r="P756" s="681"/>
      <c r="Q756" s="669">
        <v>12224.95</v>
      </c>
    </row>
    <row r="757" spans="1:17" ht="14.4" customHeight="1" x14ac:dyDescent="0.3">
      <c r="A757" s="664" t="s">
        <v>555</v>
      </c>
      <c r="B757" s="665" t="s">
        <v>7777</v>
      </c>
      <c r="C757" s="665" t="s">
        <v>7623</v>
      </c>
      <c r="D757" s="665" t="s">
        <v>8775</v>
      </c>
      <c r="E757" s="665" t="s">
        <v>8751</v>
      </c>
      <c r="F757" s="668">
        <v>2</v>
      </c>
      <c r="G757" s="668">
        <v>847.96</v>
      </c>
      <c r="H757" s="668">
        <v>1</v>
      </c>
      <c r="I757" s="668">
        <v>423.98</v>
      </c>
      <c r="J757" s="668"/>
      <c r="K757" s="668"/>
      <c r="L757" s="668"/>
      <c r="M757" s="668"/>
      <c r="N757" s="668">
        <v>0.1</v>
      </c>
      <c r="O757" s="668">
        <v>42.39</v>
      </c>
      <c r="P757" s="681">
        <v>4.9990565592716633E-2</v>
      </c>
      <c r="Q757" s="669">
        <v>423.9</v>
      </c>
    </row>
    <row r="758" spans="1:17" ht="14.4" customHeight="1" x14ac:dyDescent="0.3">
      <c r="A758" s="664" t="s">
        <v>555</v>
      </c>
      <c r="B758" s="665" t="s">
        <v>7777</v>
      </c>
      <c r="C758" s="665" t="s">
        <v>7623</v>
      </c>
      <c r="D758" s="665" t="s">
        <v>8776</v>
      </c>
      <c r="E758" s="665" t="s">
        <v>8777</v>
      </c>
      <c r="F758" s="668"/>
      <c r="G758" s="668"/>
      <c r="H758" s="668"/>
      <c r="I758" s="668"/>
      <c r="J758" s="668"/>
      <c r="K758" s="668"/>
      <c r="L758" s="668"/>
      <c r="M758" s="668"/>
      <c r="N758" s="668">
        <v>9</v>
      </c>
      <c r="O758" s="668">
        <v>5745.6</v>
      </c>
      <c r="P758" s="681"/>
      <c r="Q758" s="669">
        <v>638.40000000000009</v>
      </c>
    </row>
    <row r="759" spans="1:17" ht="14.4" customHeight="1" x14ac:dyDescent="0.3">
      <c r="A759" s="664" t="s">
        <v>555</v>
      </c>
      <c r="B759" s="665" t="s">
        <v>7777</v>
      </c>
      <c r="C759" s="665" t="s">
        <v>7623</v>
      </c>
      <c r="D759" s="665" t="s">
        <v>8778</v>
      </c>
      <c r="E759" s="665" t="s">
        <v>8700</v>
      </c>
      <c r="F759" s="668"/>
      <c r="G759" s="668"/>
      <c r="H759" s="668"/>
      <c r="I759" s="668"/>
      <c r="J759" s="668"/>
      <c r="K759" s="668"/>
      <c r="L759" s="668"/>
      <c r="M759" s="668"/>
      <c r="N759" s="668">
        <v>2</v>
      </c>
      <c r="O759" s="668">
        <v>642.79999999999995</v>
      </c>
      <c r="P759" s="681"/>
      <c r="Q759" s="669">
        <v>321.39999999999998</v>
      </c>
    </row>
    <row r="760" spans="1:17" ht="14.4" customHeight="1" x14ac:dyDescent="0.3">
      <c r="A760" s="664" t="s">
        <v>555</v>
      </c>
      <c r="B760" s="665" t="s">
        <v>7777</v>
      </c>
      <c r="C760" s="665" t="s">
        <v>7623</v>
      </c>
      <c r="D760" s="665" t="s">
        <v>8779</v>
      </c>
      <c r="E760" s="665" t="s">
        <v>8780</v>
      </c>
      <c r="F760" s="668"/>
      <c r="G760" s="668"/>
      <c r="H760" s="668"/>
      <c r="I760" s="668"/>
      <c r="J760" s="668">
        <v>0.1</v>
      </c>
      <c r="K760" s="668">
        <v>840.74</v>
      </c>
      <c r="L760" s="668"/>
      <c r="M760" s="668">
        <v>8407.4</v>
      </c>
      <c r="N760" s="668">
        <v>0.1</v>
      </c>
      <c r="O760" s="668">
        <v>840.74</v>
      </c>
      <c r="P760" s="681"/>
      <c r="Q760" s="669">
        <v>8407.4</v>
      </c>
    </row>
    <row r="761" spans="1:17" ht="14.4" customHeight="1" x14ac:dyDescent="0.3">
      <c r="A761" s="664" t="s">
        <v>555</v>
      </c>
      <c r="B761" s="665" t="s">
        <v>7777</v>
      </c>
      <c r="C761" s="665" t="s">
        <v>7623</v>
      </c>
      <c r="D761" s="665" t="s">
        <v>8781</v>
      </c>
      <c r="E761" s="665" t="s">
        <v>8782</v>
      </c>
      <c r="F761" s="668"/>
      <c r="G761" s="668"/>
      <c r="H761" s="668"/>
      <c r="I761" s="668"/>
      <c r="J761" s="668"/>
      <c r="K761" s="668"/>
      <c r="L761" s="668"/>
      <c r="M761" s="668"/>
      <c r="N761" s="668">
        <v>2</v>
      </c>
      <c r="O761" s="668">
        <v>9177</v>
      </c>
      <c r="P761" s="681"/>
      <c r="Q761" s="669">
        <v>4588.5</v>
      </c>
    </row>
    <row r="762" spans="1:17" ht="14.4" customHeight="1" x14ac:dyDescent="0.3">
      <c r="A762" s="664" t="s">
        <v>555</v>
      </c>
      <c r="B762" s="665" t="s">
        <v>7777</v>
      </c>
      <c r="C762" s="665" t="s">
        <v>7623</v>
      </c>
      <c r="D762" s="665" t="s">
        <v>8783</v>
      </c>
      <c r="E762" s="665" t="s">
        <v>8784</v>
      </c>
      <c r="F762" s="668"/>
      <c r="G762" s="668"/>
      <c r="H762" s="668"/>
      <c r="I762" s="668"/>
      <c r="J762" s="668">
        <v>2</v>
      </c>
      <c r="K762" s="668">
        <v>5046</v>
      </c>
      <c r="L762" s="668"/>
      <c r="M762" s="668">
        <v>2523</v>
      </c>
      <c r="N762" s="668"/>
      <c r="O762" s="668"/>
      <c r="P762" s="681"/>
      <c r="Q762" s="669"/>
    </row>
    <row r="763" spans="1:17" ht="14.4" customHeight="1" x14ac:dyDescent="0.3">
      <c r="A763" s="664" t="s">
        <v>555</v>
      </c>
      <c r="B763" s="665" t="s">
        <v>7777</v>
      </c>
      <c r="C763" s="665" t="s">
        <v>7623</v>
      </c>
      <c r="D763" s="665" t="s">
        <v>8785</v>
      </c>
      <c r="E763" s="665" t="s">
        <v>8786</v>
      </c>
      <c r="F763" s="668">
        <v>1</v>
      </c>
      <c r="G763" s="668">
        <v>2811.65</v>
      </c>
      <c r="H763" s="668">
        <v>1</v>
      </c>
      <c r="I763" s="668">
        <v>2811.65</v>
      </c>
      <c r="J763" s="668">
        <v>1</v>
      </c>
      <c r="K763" s="668">
        <v>2811.65</v>
      </c>
      <c r="L763" s="668">
        <v>1</v>
      </c>
      <c r="M763" s="668">
        <v>2811.65</v>
      </c>
      <c r="N763" s="668">
        <v>1</v>
      </c>
      <c r="O763" s="668">
        <v>2811.65</v>
      </c>
      <c r="P763" s="681">
        <v>1</v>
      </c>
      <c r="Q763" s="669">
        <v>2811.65</v>
      </c>
    </row>
    <row r="764" spans="1:17" ht="14.4" customHeight="1" x14ac:dyDescent="0.3">
      <c r="A764" s="664" t="s">
        <v>555</v>
      </c>
      <c r="B764" s="665" t="s">
        <v>7777</v>
      </c>
      <c r="C764" s="665" t="s">
        <v>7623</v>
      </c>
      <c r="D764" s="665" t="s">
        <v>8787</v>
      </c>
      <c r="E764" s="665" t="s">
        <v>8788</v>
      </c>
      <c r="F764" s="668"/>
      <c r="G764" s="668"/>
      <c r="H764" s="668"/>
      <c r="I764" s="668"/>
      <c r="J764" s="668"/>
      <c r="K764" s="668"/>
      <c r="L764" s="668"/>
      <c r="M764" s="668"/>
      <c r="N764" s="668">
        <v>2</v>
      </c>
      <c r="O764" s="668">
        <v>9177</v>
      </c>
      <c r="P764" s="681"/>
      <c r="Q764" s="669">
        <v>4588.5</v>
      </c>
    </row>
    <row r="765" spans="1:17" ht="14.4" customHeight="1" x14ac:dyDescent="0.3">
      <c r="A765" s="664" t="s">
        <v>555</v>
      </c>
      <c r="B765" s="665" t="s">
        <v>7777</v>
      </c>
      <c r="C765" s="665" t="s">
        <v>7623</v>
      </c>
      <c r="D765" s="665" t="s">
        <v>8789</v>
      </c>
      <c r="E765" s="665" t="s">
        <v>8790</v>
      </c>
      <c r="F765" s="668"/>
      <c r="G765" s="668"/>
      <c r="H765" s="668"/>
      <c r="I765" s="668"/>
      <c r="J765" s="668"/>
      <c r="K765" s="668"/>
      <c r="L765" s="668"/>
      <c r="M765" s="668"/>
      <c r="N765" s="668">
        <v>3</v>
      </c>
      <c r="O765" s="668">
        <v>30512.61</v>
      </c>
      <c r="P765" s="681"/>
      <c r="Q765" s="669">
        <v>10170.870000000001</v>
      </c>
    </row>
    <row r="766" spans="1:17" ht="14.4" customHeight="1" x14ac:dyDescent="0.3">
      <c r="A766" s="664" t="s">
        <v>555</v>
      </c>
      <c r="B766" s="665" t="s">
        <v>7777</v>
      </c>
      <c r="C766" s="665" t="s">
        <v>7623</v>
      </c>
      <c r="D766" s="665" t="s">
        <v>8791</v>
      </c>
      <c r="E766" s="665" t="s">
        <v>8792</v>
      </c>
      <c r="F766" s="668"/>
      <c r="G766" s="668"/>
      <c r="H766" s="668"/>
      <c r="I766" s="668"/>
      <c r="J766" s="668">
        <v>1</v>
      </c>
      <c r="K766" s="668">
        <v>32510.52</v>
      </c>
      <c r="L766" s="668"/>
      <c r="M766" s="668">
        <v>32510.52</v>
      </c>
      <c r="N766" s="668"/>
      <c r="O766" s="668"/>
      <c r="P766" s="681"/>
      <c r="Q766" s="669"/>
    </row>
    <row r="767" spans="1:17" ht="14.4" customHeight="1" x14ac:dyDescent="0.3">
      <c r="A767" s="664" t="s">
        <v>555</v>
      </c>
      <c r="B767" s="665" t="s">
        <v>7777</v>
      </c>
      <c r="C767" s="665" t="s">
        <v>7623</v>
      </c>
      <c r="D767" s="665" t="s">
        <v>8793</v>
      </c>
      <c r="E767" s="665" t="s">
        <v>8794</v>
      </c>
      <c r="F767" s="668"/>
      <c r="G767" s="668"/>
      <c r="H767" s="668"/>
      <c r="I767" s="668"/>
      <c r="J767" s="668"/>
      <c r="K767" s="668"/>
      <c r="L767" s="668"/>
      <c r="M767" s="668"/>
      <c r="N767" s="668">
        <v>1</v>
      </c>
      <c r="O767" s="668">
        <v>4848.74</v>
      </c>
      <c r="P767" s="681"/>
      <c r="Q767" s="669">
        <v>4848.74</v>
      </c>
    </row>
    <row r="768" spans="1:17" ht="14.4" customHeight="1" x14ac:dyDescent="0.3">
      <c r="A768" s="664" t="s">
        <v>555</v>
      </c>
      <c r="B768" s="665" t="s">
        <v>7777</v>
      </c>
      <c r="C768" s="665" t="s">
        <v>7623</v>
      </c>
      <c r="D768" s="665" t="s">
        <v>8795</v>
      </c>
      <c r="E768" s="665" t="s">
        <v>8796</v>
      </c>
      <c r="F768" s="668"/>
      <c r="G768" s="668"/>
      <c r="H768" s="668"/>
      <c r="I768" s="668"/>
      <c r="J768" s="668">
        <v>2</v>
      </c>
      <c r="K768" s="668">
        <v>10505.6</v>
      </c>
      <c r="L768" s="668"/>
      <c r="M768" s="668">
        <v>5252.8</v>
      </c>
      <c r="N768" s="668">
        <v>1</v>
      </c>
      <c r="O768" s="668">
        <v>5252.8</v>
      </c>
      <c r="P768" s="681"/>
      <c r="Q768" s="669">
        <v>5252.8</v>
      </c>
    </row>
    <row r="769" spans="1:17" ht="14.4" customHeight="1" x14ac:dyDescent="0.3">
      <c r="A769" s="664" t="s">
        <v>555</v>
      </c>
      <c r="B769" s="665" t="s">
        <v>7777</v>
      </c>
      <c r="C769" s="665" t="s">
        <v>7623</v>
      </c>
      <c r="D769" s="665" t="s">
        <v>8797</v>
      </c>
      <c r="E769" s="665" t="s">
        <v>8756</v>
      </c>
      <c r="F769" s="668">
        <v>1</v>
      </c>
      <c r="G769" s="668">
        <v>391.75</v>
      </c>
      <c r="H769" s="668">
        <v>1</v>
      </c>
      <c r="I769" s="668">
        <v>391.75</v>
      </c>
      <c r="J769" s="668">
        <v>1</v>
      </c>
      <c r="K769" s="668">
        <v>391.75</v>
      </c>
      <c r="L769" s="668">
        <v>1</v>
      </c>
      <c r="M769" s="668">
        <v>391.75</v>
      </c>
      <c r="N769" s="668">
        <v>2</v>
      </c>
      <c r="O769" s="668">
        <v>783.5</v>
      </c>
      <c r="P769" s="681">
        <v>2</v>
      </c>
      <c r="Q769" s="669">
        <v>391.75</v>
      </c>
    </row>
    <row r="770" spans="1:17" ht="14.4" customHeight="1" x14ac:dyDescent="0.3">
      <c r="A770" s="664" t="s">
        <v>555</v>
      </c>
      <c r="B770" s="665" t="s">
        <v>7777</v>
      </c>
      <c r="C770" s="665" t="s">
        <v>7623</v>
      </c>
      <c r="D770" s="665" t="s">
        <v>8798</v>
      </c>
      <c r="E770" s="665" t="s">
        <v>8799</v>
      </c>
      <c r="F770" s="668"/>
      <c r="G770" s="668"/>
      <c r="H770" s="668"/>
      <c r="I770" s="668"/>
      <c r="J770" s="668">
        <v>1</v>
      </c>
      <c r="K770" s="668">
        <v>12716.29</v>
      </c>
      <c r="L770" s="668"/>
      <c r="M770" s="668">
        <v>12716.29</v>
      </c>
      <c r="N770" s="668"/>
      <c r="O770" s="668"/>
      <c r="P770" s="681"/>
      <c r="Q770" s="669"/>
    </row>
    <row r="771" spans="1:17" ht="14.4" customHeight="1" x14ac:dyDescent="0.3">
      <c r="A771" s="664" t="s">
        <v>555</v>
      </c>
      <c r="B771" s="665" t="s">
        <v>7777</v>
      </c>
      <c r="C771" s="665" t="s">
        <v>7623</v>
      </c>
      <c r="D771" s="665" t="s">
        <v>8800</v>
      </c>
      <c r="E771" s="665" t="s">
        <v>8801</v>
      </c>
      <c r="F771" s="668"/>
      <c r="G771" s="668"/>
      <c r="H771" s="668"/>
      <c r="I771" s="668"/>
      <c r="J771" s="668"/>
      <c r="K771" s="668"/>
      <c r="L771" s="668"/>
      <c r="M771" s="668"/>
      <c r="N771" s="668">
        <v>0.1</v>
      </c>
      <c r="O771" s="668">
        <v>840.74</v>
      </c>
      <c r="P771" s="681"/>
      <c r="Q771" s="669">
        <v>8407.4</v>
      </c>
    </row>
    <row r="772" spans="1:17" ht="14.4" customHeight="1" x14ac:dyDescent="0.3">
      <c r="A772" s="664" t="s">
        <v>555</v>
      </c>
      <c r="B772" s="665" t="s">
        <v>7777</v>
      </c>
      <c r="C772" s="665" t="s">
        <v>7623</v>
      </c>
      <c r="D772" s="665" t="s">
        <v>8802</v>
      </c>
      <c r="E772" s="665" t="s">
        <v>8803</v>
      </c>
      <c r="F772" s="668"/>
      <c r="G772" s="668"/>
      <c r="H772" s="668"/>
      <c r="I772" s="668"/>
      <c r="J772" s="668"/>
      <c r="K772" s="668"/>
      <c r="L772" s="668"/>
      <c r="M772" s="668"/>
      <c r="N772" s="668">
        <v>1</v>
      </c>
      <c r="O772" s="668">
        <v>19743.759999999998</v>
      </c>
      <c r="P772" s="681"/>
      <c r="Q772" s="669">
        <v>19743.759999999998</v>
      </c>
    </row>
    <row r="773" spans="1:17" ht="14.4" customHeight="1" x14ac:dyDescent="0.3">
      <c r="A773" s="664" t="s">
        <v>555</v>
      </c>
      <c r="B773" s="665" t="s">
        <v>7777</v>
      </c>
      <c r="C773" s="665" t="s">
        <v>7623</v>
      </c>
      <c r="D773" s="665" t="s">
        <v>8804</v>
      </c>
      <c r="E773" s="665" t="s">
        <v>8219</v>
      </c>
      <c r="F773" s="668">
        <v>2</v>
      </c>
      <c r="G773" s="668">
        <v>2412</v>
      </c>
      <c r="H773" s="668">
        <v>1</v>
      </c>
      <c r="I773" s="668">
        <v>1206</v>
      </c>
      <c r="J773" s="668">
        <v>1</v>
      </c>
      <c r="K773" s="668">
        <v>1206</v>
      </c>
      <c r="L773" s="668">
        <v>0.5</v>
      </c>
      <c r="M773" s="668">
        <v>1206</v>
      </c>
      <c r="N773" s="668">
        <v>2</v>
      </c>
      <c r="O773" s="668">
        <v>2412</v>
      </c>
      <c r="P773" s="681">
        <v>1</v>
      </c>
      <c r="Q773" s="669">
        <v>1206</v>
      </c>
    </row>
    <row r="774" spans="1:17" ht="14.4" customHeight="1" x14ac:dyDescent="0.3">
      <c r="A774" s="664" t="s">
        <v>555</v>
      </c>
      <c r="B774" s="665" t="s">
        <v>7777</v>
      </c>
      <c r="C774" s="665" t="s">
        <v>7623</v>
      </c>
      <c r="D774" s="665" t="s">
        <v>8805</v>
      </c>
      <c r="E774" s="665" t="s">
        <v>8806</v>
      </c>
      <c r="F774" s="668"/>
      <c r="G774" s="668"/>
      <c r="H774" s="668"/>
      <c r="I774" s="668"/>
      <c r="J774" s="668">
        <v>1</v>
      </c>
      <c r="K774" s="668">
        <v>556</v>
      </c>
      <c r="L774" s="668"/>
      <c r="M774" s="668">
        <v>556</v>
      </c>
      <c r="N774" s="668"/>
      <c r="O774" s="668"/>
      <c r="P774" s="681"/>
      <c r="Q774" s="669"/>
    </row>
    <row r="775" spans="1:17" ht="14.4" customHeight="1" x14ac:dyDescent="0.3">
      <c r="A775" s="664" t="s">
        <v>555</v>
      </c>
      <c r="B775" s="665" t="s">
        <v>7777</v>
      </c>
      <c r="C775" s="665" t="s">
        <v>7623</v>
      </c>
      <c r="D775" s="665" t="s">
        <v>8807</v>
      </c>
      <c r="E775" s="665" t="s">
        <v>8808</v>
      </c>
      <c r="F775" s="668"/>
      <c r="G775" s="668"/>
      <c r="H775" s="668"/>
      <c r="I775" s="668"/>
      <c r="J775" s="668"/>
      <c r="K775" s="668"/>
      <c r="L775" s="668"/>
      <c r="M775" s="668"/>
      <c r="N775" s="668">
        <v>3</v>
      </c>
      <c r="O775" s="668">
        <v>12510</v>
      </c>
      <c r="P775" s="681"/>
      <c r="Q775" s="669">
        <v>4170</v>
      </c>
    </row>
    <row r="776" spans="1:17" ht="14.4" customHeight="1" x14ac:dyDescent="0.3">
      <c r="A776" s="664" t="s">
        <v>555</v>
      </c>
      <c r="B776" s="665" t="s">
        <v>7777</v>
      </c>
      <c r="C776" s="665" t="s">
        <v>7623</v>
      </c>
      <c r="D776" s="665" t="s">
        <v>8809</v>
      </c>
      <c r="E776" s="665" t="s">
        <v>8810</v>
      </c>
      <c r="F776" s="668"/>
      <c r="G776" s="668"/>
      <c r="H776" s="668"/>
      <c r="I776" s="668"/>
      <c r="J776" s="668"/>
      <c r="K776" s="668"/>
      <c r="L776" s="668"/>
      <c r="M776" s="668"/>
      <c r="N776" s="668">
        <v>1</v>
      </c>
      <c r="O776" s="668">
        <v>5470.86</v>
      </c>
      <c r="P776" s="681"/>
      <c r="Q776" s="669">
        <v>5470.86</v>
      </c>
    </row>
    <row r="777" spans="1:17" ht="14.4" customHeight="1" x14ac:dyDescent="0.3">
      <c r="A777" s="664" t="s">
        <v>555</v>
      </c>
      <c r="B777" s="665" t="s">
        <v>7777</v>
      </c>
      <c r="C777" s="665" t="s">
        <v>7623</v>
      </c>
      <c r="D777" s="665" t="s">
        <v>8811</v>
      </c>
      <c r="E777" s="665" t="s">
        <v>8812</v>
      </c>
      <c r="F777" s="668"/>
      <c r="G777" s="668"/>
      <c r="H777" s="668"/>
      <c r="I777" s="668"/>
      <c r="J777" s="668"/>
      <c r="K777" s="668"/>
      <c r="L777" s="668"/>
      <c r="M777" s="668"/>
      <c r="N777" s="668">
        <v>9</v>
      </c>
      <c r="O777" s="668">
        <v>4247.6399999999994</v>
      </c>
      <c r="P777" s="681"/>
      <c r="Q777" s="669">
        <v>471.95999999999992</v>
      </c>
    </row>
    <row r="778" spans="1:17" ht="14.4" customHeight="1" x14ac:dyDescent="0.3">
      <c r="A778" s="664" t="s">
        <v>555</v>
      </c>
      <c r="B778" s="665" t="s">
        <v>7777</v>
      </c>
      <c r="C778" s="665" t="s">
        <v>7623</v>
      </c>
      <c r="D778" s="665" t="s">
        <v>8813</v>
      </c>
      <c r="E778" s="665" t="s">
        <v>8814</v>
      </c>
      <c r="F778" s="668"/>
      <c r="G778" s="668"/>
      <c r="H778" s="668"/>
      <c r="I778" s="668"/>
      <c r="J778" s="668"/>
      <c r="K778" s="668"/>
      <c r="L778" s="668"/>
      <c r="M778" s="668"/>
      <c r="N778" s="668">
        <v>1</v>
      </c>
      <c r="O778" s="668">
        <v>615.6</v>
      </c>
      <c r="P778" s="681"/>
      <c r="Q778" s="669">
        <v>615.6</v>
      </c>
    </row>
    <row r="779" spans="1:17" ht="14.4" customHeight="1" x14ac:dyDescent="0.3">
      <c r="A779" s="664" t="s">
        <v>555</v>
      </c>
      <c r="B779" s="665" t="s">
        <v>7777</v>
      </c>
      <c r="C779" s="665" t="s">
        <v>7623</v>
      </c>
      <c r="D779" s="665" t="s">
        <v>8815</v>
      </c>
      <c r="E779" s="665" t="s">
        <v>8221</v>
      </c>
      <c r="F779" s="668"/>
      <c r="G779" s="668"/>
      <c r="H779" s="668"/>
      <c r="I779" s="668"/>
      <c r="J779" s="668">
        <v>2</v>
      </c>
      <c r="K779" s="668">
        <v>28386</v>
      </c>
      <c r="L779" s="668"/>
      <c r="M779" s="668">
        <v>14193</v>
      </c>
      <c r="N779" s="668">
        <v>3</v>
      </c>
      <c r="O779" s="668">
        <v>42579</v>
      </c>
      <c r="P779" s="681"/>
      <c r="Q779" s="669">
        <v>14193</v>
      </c>
    </row>
    <row r="780" spans="1:17" ht="14.4" customHeight="1" x14ac:dyDescent="0.3">
      <c r="A780" s="664" t="s">
        <v>555</v>
      </c>
      <c r="B780" s="665" t="s">
        <v>7777</v>
      </c>
      <c r="C780" s="665" t="s">
        <v>7623</v>
      </c>
      <c r="D780" s="665" t="s">
        <v>8816</v>
      </c>
      <c r="E780" s="665" t="s">
        <v>8744</v>
      </c>
      <c r="F780" s="668"/>
      <c r="G780" s="668"/>
      <c r="H780" s="668"/>
      <c r="I780" s="668"/>
      <c r="J780" s="668">
        <v>4</v>
      </c>
      <c r="K780" s="668">
        <v>3059.32</v>
      </c>
      <c r="L780" s="668"/>
      <c r="M780" s="668">
        <v>764.83</v>
      </c>
      <c r="N780" s="668">
        <v>8</v>
      </c>
      <c r="O780" s="668">
        <v>6118.6399999999994</v>
      </c>
      <c r="P780" s="681"/>
      <c r="Q780" s="669">
        <v>764.82999999999993</v>
      </c>
    </row>
    <row r="781" spans="1:17" ht="14.4" customHeight="1" x14ac:dyDescent="0.3">
      <c r="A781" s="664" t="s">
        <v>555</v>
      </c>
      <c r="B781" s="665" t="s">
        <v>7777</v>
      </c>
      <c r="C781" s="665" t="s">
        <v>7623</v>
      </c>
      <c r="D781" s="665" t="s">
        <v>8817</v>
      </c>
      <c r="E781" s="665" t="s">
        <v>8717</v>
      </c>
      <c r="F781" s="668"/>
      <c r="G781" s="668"/>
      <c r="H781" s="668"/>
      <c r="I781" s="668"/>
      <c r="J781" s="668">
        <v>3</v>
      </c>
      <c r="K781" s="668">
        <v>13928.73</v>
      </c>
      <c r="L781" s="668"/>
      <c r="M781" s="668">
        <v>4642.91</v>
      </c>
      <c r="N781" s="668">
        <v>2</v>
      </c>
      <c r="O781" s="668">
        <v>9285.82</v>
      </c>
      <c r="P781" s="681"/>
      <c r="Q781" s="669">
        <v>4642.91</v>
      </c>
    </row>
    <row r="782" spans="1:17" ht="14.4" customHeight="1" x14ac:dyDescent="0.3">
      <c r="A782" s="664" t="s">
        <v>555</v>
      </c>
      <c r="B782" s="665" t="s">
        <v>7777</v>
      </c>
      <c r="C782" s="665" t="s">
        <v>7623</v>
      </c>
      <c r="D782" s="665" t="s">
        <v>8818</v>
      </c>
      <c r="E782" s="665" t="s">
        <v>8819</v>
      </c>
      <c r="F782" s="668"/>
      <c r="G782" s="668"/>
      <c r="H782" s="668"/>
      <c r="I782" s="668"/>
      <c r="J782" s="668"/>
      <c r="K782" s="668"/>
      <c r="L782" s="668"/>
      <c r="M782" s="668"/>
      <c r="N782" s="668">
        <v>4</v>
      </c>
      <c r="O782" s="668">
        <v>3692.8</v>
      </c>
      <c r="P782" s="681"/>
      <c r="Q782" s="669">
        <v>923.2</v>
      </c>
    </row>
    <row r="783" spans="1:17" ht="14.4" customHeight="1" x14ac:dyDescent="0.3">
      <c r="A783" s="664" t="s">
        <v>555</v>
      </c>
      <c r="B783" s="665" t="s">
        <v>7777</v>
      </c>
      <c r="C783" s="665" t="s">
        <v>7623</v>
      </c>
      <c r="D783" s="665" t="s">
        <v>8820</v>
      </c>
      <c r="E783" s="665" t="s">
        <v>8821</v>
      </c>
      <c r="F783" s="668">
        <v>1</v>
      </c>
      <c r="G783" s="668">
        <v>4815.9799999999996</v>
      </c>
      <c r="H783" s="668">
        <v>1</v>
      </c>
      <c r="I783" s="668">
        <v>4815.9799999999996</v>
      </c>
      <c r="J783" s="668"/>
      <c r="K783" s="668"/>
      <c r="L783" s="668"/>
      <c r="M783" s="668"/>
      <c r="N783" s="668"/>
      <c r="O783" s="668"/>
      <c r="P783" s="681"/>
      <c r="Q783" s="669"/>
    </row>
    <row r="784" spans="1:17" ht="14.4" customHeight="1" x14ac:dyDescent="0.3">
      <c r="A784" s="664" t="s">
        <v>555</v>
      </c>
      <c r="B784" s="665" t="s">
        <v>7777</v>
      </c>
      <c r="C784" s="665" t="s">
        <v>7623</v>
      </c>
      <c r="D784" s="665" t="s">
        <v>8822</v>
      </c>
      <c r="E784" s="665" t="s">
        <v>8823</v>
      </c>
      <c r="F784" s="668"/>
      <c r="G784" s="668"/>
      <c r="H784" s="668"/>
      <c r="I784" s="668"/>
      <c r="J784" s="668"/>
      <c r="K784" s="668"/>
      <c r="L784" s="668"/>
      <c r="M784" s="668"/>
      <c r="N784" s="668">
        <v>4</v>
      </c>
      <c r="O784" s="668">
        <v>11757.84</v>
      </c>
      <c r="P784" s="681"/>
      <c r="Q784" s="669">
        <v>2939.46</v>
      </c>
    </row>
    <row r="785" spans="1:17" ht="14.4" customHeight="1" x14ac:dyDescent="0.3">
      <c r="A785" s="664" t="s">
        <v>555</v>
      </c>
      <c r="B785" s="665" t="s">
        <v>7777</v>
      </c>
      <c r="C785" s="665" t="s">
        <v>7623</v>
      </c>
      <c r="D785" s="665" t="s">
        <v>8824</v>
      </c>
      <c r="E785" s="665" t="s">
        <v>8825</v>
      </c>
      <c r="F785" s="668"/>
      <c r="G785" s="668"/>
      <c r="H785" s="668"/>
      <c r="I785" s="668"/>
      <c r="J785" s="668"/>
      <c r="K785" s="668"/>
      <c r="L785" s="668"/>
      <c r="M785" s="668"/>
      <c r="N785" s="668">
        <v>0.4</v>
      </c>
      <c r="O785" s="668">
        <v>2200.7600000000002</v>
      </c>
      <c r="P785" s="681"/>
      <c r="Q785" s="669">
        <v>5501.9000000000005</v>
      </c>
    </row>
    <row r="786" spans="1:17" ht="14.4" customHeight="1" x14ac:dyDescent="0.3">
      <c r="A786" s="664" t="s">
        <v>555</v>
      </c>
      <c r="B786" s="665" t="s">
        <v>7777</v>
      </c>
      <c r="C786" s="665" t="s">
        <v>7623</v>
      </c>
      <c r="D786" s="665" t="s">
        <v>8826</v>
      </c>
      <c r="E786" s="665" t="s">
        <v>8827</v>
      </c>
      <c r="F786" s="668">
        <v>1</v>
      </c>
      <c r="G786" s="668">
        <v>291.22000000000003</v>
      </c>
      <c r="H786" s="668">
        <v>1</v>
      </c>
      <c r="I786" s="668">
        <v>291.22000000000003</v>
      </c>
      <c r="J786" s="668"/>
      <c r="K786" s="668"/>
      <c r="L786" s="668"/>
      <c r="M786" s="668"/>
      <c r="N786" s="668"/>
      <c r="O786" s="668"/>
      <c r="P786" s="681"/>
      <c r="Q786" s="669"/>
    </row>
    <row r="787" spans="1:17" ht="14.4" customHeight="1" x14ac:dyDescent="0.3">
      <c r="A787" s="664" t="s">
        <v>555</v>
      </c>
      <c r="B787" s="665" t="s">
        <v>7777</v>
      </c>
      <c r="C787" s="665" t="s">
        <v>7623</v>
      </c>
      <c r="D787" s="665" t="s">
        <v>8828</v>
      </c>
      <c r="E787" s="665" t="s">
        <v>8829</v>
      </c>
      <c r="F787" s="668">
        <v>1</v>
      </c>
      <c r="G787" s="668">
        <v>6034.75</v>
      </c>
      <c r="H787" s="668">
        <v>1</v>
      </c>
      <c r="I787" s="668">
        <v>6034.75</v>
      </c>
      <c r="J787" s="668"/>
      <c r="K787" s="668"/>
      <c r="L787" s="668"/>
      <c r="M787" s="668"/>
      <c r="N787" s="668"/>
      <c r="O787" s="668"/>
      <c r="P787" s="681"/>
      <c r="Q787" s="669"/>
    </row>
    <row r="788" spans="1:17" ht="14.4" customHeight="1" x14ac:dyDescent="0.3">
      <c r="A788" s="664" t="s">
        <v>555</v>
      </c>
      <c r="B788" s="665" t="s">
        <v>7777</v>
      </c>
      <c r="C788" s="665" t="s">
        <v>7623</v>
      </c>
      <c r="D788" s="665" t="s">
        <v>8830</v>
      </c>
      <c r="E788" s="665" t="s">
        <v>8457</v>
      </c>
      <c r="F788" s="668">
        <v>2</v>
      </c>
      <c r="G788" s="668">
        <v>14756.6</v>
      </c>
      <c r="H788" s="668">
        <v>1</v>
      </c>
      <c r="I788" s="668">
        <v>7378.3</v>
      </c>
      <c r="J788" s="668"/>
      <c r="K788" s="668"/>
      <c r="L788" s="668"/>
      <c r="M788" s="668"/>
      <c r="N788" s="668">
        <v>1</v>
      </c>
      <c r="O788" s="668">
        <v>7378.3</v>
      </c>
      <c r="P788" s="681">
        <v>0.5</v>
      </c>
      <c r="Q788" s="669">
        <v>7378.3</v>
      </c>
    </row>
    <row r="789" spans="1:17" ht="14.4" customHeight="1" x14ac:dyDescent="0.3">
      <c r="A789" s="664" t="s">
        <v>555</v>
      </c>
      <c r="B789" s="665" t="s">
        <v>7777</v>
      </c>
      <c r="C789" s="665" t="s">
        <v>7623</v>
      </c>
      <c r="D789" s="665" t="s">
        <v>8831</v>
      </c>
      <c r="E789" s="665" t="s">
        <v>8832</v>
      </c>
      <c r="F789" s="668">
        <v>1</v>
      </c>
      <c r="G789" s="668">
        <v>1728.65</v>
      </c>
      <c r="H789" s="668">
        <v>1</v>
      </c>
      <c r="I789" s="668">
        <v>1728.65</v>
      </c>
      <c r="J789" s="668"/>
      <c r="K789" s="668"/>
      <c r="L789" s="668"/>
      <c r="M789" s="668"/>
      <c r="N789" s="668"/>
      <c r="O789" s="668"/>
      <c r="P789" s="681"/>
      <c r="Q789" s="669"/>
    </row>
    <row r="790" spans="1:17" ht="14.4" customHeight="1" x14ac:dyDescent="0.3">
      <c r="A790" s="664" t="s">
        <v>555</v>
      </c>
      <c r="B790" s="665" t="s">
        <v>7777</v>
      </c>
      <c r="C790" s="665" t="s">
        <v>7623</v>
      </c>
      <c r="D790" s="665" t="s">
        <v>8833</v>
      </c>
      <c r="E790" s="665" t="s">
        <v>8756</v>
      </c>
      <c r="F790" s="668">
        <v>1</v>
      </c>
      <c r="G790" s="668">
        <v>517.15</v>
      </c>
      <c r="H790" s="668">
        <v>1</v>
      </c>
      <c r="I790" s="668">
        <v>517.15</v>
      </c>
      <c r="J790" s="668">
        <v>1</v>
      </c>
      <c r="K790" s="668">
        <v>517.15</v>
      </c>
      <c r="L790" s="668">
        <v>1</v>
      </c>
      <c r="M790" s="668">
        <v>517.15</v>
      </c>
      <c r="N790" s="668"/>
      <c r="O790" s="668"/>
      <c r="P790" s="681"/>
      <c r="Q790" s="669"/>
    </row>
    <row r="791" spans="1:17" ht="14.4" customHeight="1" x14ac:dyDescent="0.3">
      <c r="A791" s="664" t="s">
        <v>555</v>
      </c>
      <c r="B791" s="665" t="s">
        <v>7777</v>
      </c>
      <c r="C791" s="665" t="s">
        <v>7623</v>
      </c>
      <c r="D791" s="665" t="s">
        <v>8834</v>
      </c>
      <c r="E791" s="665" t="s">
        <v>8835</v>
      </c>
      <c r="F791" s="668">
        <v>2</v>
      </c>
      <c r="G791" s="668">
        <v>20163.5</v>
      </c>
      <c r="H791" s="668">
        <v>1</v>
      </c>
      <c r="I791" s="668">
        <v>10081.75</v>
      </c>
      <c r="J791" s="668"/>
      <c r="K791" s="668"/>
      <c r="L791" s="668"/>
      <c r="M791" s="668"/>
      <c r="N791" s="668"/>
      <c r="O791" s="668"/>
      <c r="P791" s="681"/>
      <c r="Q791" s="669"/>
    </row>
    <row r="792" spans="1:17" ht="14.4" customHeight="1" x14ac:dyDescent="0.3">
      <c r="A792" s="664" t="s">
        <v>555</v>
      </c>
      <c r="B792" s="665" t="s">
        <v>7777</v>
      </c>
      <c r="C792" s="665" t="s">
        <v>7623</v>
      </c>
      <c r="D792" s="665" t="s">
        <v>8836</v>
      </c>
      <c r="E792" s="665" t="s">
        <v>8837</v>
      </c>
      <c r="F792" s="668"/>
      <c r="G792" s="668"/>
      <c r="H792" s="668"/>
      <c r="I792" s="668"/>
      <c r="J792" s="668">
        <v>1</v>
      </c>
      <c r="K792" s="668">
        <v>5286.49</v>
      </c>
      <c r="L792" s="668"/>
      <c r="M792" s="668">
        <v>5286.49</v>
      </c>
      <c r="N792" s="668"/>
      <c r="O792" s="668"/>
      <c r="P792" s="681"/>
      <c r="Q792" s="669"/>
    </row>
    <row r="793" spans="1:17" ht="14.4" customHeight="1" x14ac:dyDescent="0.3">
      <c r="A793" s="664" t="s">
        <v>555</v>
      </c>
      <c r="B793" s="665" t="s">
        <v>7777</v>
      </c>
      <c r="C793" s="665" t="s">
        <v>7623</v>
      </c>
      <c r="D793" s="665" t="s">
        <v>8838</v>
      </c>
      <c r="E793" s="665" t="s">
        <v>8839</v>
      </c>
      <c r="F793" s="668"/>
      <c r="G793" s="668"/>
      <c r="H793" s="668"/>
      <c r="I793" s="668"/>
      <c r="J793" s="668">
        <v>1</v>
      </c>
      <c r="K793" s="668">
        <v>7908</v>
      </c>
      <c r="L793" s="668"/>
      <c r="M793" s="668">
        <v>7908</v>
      </c>
      <c r="N793" s="668"/>
      <c r="O793" s="668"/>
      <c r="P793" s="681"/>
      <c r="Q793" s="669"/>
    </row>
    <row r="794" spans="1:17" ht="14.4" customHeight="1" x14ac:dyDescent="0.3">
      <c r="A794" s="664" t="s">
        <v>555</v>
      </c>
      <c r="B794" s="665" t="s">
        <v>7777</v>
      </c>
      <c r="C794" s="665" t="s">
        <v>7623</v>
      </c>
      <c r="D794" s="665" t="s">
        <v>8840</v>
      </c>
      <c r="E794" s="665" t="s">
        <v>8841</v>
      </c>
      <c r="F794" s="668">
        <v>1</v>
      </c>
      <c r="G794" s="668">
        <v>5118.6000000000004</v>
      </c>
      <c r="H794" s="668">
        <v>1</v>
      </c>
      <c r="I794" s="668">
        <v>5118.6000000000004</v>
      </c>
      <c r="J794" s="668"/>
      <c r="K794" s="668"/>
      <c r="L794" s="668"/>
      <c r="M794" s="668"/>
      <c r="N794" s="668"/>
      <c r="O794" s="668"/>
      <c r="P794" s="681"/>
      <c r="Q794" s="669"/>
    </row>
    <row r="795" spans="1:17" ht="14.4" customHeight="1" x14ac:dyDescent="0.3">
      <c r="A795" s="664" t="s">
        <v>555</v>
      </c>
      <c r="B795" s="665" t="s">
        <v>7777</v>
      </c>
      <c r="C795" s="665" t="s">
        <v>7623</v>
      </c>
      <c r="D795" s="665" t="s">
        <v>8842</v>
      </c>
      <c r="E795" s="665" t="s">
        <v>8843</v>
      </c>
      <c r="F795" s="668"/>
      <c r="G795" s="668"/>
      <c r="H795" s="668"/>
      <c r="I795" s="668"/>
      <c r="J795" s="668"/>
      <c r="K795" s="668"/>
      <c r="L795" s="668"/>
      <c r="M795" s="668"/>
      <c r="N795" s="668">
        <v>2</v>
      </c>
      <c r="O795" s="668">
        <v>13482.76</v>
      </c>
      <c r="P795" s="681"/>
      <c r="Q795" s="669">
        <v>6741.38</v>
      </c>
    </row>
    <row r="796" spans="1:17" ht="14.4" customHeight="1" x14ac:dyDescent="0.3">
      <c r="A796" s="664" t="s">
        <v>555</v>
      </c>
      <c r="B796" s="665" t="s">
        <v>7777</v>
      </c>
      <c r="C796" s="665" t="s">
        <v>7623</v>
      </c>
      <c r="D796" s="665" t="s">
        <v>8844</v>
      </c>
      <c r="E796" s="665" t="s">
        <v>8617</v>
      </c>
      <c r="F796" s="668"/>
      <c r="G796" s="668"/>
      <c r="H796" s="668"/>
      <c r="I796" s="668"/>
      <c r="J796" s="668"/>
      <c r="K796" s="668"/>
      <c r="L796" s="668"/>
      <c r="M796" s="668"/>
      <c r="N796" s="668">
        <v>1</v>
      </c>
      <c r="O796" s="668">
        <v>2035.4</v>
      </c>
      <c r="P796" s="681"/>
      <c r="Q796" s="669">
        <v>2035.4</v>
      </c>
    </row>
    <row r="797" spans="1:17" ht="14.4" customHeight="1" x14ac:dyDescent="0.3">
      <c r="A797" s="664" t="s">
        <v>555</v>
      </c>
      <c r="B797" s="665" t="s">
        <v>7777</v>
      </c>
      <c r="C797" s="665" t="s">
        <v>7623</v>
      </c>
      <c r="D797" s="665" t="s">
        <v>8845</v>
      </c>
      <c r="E797" s="665" t="s">
        <v>8835</v>
      </c>
      <c r="F797" s="668">
        <v>1</v>
      </c>
      <c r="G797" s="668">
        <v>9224.67</v>
      </c>
      <c r="H797" s="668">
        <v>1</v>
      </c>
      <c r="I797" s="668">
        <v>9224.67</v>
      </c>
      <c r="J797" s="668"/>
      <c r="K797" s="668"/>
      <c r="L797" s="668"/>
      <c r="M797" s="668"/>
      <c r="N797" s="668"/>
      <c r="O797" s="668"/>
      <c r="P797" s="681"/>
      <c r="Q797" s="669"/>
    </row>
    <row r="798" spans="1:17" ht="14.4" customHeight="1" x14ac:dyDescent="0.3">
      <c r="A798" s="664" t="s">
        <v>555</v>
      </c>
      <c r="B798" s="665" t="s">
        <v>7777</v>
      </c>
      <c r="C798" s="665" t="s">
        <v>7623</v>
      </c>
      <c r="D798" s="665" t="s">
        <v>8846</v>
      </c>
      <c r="E798" s="665" t="s">
        <v>8847</v>
      </c>
      <c r="F798" s="668"/>
      <c r="G798" s="668"/>
      <c r="H798" s="668"/>
      <c r="I798" s="668"/>
      <c r="J798" s="668"/>
      <c r="K798" s="668"/>
      <c r="L798" s="668"/>
      <c r="M798" s="668"/>
      <c r="N798" s="668">
        <v>2</v>
      </c>
      <c r="O798" s="668">
        <v>3414</v>
      </c>
      <c r="P798" s="681"/>
      <c r="Q798" s="669">
        <v>1707</v>
      </c>
    </row>
    <row r="799" spans="1:17" ht="14.4" customHeight="1" x14ac:dyDescent="0.3">
      <c r="A799" s="664" t="s">
        <v>555</v>
      </c>
      <c r="B799" s="665" t="s">
        <v>7777</v>
      </c>
      <c r="C799" s="665" t="s">
        <v>7623</v>
      </c>
      <c r="D799" s="665" t="s">
        <v>8848</v>
      </c>
      <c r="E799" s="665" t="s">
        <v>8849</v>
      </c>
      <c r="F799" s="668"/>
      <c r="G799" s="668"/>
      <c r="H799" s="668"/>
      <c r="I799" s="668"/>
      <c r="J799" s="668"/>
      <c r="K799" s="668"/>
      <c r="L799" s="668"/>
      <c r="M799" s="668"/>
      <c r="N799" s="668">
        <v>1</v>
      </c>
      <c r="O799" s="668">
        <v>13200</v>
      </c>
      <c r="P799" s="681"/>
      <c r="Q799" s="669">
        <v>13200</v>
      </c>
    </row>
    <row r="800" spans="1:17" ht="14.4" customHeight="1" x14ac:dyDescent="0.3">
      <c r="A800" s="664" t="s">
        <v>555</v>
      </c>
      <c r="B800" s="665" t="s">
        <v>7777</v>
      </c>
      <c r="C800" s="665" t="s">
        <v>7623</v>
      </c>
      <c r="D800" s="665" t="s">
        <v>8850</v>
      </c>
      <c r="E800" s="665" t="s">
        <v>8851</v>
      </c>
      <c r="F800" s="668">
        <v>0.1</v>
      </c>
      <c r="G800" s="668">
        <v>338.34</v>
      </c>
      <c r="H800" s="668">
        <v>1</v>
      </c>
      <c r="I800" s="668">
        <v>3383.3999999999996</v>
      </c>
      <c r="J800" s="668"/>
      <c r="K800" s="668"/>
      <c r="L800" s="668"/>
      <c r="M800" s="668"/>
      <c r="N800" s="668"/>
      <c r="O800" s="668"/>
      <c r="P800" s="681"/>
      <c r="Q800" s="669"/>
    </row>
    <row r="801" spans="1:17" ht="14.4" customHeight="1" x14ac:dyDescent="0.3">
      <c r="A801" s="664" t="s">
        <v>555</v>
      </c>
      <c r="B801" s="665" t="s">
        <v>7777</v>
      </c>
      <c r="C801" s="665" t="s">
        <v>7623</v>
      </c>
      <c r="D801" s="665" t="s">
        <v>8852</v>
      </c>
      <c r="E801" s="665" t="s">
        <v>8853</v>
      </c>
      <c r="F801" s="668"/>
      <c r="G801" s="668"/>
      <c r="H801" s="668"/>
      <c r="I801" s="668"/>
      <c r="J801" s="668"/>
      <c r="K801" s="668"/>
      <c r="L801" s="668"/>
      <c r="M801" s="668"/>
      <c r="N801" s="668">
        <v>1</v>
      </c>
      <c r="O801" s="668">
        <v>3898.38</v>
      </c>
      <c r="P801" s="681"/>
      <c r="Q801" s="669">
        <v>3898.38</v>
      </c>
    </row>
    <row r="802" spans="1:17" ht="14.4" customHeight="1" x14ac:dyDescent="0.3">
      <c r="A802" s="664" t="s">
        <v>555</v>
      </c>
      <c r="B802" s="665" t="s">
        <v>7777</v>
      </c>
      <c r="C802" s="665" t="s">
        <v>7623</v>
      </c>
      <c r="D802" s="665" t="s">
        <v>8854</v>
      </c>
      <c r="E802" s="665" t="s">
        <v>8855</v>
      </c>
      <c r="F802" s="668"/>
      <c r="G802" s="668"/>
      <c r="H802" s="668"/>
      <c r="I802" s="668"/>
      <c r="J802" s="668"/>
      <c r="K802" s="668"/>
      <c r="L802" s="668"/>
      <c r="M802" s="668"/>
      <c r="N802" s="668">
        <v>2</v>
      </c>
      <c r="O802" s="668">
        <v>5506.2</v>
      </c>
      <c r="P802" s="681"/>
      <c r="Q802" s="669">
        <v>2753.1</v>
      </c>
    </row>
    <row r="803" spans="1:17" ht="14.4" customHeight="1" x14ac:dyDescent="0.3">
      <c r="A803" s="664" t="s">
        <v>555</v>
      </c>
      <c r="B803" s="665" t="s">
        <v>7777</v>
      </c>
      <c r="C803" s="665" t="s">
        <v>7623</v>
      </c>
      <c r="D803" s="665" t="s">
        <v>8856</v>
      </c>
      <c r="E803" s="665" t="s">
        <v>8857</v>
      </c>
      <c r="F803" s="668"/>
      <c r="G803" s="668"/>
      <c r="H803" s="668"/>
      <c r="I803" s="668"/>
      <c r="J803" s="668"/>
      <c r="K803" s="668"/>
      <c r="L803" s="668"/>
      <c r="M803" s="668"/>
      <c r="N803" s="668">
        <v>1</v>
      </c>
      <c r="O803" s="668">
        <v>2753.1</v>
      </c>
      <c r="P803" s="681"/>
      <c r="Q803" s="669">
        <v>2753.1</v>
      </c>
    </row>
    <row r="804" spans="1:17" ht="14.4" customHeight="1" x14ac:dyDescent="0.3">
      <c r="A804" s="664" t="s">
        <v>555</v>
      </c>
      <c r="B804" s="665" t="s">
        <v>7777</v>
      </c>
      <c r="C804" s="665" t="s">
        <v>7623</v>
      </c>
      <c r="D804" s="665" t="s">
        <v>8858</v>
      </c>
      <c r="E804" s="665" t="s">
        <v>8859</v>
      </c>
      <c r="F804" s="668">
        <v>1</v>
      </c>
      <c r="G804" s="668">
        <v>8819.35</v>
      </c>
      <c r="H804" s="668">
        <v>1</v>
      </c>
      <c r="I804" s="668">
        <v>8819.35</v>
      </c>
      <c r="J804" s="668"/>
      <c r="K804" s="668"/>
      <c r="L804" s="668"/>
      <c r="M804" s="668"/>
      <c r="N804" s="668"/>
      <c r="O804" s="668"/>
      <c r="P804" s="681"/>
      <c r="Q804" s="669"/>
    </row>
    <row r="805" spans="1:17" ht="14.4" customHeight="1" x14ac:dyDescent="0.3">
      <c r="A805" s="664" t="s">
        <v>555</v>
      </c>
      <c r="B805" s="665" t="s">
        <v>7777</v>
      </c>
      <c r="C805" s="665" t="s">
        <v>7623</v>
      </c>
      <c r="D805" s="665" t="s">
        <v>8860</v>
      </c>
      <c r="E805" s="665" t="s">
        <v>8861</v>
      </c>
      <c r="F805" s="668"/>
      <c r="G805" s="668"/>
      <c r="H805" s="668"/>
      <c r="I805" s="668"/>
      <c r="J805" s="668"/>
      <c r="K805" s="668"/>
      <c r="L805" s="668"/>
      <c r="M805" s="668"/>
      <c r="N805" s="668">
        <v>1</v>
      </c>
      <c r="O805" s="668">
        <v>6882.15</v>
      </c>
      <c r="P805" s="681"/>
      <c r="Q805" s="669">
        <v>6882.15</v>
      </c>
    </row>
    <row r="806" spans="1:17" ht="14.4" customHeight="1" x14ac:dyDescent="0.3">
      <c r="A806" s="664" t="s">
        <v>555</v>
      </c>
      <c r="B806" s="665" t="s">
        <v>7777</v>
      </c>
      <c r="C806" s="665" t="s">
        <v>7623</v>
      </c>
      <c r="D806" s="665" t="s">
        <v>8862</v>
      </c>
      <c r="E806" s="665" t="s">
        <v>8863</v>
      </c>
      <c r="F806" s="668"/>
      <c r="G806" s="668"/>
      <c r="H806" s="668"/>
      <c r="I806" s="668"/>
      <c r="J806" s="668"/>
      <c r="K806" s="668"/>
      <c r="L806" s="668"/>
      <c r="M806" s="668"/>
      <c r="N806" s="668">
        <v>5</v>
      </c>
      <c r="O806" s="668">
        <v>5940.45</v>
      </c>
      <c r="P806" s="681"/>
      <c r="Q806" s="669">
        <v>1188.0899999999999</v>
      </c>
    </row>
    <row r="807" spans="1:17" ht="14.4" customHeight="1" x14ac:dyDescent="0.3">
      <c r="A807" s="664" t="s">
        <v>555</v>
      </c>
      <c r="B807" s="665" t="s">
        <v>7777</v>
      </c>
      <c r="C807" s="665" t="s">
        <v>7623</v>
      </c>
      <c r="D807" s="665" t="s">
        <v>8864</v>
      </c>
      <c r="E807" s="665" t="s">
        <v>8865</v>
      </c>
      <c r="F807" s="668"/>
      <c r="G807" s="668"/>
      <c r="H807" s="668"/>
      <c r="I807" s="668"/>
      <c r="J807" s="668"/>
      <c r="K807" s="668"/>
      <c r="L807" s="668"/>
      <c r="M807" s="668"/>
      <c r="N807" s="668">
        <v>1</v>
      </c>
      <c r="O807" s="668">
        <v>7800.33</v>
      </c>
      <c r="P807" s="681"/>
      <c r="Q807" s="669">
        <v>7800.33</v>
      </c>
    </row>
    <row r="808" spans="1:17" ht="14.4" customHeight="1" x14ac:dyDescent="0.3">
      <c r="A808" s="664" t="s">
        <v>555</v>
      </c>
      <c r="B808" s="665" t="s">
        <v>7777</v>
      </c>
      <c r="C808" s="665" t="s">
        <v>7623</v>
      </c>
      <c r="D808" s="665" t="s">
        <v>8866</v>
      </c>
      <c r="E808" s="665" t="s">
        <v>8867</v>
      </c>
      <c r="F808" s="668"/>
      <c r="G808" s="668"/>
      <c r="H808" s="668"/>
      <c r="I808" s="668"/>
      <c r="J808" s="668"/>
      <c r="K808" s="668"/>
      <c r="L808" s="668"/>
      <c r="M808" s="668"/>
      <c r="N808" s="668">
        <v>1</v>
      </c>
      <c r="O808" s="668">
        <v>807.93</v>
      </c>
      <c r="P808" s="681"/>
      <c r="Q808" s="669">
        <v>807.93</v>
      </c>
    </row>
    <row r="809" spans="1:17" ht="14.4" customHeight="1" x14ac:dyDescent="0.3">
      <c r="A809" s="664" t="s">
        <v>555</v>
      </c>
      <c r="B809" s="665" t="s">
        <v>7777</v>
      </c>
      <c r="C809" s="665" t="s">
        <v>7628</v>
      </c>
      <c r="D809" s="665" t="s">
        <v>8868</v>
      </c>
      <c r="E809" s="665" t="s">
        <v>8869</v>
      </c>
      <c r="F809" s="668">
        <v>48</v>
      </c>
      <c r="G809" s="668">
        <v>8991</v>
      </c>
      <c r="H809" s="668">
        <v>1</v>
      </c>
      <c r="I809" s="668">
        <v>187.3125</v>
      </c>
      <c r="J809" s="668">
        <v>64</v>
      </c>
      <c r="K809" s="668">
        <v>12094</v>
      </c>
      <c r="L809" s="668">
        <v>1.3451229006784562</v>
      </c>
      <c r="M809" s="668">
        <v>188.96875</v>
      </c>
      <c r="N809" s="668">
        <v>62</v>
      </c>
      <c r="O809" s="668">
        <v>12084</v>
      </c>
      <c r="P809" s="681">
        <v>1.3440106773440106</v>
      </c>
      <c r="Q809" s="669">
        <v>194.90322580645162</v>
      </c>
    </row>
    <row r="810" spans="1:17" ht="14.4" customHeight="1" x14ac:dyDescent="0.3">
      <c r="A810" s="664" t="s">
        <v>555</v>
      </c>
      <c r="B810" s="665" t="s">
        <v>7777</v>
      </c>
      <c r="C810" s="665" t="s">
        <v>7628</v>
      </c>
      <c r="D810" s="665" t="s">
        <v>7902</v>
      </c>
      <c r="E810" s="665" t="s">
        <v>7903</v>
      </c>
      <c r="F810" s="668">
        <v>2</v>
      </c>
      <c r="G810" s="668">
        <v>3234</v>
      </c>
      <c r="H810" s="668">
        <v>1</v>
      </c>
      <c r="I810" s="668">
        <v>1617</v>
      </c>
      <c r="J810" s="668"/>
      <c r="K810" s="668"/>
      <c r="L810" s="668"/>
      <c r="M810" s="668"/>
      <c r="N810" s="668"/>
      <c r="O810" s="668"/>
      <c r="P810" s="681"/>
      <c r="Q810" s="669"/>
    </row>
    <row r="811" spans="1:17" ht="14.4" customHeight="1" x14ac:dyDescent="0.3">
      <c r="A811" s="664" t="s">
        <v>555</v>
      </c>
      <c r="B811" s="665" t="s">
        <v>7777</v>
      </c>
      <c r="C811" s="665" t="s">
        <v>7628</v>
      </c>
      <c r="D811" s="665" t="s">
        <v>7841</v>
      </c>
      <c r="E811" s="665" t="s">
        <v>7842</v>
      </c>
      <c r="F811" s="668">
        <v>171</v>
      </c>
      <c r="G811" s="668">
        <v>117811</v>
      </c>
      <c r="H811" s="668">
        <v>1</v>
      </c>
      <c r="I811" s="668">
        <v>688.953216374269</v>
      </c>
      <c r="J811" s="668">
        <v>203</v>
      </c>
      <c r="K811" s="668">
        <v>141283</v>
      </c>
      <c r="L811" s="668">
        <v>1.1992343669097114</v>
      </c>
      <c r="M811" s="668">
        <v>695.97536945812806</v>
      </c>
      <c r="N811" s="668">
        <v>204</v>
      </c>
      <c r="O811" s="668">
        <v>144571</v>
      </c>
      <c r="P811" s="681">
        <v>1.2271434755667976</v>
      </c>
      <c r="Q811" s="669">
        <v>708.68137254901956</v>
      </c>
    </row>
    <row r="812" spans="1:17" ht="14.4" customHeight="1" x14ac:dyDescent="0.3">
      <c r="A812" s="664" t="s">
        <v>555</v>
      </c>
      <c r="B812" s="665" t="s">
        <v>7777</v>
      </c>
      <c r="C812" s="665" t="s">
        <v>7628</v>
      </c>
      <c r="D812" s="665" t="s">
        <v>7644</v>
      </c>
      <c r="E812" s="665" t="s">
        <v>7645</v>
      </c>
      <c r="F812" s="668">
        <v>31</v>
      </c>
      <c r="G812" s="668">
        <v>5668</v>
      </c>
      <c r="H812" s="668">
        <v>1</v>
      </c>
      <c r="I812" s="668">
        <v>182.83870967741936</v>
      </c>
      <c r="J812" s="668">
        <v>52</v>
      </c>
      <c r="K812" s="668">
        <v>10452</v>
      </c>
      <c r="L812" s="668">
        <v>1.8440366972477065</v>
      </c>
      <c r="M812" s="668">
        <v>201</v>
      </c>
      <c r="N812" s="668">
        <v>66</v>
      </c>
      <c r="O812" s="668">
        <v>13662</v>
      </c>
      <c r="P812" s="681">
        <v>2.4103740296400846</v>
      </c>
      <c r="Q812" s="669">
        <v>207</v>
      </c>
    </row>
    <row r="813" spans="1:17" ht="14.4" customHeight="1" x14ac:dyDescent="0.3">
      <c r="A813" s="664" t="s">
        <v>555</v>
      </c>
      <c r="B813" s="665" t="s">
        <v>7777</v>
      </c>
      <c r="C813" s="665" t="s">
        <v>7628</v>
      </c>
      <c r="D813" s="665" t="s">
        <v>7646</v>
      </c>
      <c r="E813" s="665" t="s">
        <v>7647</v>
      </c>
      <c r="F813" s="668">
        <v>168</v>
      </c>
      <c r="G813" s="668">
        <v>43756</v>
      </c>
      <c r="H813" s="668">
        <v>1</v>
      </c>
      <c r="I813" s="668">
        <v>260.45238095238096</v>
      </c>
      <c r="J813" s="668">
        <v>146</v>
      </c>
      <c r="K813" s="668">
        <v>43945</v>
      </c>
      <c r="L813" s="668">
        <v>1.0043194076240973</v>
      </c>
      <c r="M813" s="668">
        <v>300.99315068493149</v>
      </c>
      <c r="N813" s="668">
        <v>155</v>
      </c>
      <c r="O813" s="668">
        <v>47895</v>
      </c>
      <c r="P813" s="681">
        <v>1.0945927415668708</v>
      </c>
      <c r="Q813" s="669">
        <v>309</v>
      </c>
    </row>
    <row r="814" spans="1:17" ht="14.4" customHeight="1" x14ac:dyDescent="0.3">
      <c r="A814" s="664" t="s">
        <v>555</v>
      </c>
      <c r="B814" s="665" t="s">
        <v>7777</v>
      </c>
      <c r="C814" s="665" t="s">
        <v>7628</v>
      </c>
      <c r="D814" s="665" t="s">
        <v>7648</v>
      </c>
      <c r="E814" s="665" t="s">
        <v>7649</v>
      </c>
      <c r="F814" s="668">
        <v>27</v>
      </c>
      <c r="G814" s="668">
        <v>11570</v>
      </c>
      <c r="H814" s="668">
        <v>1</v>
      </c>
      <c r="I814" s="668">
        <v>428.51851851851853</v>
      </c>
      <c r="J814" s="668">
        <v>19</v>
      </c>
      <c r="K814" s="668">
        <v>9044</v>
      </c>
      <c r="L814" s="668">
        <v>0.78167675021607608</v>
      </c>
      <c r="M814" s="668">
        <v>476</v>
      </c>
      <c r="N814" s="668">
        <v>15</v>
      </c>
      <c r="O814" s="668">
        <v>7320</v>
      </c>
      <c r="P814" s="681">
        <v>0.63267070008643045</v>
      </c>
      <c r="Q814" s="669">
        <v>488</v>
      </c>
    </row>
    <row r="815" spans="1:17" ht="14.4" customHeight="1" x14ac:dyDescent="0.3">
      <c r="A815" s="664" t="s">
        <v>555</v>
      </c>
      <c r="B815" s="665" t="s">
        <v>7777</v>
      </c>
      <c r="C815" s="665" t="s">
        <v>7628</v>
      </c>
      <c r="D815" s="665" t="s">
        <v>7650</v>
      </c>
      <c r="E815" s="665" t="s">
        <v>7651</v>
      </c>
      <c r="F815" s="668"/>
      <c r="G815" s="668"/>
      <c r="H815" s="668"/>
      <c r="I815" s="668"/>
      <c r="J815" s="668">
        <v>1</v>
      </c>
      <c r="K815" s="668">
        <v>95</v>
      </c>
      <c r="L815" s="668"/>
      <c r="M815" s="668">
        <v>95</v>
      </c>
      <c r="N815" s="668"/>
      <c r="O815" s="668"/>
      <c r="P815" s="681"/>
      <c r="Q815" s="669"/>
    </row>
    <row r="816" spans="1:17" ht="14.4" customHeight="1" x14ac:dyDescent="0.3">
      <c r="A816" s="664" t="s">
        <v>555</v>
      </c>
      <c r="B816" s="665" t="s">
        <v>7777</v>
      </c>
      <c r="C816" s="665" t="s">
        <v>7628</v>
      </c>
      <c r="D816" s="665" t="s">
        <v>7652</v>
      </c>
      <c r="E816" s="665" t="s">
        <v>7653</v>
      </c>
      <c r="F816" s="668">
        <v>1</v>
      </c>
      <c r="G816" s="668">
        <v>323</v>
      </c>
      <c r="H816" s="668">
        <v>1</v>
      </c>
      <c r="I816" s="668">
        <v>323</v>
      </c>
      <c r="J816" s="668"/>
      <c r="K816" s="668"/>
      <c r="L816" s="668"/>
      <c r="M816" s="668"/>
      <c r="N816" s="668"/>
      <c r="O816" s="668"/>
      <c r="P816" s="681"/>
      <c r="Q816" s="669"/>
    </row>
    <row r="817" spans="1:17" ht="14.4" customHeight="1" x14ac:dyDescent="0.3">
      <c r="A817" s="664" t="s">
        <v>555</v>
      </c>
      <c r="B817" s="665" t="s">
        <v>7777</v>
      </c>
      <c r="C817" s="665" t="s">
        <v>7628</v>
      </c>
      <c r="D817" s="665" t="s">
        <v>7654</v>
      </c>
      <c r="E817" s="665" t="s">
        <v>7655</v>
      </c>
      <c r="F817" s="668">
        <v>170</v>
      </c>
      <c r="G817" s="668">
        <v>15740</v>
      </c>
      <c r="H817" s="668">
        <v>1</v>
      </c>
      <c r="I817" s="668">
        <v>92.588235294117652</v>
      </c>
      <c r="J817" s="668">
        <v>171</v>
      </c>
      <c r="K817" s="668">
        <v>15903</v>
      </c>
      <c r="L817" s="668">
        <v>1.0103557814485387</v>
      </c>
      <c r="M817" s="668">
        <v>93</v>
      </c>
      <c r="N817" s="668">
        <v>162</v>
      </c>
      <c r="O817" s="668">
        <v>15714</v>
      </c>
      <c r="P817" s="681">
        <v>0.99834815756035578</v>
      </c>
      <c r="Q817" s="669">
        <v>97</v>
      </c>
    </row>
    <row r="818" spans="1:17" ht="14.4" customHeight="1" x14ac:dyDescent="0.3">
      <c r="A818" s="664" t="s">
        <v>555</v>
      </c>
      <c r="B818" s="665" t="s">
        <v>7777</v>
      </c>
      <c r="C818" s="665" t="s">
        <v>7628</v>
      </c>
      <c r="D818" s="665" t="s">
        <v>7658</v>
      </c>
      <c r="E818" s="665" t="s">
        <v>7659</v>
      </c>
      <c r="F818" s="668">
        <v>16</v>
      </c>
      <c r="G818" s="668">
        <v>3624</v>
      </c>
      <c r="H818" s="668">
        <v>1</v>
      </c>
      <c r="I818" s="668">
        <v>226.5</v>
      </c>
      <c r="J818" s="668">
        <v>3</v>
      </c>
      <c r="K818" s="668">
        <v>684</v>
      </c>
      <c r="L818" s="668">
        <v>0.18874172185430463</v>
      </c>
      <c r="M818" s="668">
        <v>228</v>
      </c>
      <c r="N818" s="668">
        <v>10</v>
      </c>
      <c r="O818" s="668">
        <v>2400</v>
      </c>
      <c r="P818" s="681">
        <v>0.66225165562913912</v>
      </c>
      <c r="Q818" s="669">
        <v>240</v>
      </c>
    </row>
    <row r="819" spans="1:17" ht="14.4" customHeight="1" x14ac:dyDescent="0.3">
      <c r="A819" s="664" t="s">
        <v>555</v>
      </c>
      <c r="B819" s="665" t="s">
        <v>7777</v>
      </c>
      <c r="C819" s="665" t="s">
        <v>7628</v>
      </c>
      <c r="D819" s="665" t="s">
        <v>8870</v>
      </c>
      <c r="E819" s="665" t="s">
        <v>8871</v>
      </c>
      <c r="F819" s="668">
        <v>10</v>
      </c>
      <c r="G819" s="668">
        <v>3796</v>
      </c>
      <c r="H819" s="668">
        <v>1</v>
      </c>
      <c r="I819" s="668">
        <v>379.6</v>
      </c>
      <c r="J819" s="668">
        <v>5</v>
      </c>
      <c r="K819" s="668">
        <v>1910</v>
      </c>
      <c r="L819" s="668">
        <v>0.50316122233930449</v>
      </c>
      <c r="M819" s="668">
        <v>382</v>
      </c>
      <c r="N819" s="668">
        <v>13</v>
      </c>
      <c r="O819" s="668">
        <v>5187</v>
      </c>
      <c r="P819" s="681">
        <v>1.3664383561643836</v>
      </c>
      <c r="Q819" s="669">
        <v>399</v>
      </c>
    </row>
    <row r="820" spans="1:17" ht="14.4" customHeight="1" x14ac:dyDescent="0.3">
      <c r="A820" s="664" t="s">
        <v>555</v>
      </c>
      <c r="B820" s="665" t="s">
        <v>7777</v>
      </c>
      <c r="C820" s="665" t="s">
        <v>7628</v>
      </c>
      <c r="D820" s="665" t="s">
        <v>7843</v>
      </c>
      <c r="E820" s="665" t="s">
        <v>7844</v>
      </c>
      <c r="F820" s="668">
        <v>37</v>
      </c>
      <c r="G820" s="668">
        <v>128998</v>
      </c>
      <c r="H820" s="668">
        <v>1</v>
      </c>
      <c r="I820" s="668">
        <v>3486.4324324324325</v>
      </c>
      <c r="J820" s="668">
        <v>30</v>
      </c>
      <c r="K820" s="668">
        <v>105150</v>
      </c>
      <c r="L820" s="668">
        <v>0.81512891672739107</v>
      </c>
      <c r="M820" s="668">
        <v>3505</v>
      </c>
      <c r="N820" s="668">
        <v>25</v>
      </c>
      <c r="O820" s="668">
        <v>91250</v>
      </c>
      <c r="P820" s="681">
        <v>0.70737530814431226</v>
      </c>
      <c r="Q820" s="669">
        <v>3650</v>
      </c>
    </row>
    <row r="821" spans="1:17" ht="14.4" customHeight="1" x14ac:dyDescent="0.3">
      <c r="A821" s="664" t="s">
        <v>555</v>
      </c>
      <c r="B821" s="665" t="s">
        <v>7777</v>
      </c>
      <c r="C821" s="665" t="s">
        <v>7628</v>
      </c>
      <c r="D821" s="665" t="s">
        <v>8872</v>
      </c>
      <c r="E821" s="665" t="s">
        <v>8873</v>
      </c>
      <c r="F821" s="668">
        <v>25</v>
      </c>
      <c r="G821" s="668">
        <v>116498</v>
      </c>
      <c r="H821" s="668">
        <v>1</v>
      </c>
      <c r="I821" s="668">
        <v>4659.92</v>
      </c>
      <c r="J821" s="668">
        <v>18</v>
      </c>
      <c r="K821" s="668">
        <v>84384</v>
      </c>
      <c r="L821" s="668">
        <v>0.72433861525519749</v>
      </c>
      <c r="M821" s="668">
        <v>4688</v>
      </c>
      <c r="N821" s="668">
        <v>33</v>
      </c>
      <c r="O821" s="668">
        <v>161616</v>
      </c>
      <c r="P821" s="681">
        <v>1.3872856186372298</v>
      </c>
      <c r="Q821" s="669">
        <v>4897.454545454545</v>
      </c>
    </row>
    <row r="822" spans="1:17" ht="14.4" customHeight="1" x14ac:dyDescent="0.3">
      <c r="A822" s="664" t="s">
        <v>555</v>
      </c>
      <c r="B822" s="665" t="s">
        <v>7777</v>
      </c>
      <c r="C822" s="665" t="s">
        <v>7628</v>
      </c>
      <c r="D822" s="665" t="s">
        <v>8874</v>
      </c>
      <c r="E822" s="665" t="s">
        <v>8875</v>
      </c>
      <c r="F822" s="668">
        <v>2</v>
      </c>
      <c r="G822" s="668">
        <v>6308</v>
      </c>
      <c r="H822" s="668">
        <v>1</v>
      </c>
      <c r="I822" s="668">
        <v>3154</v>
      </c>
      <c r="J822" s="668">
        <v>9</v>
      </c>
      <c r="K822" s="668">
        <v>28494</v>
      </c>
      <c r="L822" s="668">
        <v>4.5171211160431195</v>
      </c>
      <c r="M822" s="668">
        <v>3166</v>
      </c>
      <c r="N822" s="668">
        <v>10</v>
      </c>
      <c r="O822" s="668">
        <v>33110</v>
      </c>
      <c r="P822" s="681">
        <v>5.248890298034242</v>
      </c>
      <c r="Q822" s="669">
        <v>3311</v>
      </c>
    </row>
    <row r="823" spans="1:17" ht="14.4" customHeight="1" x14ac:dyDescent="0.3">
      <c r="A823" s="664" t="s">
        <v>555</v>
      </c>
      <c r="B823" s="665" t="s">
        <v>7777</v>
      </c>
      <c r="C823" s="665" t="s">
        <v>7628</v>
      </c>
      <c r="D823" s="665" t="s">
        <v>7845</v>
      </c>
      <c r="E823" s="665" t="s">
        <v>7846</v>
      </c>
      <c r="F823" s="668">
        <v>41</v>
      </c>
      <c r="G823" s="668">
        <v>169462</v>
      </c>
      <c r="H823" s="668">
        <v>1</v>
      </c>
      <c r="I823" s="668">
        <v>4133.2195121951218</v>
      </c>
      <c r="J823" s="668">
        <v>28</v>
      </c>
      <c r="K823" s="668">
        <v>116452</v>
      </c>
      <c r="L823" s="668">
        <v>0.68718650788967439</v>
      </c>
      <c r="M823" s="668">
        <v>4159</v>
      </c>
      <c r="N823" s="668">
        <v>24</v>
      </c>
      <c r="O823" s="668">
        <v>104160</v>
      </c>
      <c r="P823" s="681">
        <v>0.61465107221678017</v>
      </c>
      <c r="Q823" s="669">
        <v>4340</v>
      </c>
    </row>
    <row r="824" spans="1:17" ht="14.4" customHeight="1" x14ac:dyDescent="0.3">
      <c r="A824" s="664" t="s">
        <v>555</v>
      </c>
      <c r="B824" s="665" t="s">
        <v>7777</v>
      </c>
      <c r="C824" s="665" t="s">
        <v>7628</v>
      </c>
      <c r="D824" s="665" t="s">
        <v>8876</v>
      </c>
      <c r="E824" s="665" t="s">
        <v>8877</v>
      </c>
      <c r="F824" s="668">
        <v>23</v>
      </c>
      <c r="G824" s="668">
        <v>2594</v>
      </c>
      <c r="H824" s="668">
        <v>1</v>
      </c>
      <c r="I824" s="668">
        <v>112.78260869565217</v>
      </c>
      <c r="J824" s="668">
        <v>10</v>
      </c>
      <c r="K824" s="668">
        <v>1140</v>
      </c>
      <c r="L824" s="668">
        <v>0.43947571318427142</v>
      </c>
      <c r="M824" s="668">
        <v>114</v>
      </c>
      <c r="N824" s="668">
        <v>10</v>
      </c>
      <c r="O824" s="668">
        <v>1200</v>
      </c>
      <c r="P824" s="681">
        <v>0.4626060138781804</v>
      </c>
      <c r="Q824" s="669">
        <v>120</v>
      </c>
    </row>
    <row r="825" spans="1:17" ht="14.4" customHeight="1" x14ac:dyDescent="0.3">
      <c r="A825" s="664" t="s">
        <v>555</v>
      </c>
      <c r="B825" s="665" t="s">
        <v>7777</v>
      </c>
      <c r="C825" s="665" t="s">
        <v>7628</v>
      </c>
      <c r="D825" s="665" t="s">
        <v>8878</v>
      </c>
      <c r="E825" s="665" t="s">
        <v>8879</v>
      </c>
      <c r="F825" s="668">
        <v>4</v>
      </c>
      <c r="G825" s="668">
        <v>1376</v>
      </c>
      <c r="H825" s="668">
        <v>1</v>
      </c>
      <c r="I825" s="668">
        <v>344</v>
      </c>
      <c r="J825" s="668">
        <v>3</v>
      </c>
      <c r="K825" s="668">
        <v>1038</v>
      </c>
      <c r="L825" s="668">
        <v>0.75436046511627908</v>
      </c>
      <c r="M825" s="668">
        <v>346</v>
      </c>
      <c r="N825" s="668">
        <v>2</v>
      </c>
      <c r="O825" s="668">
        <v>718</v>
      </c>
      <c r="P825" s="681">
        <v>0.52180232558139539</v>
      </c>
      <c r="Q825" s="669">
        <v>359</v>
      </c>
    </row>
    <row r="826" spans="1:17" ht="14.4" customHeight="1" x14ac:dyDescent="0.3">
      <c r="A826" s="664" t="s">
        <v>555</v>
      </c>
      <c r="B826" s="665" t="s">
        <v>7777</v>
      </c>
      <c r="C826" s="665" t="s">
        <v>7628</v>
      </c>
      <c r="D826" s="665" t="s">
        <v>8880</v>
      </c>
      <c r="E826" s="665" t="s">
        <v>8881</v>
      </c>
      <c r="F826" s="668">
        <v>80</v>
      </c>
      <c r="G826" s="668">
        <v>344502</v>
      </c>
      <c r="H826" s="668">
        <v>1</v>
      </c>
      <c r="I826" s="668">
        <v>4306.2749999999996</v>
      </c>
      <c r="J826" s="668">
        <v>71</v>
      </c>
      <c r="K826" s="668">
        <v>306933</v>
      </c>
      <c r="L826" s="668">
        <v>0.89094693209328246</v>
      </c>
      <c r="M826" s="668">
        <v>4323</v>
      </c>
      <c r="N826" s="668">
        <v>68</v>
      </c>
      <c r="O826" s="668">
        <v>303824</v>
      </c>
      <c r="P826" s="681">
        <v>0.88192231104608976</v>
      </c>
      <c r="Q826" s="669">
        <v>4468</v>
      </c>
    </row>
    <row r="827" spans="1:17" ht="14.4" customHeight="1" x14ac:dyDescent="0.3">
      <c r="A827" s="664" t="s">
        <v>555</v>
      </c>
      <c r="B827" s="665" t="s">
        <v>7777</v>
      </c>
      <c r="C827" s="665" t="s">
        <v>7628</v>
      </c>
      <c r="D827" s="665" t="s">
        <v>8882</v>
      </c>
      <c r="E827" s="665" t="s">
        <v>8883</v>
      </c>
      <c r="F827" s="668">
        <v>9</v>
      </c>
      <c r="G827" s="668">
        <v>21132</v>
      </c>
      <c r="H827" s="668">
        <v>1</v>
      </c>
      <c r="I827" s="668">
        <v>2348</v>
      </c>
      <c r="J827" s="668">
        <v>5</v>
      </c>
      <c r="K827" s="668">
        <v>11785</v>
      </c>
      <c r="L827" s="668">
        <v>0.55768502744652659</v>
      </c>
      <c r="M827" s="668">
        <v>2357</v>
      </c>
      <c r="N827" s="668">
        <v>13</v>
      </c>
      <c r="O827" s="668">
        <v>32058</v>
      </c>
      <c r="P827" s="681">
        <v>1.5170357751277683</v>
      </c>
      <c r="Q827" s="669">
        <v>2466</v>
      </c>
    </row>
    <row r="828" spans="1:17" ht="14.4" customHeight="1" x14ac:dyDescent="0.3">
      <c r="A828" s="664" t="s">
        <v>555</v>
      </c>
      <c r="B828" s="665" t="s">
        <v>7777</v>
      </c>
      <c r="C828" s="665" t="s">
        <v>7628</v>
      </c>
      <c r="D828" s="665" t="s">
        <v>7847</v>
      </c>
      <c r="E828" s="665" t="s">
        <v>7848</v>
      </c>
      <c r="F828" s="668">
        <v>35</v>
      </c>
      <c r="G828" s="668">
        <v>187034</v>
      </c>
      <c r="H828" s="668">
        <v>1</v>
      </c>
      <c r="I828" s="668">
        <v>5343.8285714285712</v>
      </c>
      <c r="J828" s="668">
        <v>40</v>
      </c>
      <c r="K828" s="668">
        <v>214468</v>
      </c>
      <c r="L828" s="668">
        <v>1.1466792134050494</v>
      </c>
      <c r="M828" s="668">
        <v>5361.7</v>
      </c>
      <c r="N828" s="668">
        <v>39</v>
      </c>
      <c r="O828" s="668">
        <v>214773</v>
      </c>
      <c r="P828" s="681">
        <v>1.1483099329533668</v>
      </c>
      <c r="Q828" s="669">
        <v>5507</v>
      </c>
    </row>
    <row r="829" spans="1:17" ht="14.4" customHeight="1" x14ac:dyDescent="0.3">
      <c r="A829" s="664" t="s">
        <v>555</v>
      </c>
      <c r="B829" s="665" t="s">
        <v>7777</v>
      </c>
      <c r="C829" s="665" t="s">
        <v>7628</v>
      </c>
      <c r="D829" s="665" t="s">
        <v>7849</v>
      </c>
      <c r="E829" s="665" t="s">
        <v>7850</v>
      </c>
      <c r="F829" s="668">
        <v>3</v>
      </c>
      <c r="G829" s="668">
        <v>26529</v>
      </c>
      <c r="H829" s="668">
        <v>1</v>
      </c>
      <c r="I829" s="668">
        <v>8843</v>
      </c>
      <c r="J829" s="668">
        <v>7</v>
      </c>
      <c r="K829" s="668">
        <v>62181</v>
      </c>
      <c r="L829" s="668">
        <v>2.3438878208752687</v>
      </c>
      <c r="M829" s="668">
        <v>8883</v>
      </c>
      <c r="N829" s="668">
        <v>4</v>
      </c>
      <c r="O829" s="668">
        <v>36844</v>
      </c>
      <c r="P829" s="681">
        <v>1.3888197821252215</v>
      </c>
      <c r="Q829" s="669">
        <v>9211</v>
      </c>
    </row>
    <row r="830" spans="1:17" ht="14.4" customHeight="1" x14ac:dyDescent="0.3">
      <c r="A830" s="664" t="s">
        <v>555</v>
      </c>
      <c r="B830" s="665" t="s">
        <v>7777</v>
      </c>
      <c r="C830" s="665" t="s">
        <v>7628</v>
      </c>
      <c r="D830" s="665" t="s">
        <v>8884</v>
      </c>
      <c r="E830" s="665" t="s">
        <v>8885</v>
      </c>
      <c r="F830" s="668">
        <v>1</v>
      </c>
      <c r="G830" s="668">
        <v>327</v>
      </c>
      <c r="H830" s="668">
        <v>1</v>
      </c>
      <c r="I830" s="668">
        <v>327</v>
      </c>
      <c r="J830" s="668">
        <v>2</v>
      </c>
      <c r="K830" s="668">
        <v>674</v>
      </c>
      <c r="L830" s="668">
        <v>2.0611620795107033</v>
      </c>
      <c r="M830" s="668">
        <v>337</v>
      </c>
      <c r="N830" s="668">
        <v>1</v>
      </c>
      <c r="O830" s="668">
        <v>350</v>
      </c>
      <c r="P830" s="681">
        <v>1.070336391437309</v>
      </c>
      <c r="Q830" s="669">
        <v>350</v>
      </c>
    </row>
    <row r="831" spans="1:17" ht="14.4" customHeight="1" x14ac:dyDescent="0.3">
      <c r="A831" s="664" t="s">
        <v>555</v>
      </c>
      <c r="B831" s="665" t="s">
        <v>7777</v>
      </c>
      <c r="C831" s="665" t="s">
        <v>7628</v>
      </c>
      <c r="D831" s="665" t="s">
        <v>8886</v>
      </c>
      <c r="E831" s="665" t="s">
        <v>8887</v>
      </c>
      <c r="F831" s="668">
        <v>27</v>
      </c>
      <c r="G831" s="668">
        <v>41342</v>
      </c>
      <c r="H831" s="668">
        <v>1</v>
      </c>
      <c r="I831" s="668">
        <v>1531.1851851851852</v>
      </c>
      <c r="J831" s="668">
        <v>20</v>
      </c>
      <c r="K831" s="668">
        <v>30840</v>
      </c>
      <c r="L831" s="668">
        <v>0.74597261864447773</v>
      </c>
      <c r="M831" s="668">
        <v>1542</v>
      </c>
      <c r="N831" s="668">
        <v>13</v>
      </c>
      <c r="O831" s="668">
        <v>20748</v>
      </c>
      <c r="P831" s="681">
        <v>0.50186251269895021</v>
      </c>
      <c r="Q831" s="669">
        <v>1596</v>
      </c>
    </row>
    <row r="832" spans="1:17" ht="14.4" customHeight="1" x14ac:dyDescent="0.3">
      <c r="A832" s="664" t="s">
        <v>555</v>
      </c>
      <c r="B832" s="665" t="s">
        <v>7777</v>
      </c>
      <c r="C832" s="665" t="s">
        <v>7628</v>
      </c>
      <c r="D832" s="665" t="s">
        <v>8888</v>
      </c>
      <c r="E832" s="665" t="s">
        <v>8889</v>
      </c>
      <c r="F832" s="668">
        <v>7</v>
      </c>
      <c r="G832" s="668">
        <v>21325</v>
      </c>
      <c r="H832" s="668">
        <v>1</v>
      </c>
      <c r="I832" s="668">
        <v>3046.4285714285716</v>
      </c>
      <c r="J832" s="668">
        <v>7</v>
      </c>
      <c r="K832" s="668">
        <v>21490</v>
      </c>
      <c r="L832" s="668">
        <v>1.0077373974208674</v>
      </c>
      <c r="M832" s="668">
        <v>3070</v>
      </c>
      <c r="N832" s="668">
        <v>4</v>
      </c>
      <c r="O832" s="668">
        <v>12668</v>
      </c>
      <c r="P832" s="681">
        <v>0.59404454865181711</v>
      </c>
      <c r="Q832" s="669">
        <v>3167</v>
      </c>
    </row>
    <row r="833" spans="1:17" ht="14.4" customHeight="1" x14ac:dyDescent="0.3">
      <c r="A833" s="664" t="s">
        <v>555</v>
      </c>
      <c r="B833" s="665" t="s">
        <v>7777</v>
      </c>
      <c r="C833" s="665" t="s">
        <v>7628</v>
      </c>
      <c r="D833" s="665" t="s">
        <v>8890</v>
      </c>
      <c r="E833" s="665" t="s">
        <v>8891</v>
      </c>
      <c r="F833" s="668">
        <v>15</v>
      </c>
      <c r="G833" s="668">
        <v>36615</v>
      </c>
      <c r="H833" s="668">
        <v>1</v>
      </c>
      <c r="I833" s="668">
        <v>2441</v>
      </c>
      <c r="J833" s="668">
        <v>9</v>
      </c>
      <c r="K833" s="668">
        <v>22257</v>
      </c>
      <c r="L833" s="668">
        <v>0.60786562884063911</v>
      </c>
      <c r="M833" s="668">
        <v>2473</v>
      </c>
      <c r="N833" s="668">
        <v>8</v>
      </c>
      <c r="O833" s="668">
        <v>20400</v>
      </c>
      <c r="P833" s="681">
        <v>0.55714870954526829</v>
      </c>
      <c r="Q833" s="669">
        <v>2550</v>
      </c>
    </row>
    <row r="834" spans="1:17" ht="14.4" customHeight="1" x14ac:dyDescent="0.3">
      <c r="A834" s="664" t="s">
        <v>555</v>
      </c>
      <c r="B834" s="665" t="s">
        <v>7777</v>
      </c>
      <c r="C834" s="665" t="s">
        <v>7628</v>
      </c>
      <c r="D834" s="665" t="s">
        <v>8892</v>
      </c>
      <c r="E834" s="665" t="s">
        <v>8893</v>
      </c>
      <c r="F834" s="668">
        <v>1</v>
      </c>
      <c r="G834" s="668">
        <v>5716</v>
      </c>
      <c r="H834" s="668">
        <v>1</v>
      </c>
      <c r="I834" s="668">
        <v>5716</v>
      </c>
      <c r="J834" s="668"/>
      <c r="K834" s="668"/>
      <c r="L834" s="668"/>
      <c r="M834" s="668"/>
      <c r="N834" s="668"/>
      <c r="O834" s="668"/>
      <c r="P834" s="681"/>
      <c r="Q834" s="669"/>
    </row>
    <row r="835" spans="1:17" ht="14.4" customHeight="1" x14ac:dyDescent="0.3">
      <c r="A835" s="664" t="s">
        <v>555</v>
      </c>
      <c r="B835" s="665" t="s">
        <v>7777</v>
      </c>
      <c r="C835" s="665" t="s">
        <v>7628</v>
      </c>
      <c r="D835" s="665" t="s">
        <v>8894</v>
      </c>
      <c r="E835" s="665" t="s">
        <v>8895</v>
      </c>
      <c r="F835" s="668">
        <v>2</v>
      </c>
      <c r="G835" s="668">
        <v>346</v>
      </c>
      <c r="H835" s="668">
        <v>1</v>
      </c>
      <c r="I835" s="668">
        <v>173</v>
      </c>
      <c r="J835" s="668"/>
      <c r="K835" s="668"/>
      <c r="L835" s="668"/>
      <c r="M835" s="668"/>
      <c r="N835" s="668"/>
      <c r="O835" s="668"/>
      <c r="P835" s="681"/>
      <c r="Q835" s="669"/>
    </row>
    <row r="836" spans="1:17" ht="14.4" customHeight="1" x14ac:dyDescent="0.3">
      <c r="A836" s="664" t="s">
        <v>555</v>
      </c>
      <c r="B836" s="665" t="s">
        <v>7777</v>
      </c>
      <c r="C836" s="665" t="s">
        <v>7628</v>
      </c>
      <c r="D836" s="665" t="s">
        <v>7662</v>
      </c>
      <c r="E836" s="665" t="s">
        <v>7663</v>
      </c>
      <c r="F836" s="668">
        <v>4</v>
      </c>
      <c r="G836" s="668">
        <v>2112</v>
      </c>
      <c r="H836" s="668">
        <v>1</v>
      </c>
      <c r="I836" s="668">
        <v>528</v>
      </c>
      <c r="J836" s="668">
        <v>2</v>
      </c>
      <c r="K836" s="668">
        <v>1064</v>
      </c>
      <c r="L836" s="668">
        <v>0.50378787878787878</v>
      </c>
      <c r="M836" s="668">
        <v>532</v>
      </c>
      <c r="N836" s="668">
        <v>1</v>
      </c>
      <c r="O836" s="668">
        <v>540</v>
      </c>
      <c r="P836" s="681">
        <v>0.25568181818181818</v>
      </c>
      <c r="Q836" s="669">
        <v>540</v>
      </c>
    </row>
    <row r="837" spans="1:17" ht="14.4" customHeight="1" x14ac:dyDescent="0.3">
      <c r="A837" s="664" t="s">
        <v>555</v>
      </c>
      <c r="B837" s="665" t="s">
        <v>7777</v>
      </c>
      <c r="C837" s="665" t="s">
        <v>7628</v>
      </c>
      <c r="D837" s="665" t="s">
        <v>8896</v>
      </c>
      <c r="E837" s="665" t="s">
        <v>8897</v>
      </c>
      <c r="F837" s="668">
        <v>19</v>
      </c>
      <c r="G837" s="668">
        <v>28279</v>
      </c>
      <c r="H837" s="668">
        <v>1</v>
      </c>
      <c r="I837" s="668">
        <v>1488.3684210526317</v>
      </c>
      <c r="J837" s="668">
        <v>6</v>
      </c>
      <c r="K837" s="668">
        <v>8970</v>
      </c>
      <c r="L837" s="668">
        <v>0.31719650624138052</v>
      </c>
      <c r="M837" s="668">
        <v>1495</v>
      </c>
      <c r="N837" s="668">
        <v>14</v>
      </c>
      <c r="O837" s="668">
        <v>21602</v>
      </c>
      <c r="P837" s="681">
        <v>0.76388839775098127</v>
      </c>
      <c r="Q837" s="669">
        <v>1543</v>
      </c>
    </row>
    <row r="838" spans="1:17" ht="14.4" customHeight="1" x14ac:dyDescent="0.3">
      <c r="A838" s="664" t="s">
        <v>555</v>
      </c>
      <c r="B838" s="665" t="s">
        <v>7777</v>
      </c>
      <c r="C838" s="665" t="s">
        <v>7628</v>
      </c>
      <c r="D838" s="665" t="s">
        <v>7664</v>
      </c>
      <c r="E838" s="665" t="s">
        <v>7665</v>
      </c>
      <c r="F838" s="668"/>
      <c r="G838" s="668"/>
      <c r="H838" s="668"/>
      <c r="I838" s="668"/>
      <c r="J838" s="668">
        <v>1</v>
      </c>
      <c r="K838" s="668">
        <v>486</v>
      </c>
      <c r="L838" s="668"/>
      <c r="M838" s="668">
        <v>486</v>
      </c>
      <c r="N838" s="668"/>
      <c r="O838" s="668"/>
      <c r="P838" s="681"/>
      <c r="Q838" s="669"/>
    </row>
    <row r="839" spans="1:17" ht="14.4" customHeight="1" x14ac:dyDescent="0.3">
      <c r="A839" s="664" t="s">
        <v>555</v>
      </c>
      <c r="B839" s="665" t="s">
        <v>7777</v>
      </c>
      <c r="C839" s="665" t="s">
        <v>7628</v>
      </c>
      <c r="D839" s="665" t="s">
        <v>8898</v>
      </c>
      <c r="E839" s="665" t="s">
        <v>8899</v>
      </c>
      <c r="F839" s="668">
        <v>10</v>
      </c>
      <c r="G839" s="668">
        <v>9180</v>
      </c>
      <c r="H839" s="668">
        <v>1</v>
      </c>
      <c r="I839" s="668">
        <v>918</v>
      </c>
      <c r="J839" s="668">
        <v>14</v>
      </c>
      <c r="K839" s="668">
        <v>12950</v>
      </c>
      <c r="L839" s="668">
        <v>1.4106753812636166</v>
      </c>
      <c r="M839" s="668">
        <v>925</v>
      </c>
      <c r="N839" s="668">
        <v>13</v>
      </c>
      <c r="O839" s="668">
        <v>12506</v>
      </c>
      <c r="P839" s="681">
        <v>1.3623093681917211</v>
      </c>
      <c r="Q839" s="669">
        <v>962</v>
      </c>
    </row>
    <row r="840" spans="1:17" ht="14.4" customHeight="1" x14ac:dyDescent="0.3">
      <c r="A840" s="664" t="s">
        <v>555</v>
      </c>
      <c r="B840" s="665" t="s">
        <v>7777</v>
      </c>
      <c r="C840" s="665" t="s">
        <v>7628</v>
      </c>
      <c r="D840" s="665" t="s">
        <v>8900</v>
      </c>
      <c r="E840" s="665" t="s">
        <v>8901</v>
      </c>
      <c r="F840" s="668"/>
      <c r="G840" s="668"/>
      <c r="H840" s="668"/>
      <c r="I840" s="668"/>
      <c r="J840" s="668"/>
      <c r="K840" s="668"/>
      <c r="L840" s="668"/>
      <c r="M840" s="668"/>
      <c r="N840" s="668">
        <v>1</v>
      </c>
      <c r="O840" s="668">
        <v>1031</v>
      </c>
      <c r="P840" s="681"/>
      <c r="Q840" s="669">
        <v>1031</v>
      </c>
    </row>
    <row r="841" spans="1:17" ht="14.4" customHeight="1" x14ac:dyDescent="0.3">
      <c r="A841" s="664" t="s">
        <v>555</v>
      </c>
      <c r="B841" s="665" t="s">
        <v>7777</v>
      </c>
      <c r="C841" s="665" t="s">
        <v>7628</v>
      </c>
      <c r="D841" s="665" t="s">
        <v>8902</v>
      </c>
      <c r="E841" s="665" t="s">
        <v>8903</v>
      </c>
      <c r="F841" s="668"/>
      <c r="G841" s="668"/>
      <c r="H841" s="668"/>
      <c r="I841" s="668"/>
      <c r="J841" s="668">
        <v>1</v>
      </c>
      <c r="K841" s="668">
        <v>2017</v>
      </c>
      <c r="L841" s="668"/>
      <c r="M841" s="668">
        <v>2017</v>
      </c>
      <c r="N841" s="668"/>
      <c r="O841" s="668"/>
      <c r="P841" s="681"/>
      <c r="Q841" s="669"/>
    </row>
    <row r="842" spans="1:17" ht="14.4" customHeight="1" x14ac:dyDescent="0.3">
      <c r="A842" s="664" t="s">
        <v>555</v>
      </c>
      <c r="B842" s="665" t="s">
        <v>7777</v>
      </c>
      <c r="C842" s="665" t="s">
        <v>7628</v>
      </c>
      <c r="D842" s="665" t="s">
        <v>8904</v>
      </c>
      <c r="E842" s="665" t="s">
        <v>8905</v>
      </c>
      <c r="F842" s="668">
        <v>1</v>
      </c>
      <c r="G842" s="668">
        <v>3507</v>
      </c>
      <c r="H842" s="668">
        <v>1</v>
      </c>
      <c r="I842" s="668">
        <v>3507</v>
      </c>
      <c r="J842" s="668"/>
      <c r="K842" s="668"/>
      <c r="L842" s="668"/>
      <c r="M842" s="668"/>
      <c r="N842" s="668"/>
      <c r="O842" s="668"/>
      <c r="P842" s="681"/>
      <c r="Q842" s="669"/>
    </row>
    <row r="843" spans="1:17" ht="14.4" customHeight="1" x14ac:dyDescent="0.3">
      <c r="A843" s="664" t="s">
        <v>555</v>
      </c>
      <c r="B843" s="665" t="s">
        <v>7777</v>
      </c>
      <c r="C843" s="665" t="s">
        <v>7628</v>
      </c>
      <c r="D843" s="665" t="s">
        <v>7668</v>
      </c>
      <c r="E843" s="665" t="s">
        <v>7669</v>
      </c>
      <c r="F843" s="668">
        <v>10</v>
      </c>
      <c r="G843" s="668">
        <v>12242</v>
      </c>
      <c r="H843" s="668">
        <v>1</v>
      </c>
      <c r="I843" s="668">
        <v>1224.2</v>
      </c>
      <c r="J843" s="668">
        <v>14</v>
      </c>
      <c r="K843" s="668">
        <v>17290</v>
      </c>
      <c r="L843" s="668">
        <v>1.412350923051789</v>
      </c>
      <c r="M843" s="668">
        <v>1235</v>
      </c>
      <c r="N843" s="668">
        <v>6</v>
      </c>
      <c r="O843" s="668">
        <v>7638</v>
      </c>
      <c r="P843" s="681">
        <v>0.62391766051298803</v>
      </c>
      <c r="Q843" s="669">
        <v>1273</v>
      </c>
    </row>
    <row r="844" spans="1:17" ht="14.4" customHeight="1" x14ac:dyDescent="0.3">
      <c r="A844" s="664" t="s">
        <v>555</v>
      </c>
      <c r="B844" s="665" t="s">
        <v>7777</v>
      </c>
      <c r="C844" s="665" t="s">
        <v>7628</v>
      </c>
      <c r="D844" s="665" t="s">
        <v>8906</v>
      </c>
      <c r="E844" s="665" t="s">
        <v>8907</v>
      </c>
      <c r="F844" s="668">
        <v>1</v>
      </c>
      <c r="G844" s="668">
        <v>1758</v>
      </c>
      <c r="H844" s="668">
        <v>1</v>
      </c>
      <c r="I844" s="668">
        <v>1758</v>
      </c>
      <c r="J844" s="668">
        <v>1</v>
      </c>
      <c r="K844" s="668">
        <v>1764</v>
      </c>
      <c r="L844" s="668">
        <v>1.0034129692832765</v>
      </c>
      <c r="M844" s="668">
        <v>1764</v>
      </c>
      <c r="N844" s="668"/>
      <c r="O844" s="668"/>
      <c r="P844" s="681"/>
      <c r="Q844" s="669"/>
    </row>
    <row r="845" spans="1:17" ht="14.4" customHeight="1" x14ac:dyDescent="0.3">
      <c r="A845" s="664" t="s">
        <v>555</v>
      </c>
      <c r="B845" s="665" t="s">
        <v>7777</v>
      </c>
      <c r="C845" s="665" t="s">
        <v>7628</v>
      </c>
      <c r="D845" s="665" t="s">
        <v>8908</v>
      </c>
      <c r="E845" s="665" t="s">
        <v>8909</v>
      </c>
      <c r="F845" s="668">
        <v>4</v>
      </c>
      <c r="G845" s="668">
        <v>12151</v>
      </c>
      <c r="H845" s="668">
        <v>1</v>
      </c>
      <c r="I845" s="668">
        <v>3037.75</v>
      </c>
      <c r="J845" s="668">
        <v>1</v>
      </c>
      <c r="K845" s="668">
        <v>3070</v>
      </c>
      <c r="L845" s="668">
        <v>0.25265410254300058</v>
      </c>
      <c r="M845" s="668">
        <v>3070</v>
      </c>
      <c r="N845" s="668">
        <v>2</v>
      </c>
      <c r="O845" s="668">
        <v>6422</v>
      </c>
      <c r="P845" s="681">
        <v>0.52851617150851782</v>
      </c>
      <c r="Q845" s="669">
        <v>3211</v>
      </c>
    </row>
    <row r="846" spans="1:17" ht="14.4" customHeight="1" x14ac:dyDescent="0.3">
      <c r="A846" s="664" t="s">
        <v>555</v>
      </c>
      <c r="B846" s="665" t="s">
        <v>7777</v>
      </c>
      <c r="C846" s="665" t="s">
        <v>7628</v>
      </c>
      <c r="D846" s="665" t="s">
        <v>7670</v>
      </c>
      <c r="E846" s="665" t="s">
        <v>7671</v>
      </c>
      <c r="F846" s="668">
        <v>8</v>
      </c>
      <c r="G846" s="668">
        <v>7506</v>
      </c>
      <c r="H846" s="668">
        <v>1</v>
      </c>
      <c r="I846" s="668">
        <v>938.25</v>
      </c>
      <c r="J846" s="668">
        <v>11</v>
      </c>
      <c r="K846" s="668">
        <v>10406</v>
      </c>
      <c r="L846" s="668">
        <v>1.3863575806021848</v>
      </c>
      <c r="M846" s="668">
        <v>946</v>
      </c>
      <c r="N846" s="668">
        <v>1</v>
      </c>
      <c r="O846" s="668">
        <v>971</v>
      </c>
      <c r="P846" s="681">
        <v>0.12936317612576606</v>
      </c>
      <c r="Q846" s="669">
        <v>971</v>
      </c>
    </row>
    <row r="847" spans="1:17" ht="14.4" customHeight="1" x14ac:dyDescent="0.3">
      <c r="A847" s="664" t="s">
        <v>555</v>
      </c>
      <c r="B847" s="665" t="s">
        <v>7777</v>
      </c>
      <c r="C847" s="665" t="s">
        <v>7628</v>
      </c>
      <c r="D847" s="665" t="s">
        <v>8910</v>
      </c>
      <c r="E847" s="665" t="s">
        <v>8911</v>
      </c>
      <c r="F847" s="668">
        <v>9</v>
      </c>
      <c r="G847" s="668">
        <v>7139</v>
      </c>
      <c r="H847" s="668">
        <v>1</v>
      </c>
      <c r="I847" s="668">
        <v>793.22222222222217</v>
      </c>
      <c r="J847" s="668">
        <v>13</v>
      </c>
      <c r="K847" s="668">
        <v>10374</v>
      </c>
      <c r="L847" s="668">
        <v>1.453144698136994</v>
      </c>
      <c r="M847" s="668">
        <v>798</v>
      </c>
      <c r="N847" s="668">
        <v>3</v>
      </c>
      <c r="O847" s="668">
        <v>2451</v>
      </c>
      <c r="P847" s="681">
        <v>0.34332539571368537</v>
      </c>
      <c r="Q847" s="669">
        <v>817</v>
      </c>
    </row>
    <row r="848" spans="1:17" ht="14.4" customHeight="1" x14ac:dyDescent="0.3">
      <c r="A848" s="664" t="s">
        <v>555</v>
      </c>
      <c r="B848" s="665" t="s">
        <v>7777</v>
      </c>
      <c r="C848" s="665" t="s">
        <v>7628</v>
      </c>
      <c r="D848" s="665" t="s">
        <v>8912</v>
      </c>
      <c r="E848" s="665" t="s">
        <v>8913</v>
      </c>
      <c r="F848" s="668">
        <v>1</v>
      </c>
      <c r="G848" s="668">
        <v>2356</v>
      </c>
      <c r="H848" s="668">
        <v>1</v>
      </c>
      <c r="I848" s="668">
        <v>2356</v>
      </c>
      <c r="J848" s="668">
        <v>6</v>
      </c>
      <c r="K848" s="668">
        <v>14190</v>
      </c>
      <c r="L848" s="668">
        <v>6.0229202037351444</v>
      </c>
      <c r="M848" s="668">
        <v>2365</v>
      </c>
      <c r="N848" s="668">
        <v>1</v>
      </c>
      <c r="O848" s="668">
        <v>2470</v>
      </c>
      <c r="P848" s="681">
        <v>1.0483870967741935</v>
      </c>
      <c r="Q848" s="669">
        <v>2470</v>
      </c>
    </row>
    <row r="849" spans="1:17" ht="14.4" customHeight="1" x14ac:dyDescent="0.3">
      <c r="A849" s="664" t="s">
        <v>555</v>
      </c>
      <c r="B849" s="665" t="s">
        <v>7777</v>
      </c>
      <c r="C849" s="665" t="s">
        <v>7628</v>
      </c>
      <c r="D849" s="665" t="s">
        <v>7672</v>
      </c>
      <c r="E849" s="665" t="s">
        <v>7673</v>
      </c>
      <c r="F849" s="668">
        <v>4</v>
      </c>
      <c r="G849" s="668">
        <v>6536</v>
      </c>
      <c r="H849" s="668">
        <v>1</v>
      </c>
      <c r="I849" s="668">
        <v>1634</v>
      </c>
      <c r="J849" s="668">
        <v>6</v>
      </c>
      <c r="K849" s="668">
        <v>9822</v>
      </c>
      <c r="L849" s="668">
        <v>1.5027539779681762</v>
      </c>
      <c r="M849" s="668">
        <v>1637</v>
      </c>
      <c r="N849" s="668">
        <v>5</v>
      </c>
      <c r="O849" s="668">
        <v>8385</v>
      </c>
      <c r="P849" s="681">
        <v>1.2828947368421053</v>
      </c>
      <c r="Q849" s="669">
        <v>1677</v>
      </c>
    </row>
    <row r="850" spans="1:17" ht="14.4" customHeight="1" x14ac:dyDescent="0.3">
      <c r="A850" s="664" t="s">
        <v>555</v>
      </c>
      <c r="B850" s="665" t="s">
        <v>7777</v>
      </c>
      <c r="C850" s="665" t="s">
        <v>7628</v>
      </c>
      <c r="D850" s="665" t="s">
        <v>8914</v>
      </c>
      <c r="E850" s="665" t="s">
        <v>8915</v>
      </c>
      <c r="F850" s="668">
        <v>5</v>
      </c>
      <c r="G850" s="668">
        <v>6651</v>
      </c>
      <c r="H850" s="668">
        <v>1</v>
      </c>
      <c r="I850" s="668">
        <v>1330.2</v>
      </c>
      <c r="J850" s="668">
        <v>7</v>
      </c>
      <c r="K850" s="668">
        <v>9380</v>
      </c>
      <c r="L850" s="668">
        <v>1.410314238460382</v>
      </c>
      <c r="M850" s="668">
        <v>1340</v>
      </c>
      <c r="N850" s="668">
        <v>2</v>
      </c>
      <c r="O850" s="668">
        <v>2786</v>
      </c>
      <c r="P850" s="681">
        <v>0.41888437828897912</v>
      </c>
      <c r="Q850" s="669">
        <v>1393</v>
      </c>
    </row>
    <row r="851" spans="1:17" ht="14.4" customHeight="1" x14ac:dyDescent="0.3">
      <c r="A851" s="664" t="s">
        <v>555</v>
      </c>
      <c r="B851" s="665" t="s">
        <v>7777</v>
      </c>
      <c r="C851" s="665" t="s">
        <v>7628</v>
      </c>
      <c r="D851" s="665" t="s">
        <v>8916</v>
      </c>
      <c r="E851" s="665" t="s">
        <v>8917</v>
      </c>
      <c r="F851" s="668">
        <v>167</v>
      </c>
      <c r="G851" s="668">
        <v>834583</v>
      </c>
      <c r="H851" s="668">
        <v>1</v>
      </c>
      <c r="I851" s="668">
        <v>4997.5029940119757</v>
      </c>
      <c r="J851" s="668">
        <v>194</v>
      </c>
      <c r="K851" s="668">
        <v>971940</v>
      </c>
      <c r="L851" s="668">
        <v>1.1645815934424737</v>
      </c>
      <c r="M851" s="668">
        <v>5010</v>
      </c>
      <c r="N851" s="668">
        <v>187</v>
      </c>
      <c r="O851" s="668">
        <v>950334</v>
      </c>
      <c r="P851" s="681">
        <v>1.1386932156538057</v>
      </c>
      <c r="Q851" s="669">
        <v>5082</v>
      </c>
    </row>
    <row r="852" spans="1:17" ht="14.4" customHeight="1" x14ac:dyDescent="0.3">
      <c r="A852" s="664" t="s">
        <v>555</v>
      </c>
      <c r="B852" s="665" t="s">
        <v>7777</v>
      </c>
      <c r="C852" s="665" t="s">
        <v>7628</v>
      </c>
      <c r="D852" s="665" t="s">
        <v>8918</v>
      </c>
      <c r="E852" s="665" t="s">
        <v>8919</v>
      </c>
      <c r="F852" s="668">
        <v>6</v>
      </c>
      <c r="G852" s="668">
        <v>1956</v>
      </c>
      <c r="H852" s="668">
        <v>1</v>
      </c>
      <c r="I852" s="668">
        <v>326</v>
      </c>
      <c r="J852" s="668">
        <v>8</v>
      </c>
      <c r="K852" s="668">
        <v>2632</v>
      </c>
      <c r="L852" s="668">
        <v>1.3456032719836402</v>
      </c>
      <c r="M852" s="668">
        <v>329</v>
      </c>
      <c r="N852" s="668"/>
      <c r="O852" s="668"/>
      <c r="P852" s="681"/>
      <c r="Q852" s="669"/>
    </row>
    <row r="853" spans="1:17" ht="14.4" customHeight="1" x14ac:dyDescent="0.3">
      <c r="A853" s="664" t="s">
        <v>555</v>
      </c>
      <c r="B853" s="665" t="s">
        <v>7777</v>
      </c>
      <c r="C853" s="665" t="s">
        <v>7628</v>
      </c>
      <c r="D853" s="665" t="s">
        <v>8920</v>
      </c>
      <c r="E853" s="665" t="s">
        <v>8921</v>
      </c>
      <c r="F853" s="668">
        <v>19</v>
      </c>
      <c r="G853" s="668">
        <v>92199</v>
      </c>
      <c r="H853" s="668">
        <v>1</v>
      </c>
      <c r="I853" s="668">
        <v>4852.5789473684208</v>
      </c>
      <c r="J853" s="668">
        <v>25</v>
      </c>
      <c r="K853" s="668">
        <v>121875</v>
      </c>
      <c r="L853" s="668">
        <v>1.3218690007483813</v>
      </c>
      <c r="M853" s="668">
        <v>4875</v>
      </c>
      <c r="N853" s="668">
        <v>47</v>
      </c>
      <c r="O853" s="668">
        <v>239277</v>
      </c>
      <c r="P853" s="681">
        <v>2.5952233755246805</v>
      </c>
      <c r="Q853" s="669">
        <v>5091</v>
      </c>
    </row>
    <row r="854" spans="1:17" ht="14.4" customHeight="1" x14ac:dyDescent="0.3">
      <c r="A854" s="664" t="s">
        <v>555</v>
      </c>
      <c r="B854" s="665" t="s">
        <v>7777</v>
      </c>
      <c r="C854" s="665" t="s">
        <v>7628</v>
      </c>
      <c r="D854" s="665" t="s">
        <v>8922</v>
      </c>
      <c r="E854" s="665" t="s">
        <v>8923</v>
      </c>
      <c r="F854" s="668">
        <v>3</v>
      </c>
      <c r="G854" s="668">
        <v>1922</v>
      </c>
      <c r="H854" s="668">
        <v>1</v>
      </c>
      <c r="I854" s="668">
        <v>640.66666666666663</v>
      </c>
      <c r="J854" s="668">
        <v>1</v>
      </c>
      <c r="K854" s="668">
        <v>649</v>
      </c>
      <c r="L854" s="668">
        <v>0.33766909469302808</v>
      </c>
      <c r="M854" s="668">
        <v>649</v>
      </c>
      <c r="N854" s="668"/>
      <c r="O854" s="668"/>
      <c r="P854" s="681"/>
      <c r="Q854" s="669"/>
    </row>
    <row r="855" spans="1:17" ht="14.4" customHeight="1" x14ac:dyDescent="0.3">
      <c r="A855" s="664" t="s">
        <v>555</v>
      </c>
      <c r="B855" s="665" t="s">
        <v>7777</v>
      </c>
      <c r="C855" s="665" t="s">
        <v>7628</v>
      </c>
      <c r="D855" s="665" t="s">
        <v>8924</v>
      </c>
      <c r="E855" s="665" t="s">
        <v>8925</v>
      </c>
      <c r="F855" s="668">
        <v>5</v>
      </c>
      <c r="G855" s="668">
        <v>15308</v>
      </c>
      <c r="H855" s="668">
        <v>1</v>
      </c>
      <c r="I855" s="668">
        <v>3061.6</v>
      </c>
      <c r="J855" s="668">
        <v>1</v>
      </c>
      <c r="K855" s="668">
        <v>3079</v>
      </c>
      <c r="L855" s="668">
        <v>0.2011366605696368</v>
      </c>
      <c r="M855" s="668">
        <v>3079</v>
      </c>
      <c r="N855" s="668">
        <v>5</v>
      </c>
      <c r="O855" s="668">
        <v>15940</v>
      </c>
      <c r="P855" s="681">
        <v>1.0412856022994512</v>
      </c>
      <c r="Q855" s="669">
        <v>3188</v>
      </c>
    </row>
    <row r="856" spans="1:17" ht="14.4" customHeight="1" x14ac:dyDescent="0.3">
      <c r="A856" s="664" t="s">
        <v>555</v>
      </c>
      <c r="B856" s="665" t="s">
        <v>7777</v>
      </c>
      <c r="C856" s="665" t="s">
        <v>7628</v>
      </c>
      <c r="D856" s="665" t="s">
        <v>8926</v>
      </c>
      <c r="E856" s="665" t="s">
        <v>8927</v>
      </c>
      <c r="F856" s="668">
        <v>5</v>
      </c>
      <c r="G856" s="668">
        <v>11110</v>
      </c>
      <c r="H856" s="668">
        <v>1</v>
      </c>
      <c r="I856" s="668">
        <v>2222</v>
      </c>
      <c r="J856" s="668">
        <v>1</v>
      </c>
      <c r="K856" s="668">
        <v>2228</v>
      </c>
      <c r="L856" s="668">
        <v>0.20054005400540054</v>
      </c>
      <c r="M856" s="668">
        <v>2228</v>
      </c>
      <c r="N856" s="668">
        <v>5</v>
      </c>
      <c r="O856" s="668">
        <v>11680</v>
      </c>
      <c r="P856" s="681">
        <v>1.0513051305130514</v>
      </c>
      <c r="Q856" s="669">
        <v>2336</v>
      </c>
    </row>
    <row r="857" spans="1:17" ht="14.4" customHeight="1" x14ac:dyDescent="0.3">
      <c r="A857" s="664" t="s">
        <v>555</v>
      </c>
      <c r="B857" s="665" t="s">
        <v>7777</v>
      </c>
      <c r="C857" s="665" t="s">
        <v>7628</v>
      </c>
      <c r="D857" s="665" t="s">
        <v>8928</v>
      </c>
      <c r="E857" s="665" t="s">
        <v>8929</v>
      </c>
      <c r="F857" s="668">
        <v>2</v>
      </c>
      <c r="G857" s="668">
        <v>5409</v>
      </c>
      <c r="H857" s="668">
        <v>1</v>
      </c>
      <c r="I857" s="668">
        <v>2704.5</v>
      </c>
      <c r="J857" s="668">
        <v>1</v>
      </c>
      <c r="K857" s="668">
        <v>2724</v>
      </c>
      <c r="L857" s="668">
        <v>0.5036051026067665</v>
      </c>
      <c r="M857" s="668">
        <v>2724</v>
      </c>
      <c r="N857" s="668"/>
      <c r="O857" s="668"/>
      <c r="P857" s="681"/>
      <c r="Q857" s="669"/>
    </row>
    <row r="858" spans="1:17" ht="14.4" customHeight="1" x14ac:dyDescent="0.3">
      <c r="A858" s="664" t="s">
        <v>555</v>
      </c>
      <c r="B858" s="665" t="s">
        <v>7777</v>
      </c>
      <c r="C858" s="665" t="s">
        <v>7628</v>
      </c>
      <c r="D858" s="665" t="s">
        <v>8930</v>
      </c>
      <c r="E858" s="665" t="s">
        <v>8931</v>
      </c>
      <c r="F858" s="668">
        <v>4</v>
      </c>
      <c r="G858" s="668">
        <v>24612</v>
      </c>
      <c r="H858" s="668">
        <v>1</v>
      </c>
      <c r="I858" s="668">
        <v>6153</v>
      </c>
      <c r="J858" s="668">
        <v>5</v>
      </c>
      <c r="K858" s="668">
        <v>30905</v>
      </c>
      <c r="L858" s="668">
        <v>1.255688282138794</v>
      </c>
      <c r="M858" s="668">
        <v>6181</v>
      </c>
      <c r="N858" s="668">
        <v>3</v>
      </c>
      <c r="O858" s="668">
        <v>18981</v>
      </c>
      <c r="P858" s="681">
        <v>0.77120916626036085</v>
      </c>
      <c r="Q858" s="669">
        <v>6327</v>
      </c>
    </row>
    <row r="859" spans="1:17" ht="14.4" customHeight="1" x14ac:dyDescent="0.3">
      <c r="A859" s="664" t="s">
        <v>555</v>
      </c>
      <c r="B859" s="665" t="s">
        <v>7777</v>
      </c>
      <c r="C859" s="665" t="s">
        <v>7628</v>
      </c>
      <c r="D859" s="665" t="s">
        <v>8932</v>
      </c>
      <c r="E859" s="665" t="s">
        <v>8933</v>
      </c>
      <c r="F859" s="668">
        <v>2</v>
      </c>
      <c r="G859" s="668">
        <v>2984</v>
      </c>
      <c r="H859" s="668">
        <v>1</v>
      </c>
      <c r="I859" s="668">
        <v>1492</v>
      </c>
      <c r="J859" s="668">
        <v>3</v>
      </c>
      <c r="K859" s="668">
        <v>4503</v>
      </c>
      <c r="L859" s="668">
        <v>1.5090482573726542</v>
      </c>
      <c r="M859" s="668">
        <v>1501</v>
      </c>
      <c r="N859" s="668">
        <v>6</v>
      </c>
      <c r="O859" s="668">
        <v>9432</v>
      </c>
      <c r="P859" s="681">
        <v>3.1608579088471851</v>
      </c>
      <c r="Q859" s="669">
        <v>1572</v>
      </c>
    </row>
    <row r="860" spans="1:17" ht="14.4" customHeight="1" x14ac:dyDescent="0.3">
      <c r="A860" s="664" t="s">
        <v>555</v>
      </c>
      <c r="B860" s="665" t="s">
        <v>7777</v>
      </c>
      <c r="C860" s="665" t="s">
        <v>7628</v>
      </c>
      <c r="D860" s="665" t="s">
        <v>8934</v>
      </c>
      <c r="E860" s="665" t="s">
        <v>8935</v>
      </c>
      <c r="F860" s="668">
        <v>2</v>
      </c>
      <c r="G860" s="668">
        <v>11472</v>
      </c>
      <c r="H860" s="668">
        <v>1</v>
      </c>
      <c r="I860" s="668">
        <v>5736</v>
      </c>
      <c r="J860" s="668">
        <v>1</v>
      </c>
      <c r="K860" s="668">
        <v>5754</v>
      </c>
      <c r="L860" s="668">
        <v>0.50156903765690375</v>
      </c>
      <c r="M860" s="668">
        <v>5754</v>
      </c>
      <c r="N860" s="668">
        <v>1</v>
      </c>
      <c r="O860" s="668">
        <v>5970</v>
      </c>
      <c r="P860" s="681">
        <v>0.52039748953974896</v>
      </c>
      <c r="Q860" s="669">
        <v>5970</v>
      </c>
    </row>
    <row r="861" spans="1:17" ht="14.4" customHeight="1" x14ac:dyDescent="0.3">
      <c r="A861" s="664" t="s">
        <v>555</v>
      </c>
      <c r="B861" s="665" t="s">
        <v>7777</v>
      </c>
      <c r="C861" s="665" t="s">
        <v>7628</v>
      </c>
      <c r="D861" s="665" t="s">
        <v>8936</v>
      </c>
      <c r="E861" s="665" t="s">
        <v>8937</v>
      </c>
      <c r="F861" s="668">
        <v>4</v>
      </c>
      <c r="G861" s="668">
        <v>18698</v>
      </c>
      <c r="H861" s="668">
        <v>1</v>
      </c>
      <c r="I861" s="668">
        <v>4674.5</v>
      </c>
      <c r="J861" s="668">
        <v>2</v>
      </c>
      <c r="K861" s="668">
        <v>9430</v>
      </c>
      <c r="L861" s="668">
        <v>0.50433201411915718</v>
      </c>
      <c r="M861" s="668">
        <v>4715</v>
      </c>
      <c r="N861" s="668">
        <v>5</v>
      </c>
      <c r="O861" s="668">
        <v>24480</v>
      </c>
      <c r="P861" s="681">
        <v>1.3092309337897101</v>
      </c>
      <c r="Q861" s="669">
        <v>4896</v>
      </c>
    </row>
    <row r="862" spans="1:17" ht="14.4" customHeight="1" x14ac:dyDescent="0.3">
      <c r="A862" s="664" t="s">
        <v>555</v>
      </c>
      <c r="B862" s="665" t="s">
        <v>7777</v>
      </c>
      <c r="C862" s="665" t="s">
        <v>7628</v>
      </c>
      <c r="D862" s="665" t="s">
        <v>8938</v>
      </c>
      <c r="E862" s="665" t="s">
        <v>8939</v>
      </c>
      <c r="F862" s="668">
        <v>1</v>
      </c>
      <c r="G862" s="668">
        <v>1894</v>
      </c>
      <c r="H862" s="668">
        <v>1</v>
      </c>
      <c r="I862" s="668">
        <v>1894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555</v>
      </c>
      <c r="B863" s="665" t="s">
        <v>7777</v>
      </c>
      <c r="C863" s="665" t="s">
        <v>7628</v>
      </c>
      <c r="D863" s="665" t="s">
        <v>8940</v>
      </c>
      <c r="E863" s="665" t="s">
        <v>8941</v>
      </c>
      <c r="F863" s="668">
        <v>1</v>
      </c>
      <c r="G863" s="668">
        <v>2214</v>
      </c>
      <c r="H863" s="668">
        <v>1</v>
      </c>
      <c r="I863" s="668">
        <v>2214</v>
      </c>
      <c r="J863" s="668">
        <v>6</v>
      </c>
      <c r="K863" s="668">
        <v>13320</v>
      </c>
      <c r="L863" s="668">
        <v>6.0162601626016263</v>
      </c>
      <c r="M863" s="668">
        <v>2220</v>
      </c>
      <c r="N863" s="668"/>
      <c r="O863" s="668"/>
      <c r="P863" s="681"/>
      <c r="Q863" s="669"/>
    </row>
    <row r="864" spans="1:17" ht="14.4" customHeight="1" x14ac:dyDescent="0.3">
      <c r="A864" s="664" t="s">
        <v>555</v>
      </c>
      <c r="B864" s="665" t="s">
        <v>7777</v>
      </c>
      <c r="C864" s="665" t="s">
        <v>7628</v>
      </c>
      <c r="D864" s="665" t="s">
        <v>8942</v>
      </c>
      <c r="E864" s="665" t="s">
        <v>8943</v>
      </c>
      <c r="F864" s="668">
        <v>1</v>
      </c>
      <c r="G864" s="668">
        <v>2841</v>
      </c>
      <c r="H864" s="668">
        <v>1</v>
      </c>
      <c r="I864" s="668">
        <v>2841</v>
      </c>
      <c r="J864" s="668">
        <v>6</v>
      </c>
      <c r="K864" s="668">
        <v>17112</v>
      </c>
      <c r="L864" s="668">
        <v>6.0232312565997885</v>
      </c>
      <c r="M864" s="668">
        <v>2852</v>
      </c>
      <c r="N864" s="668">
        <v>1</v>
      </c>
      <c r="O864" s="668">
        <v>2985</v>
      </c>
      <c r="P864" s="681">
        <v>1.0506863780359028</v>
      </c>
      <c r="Q864" s="669">
        <v>2985</v>
      </c>
    </row>
    <row r="865" spans="1:17" ht="14.4" customHeight="1" x14ac:dyDescent="0.3">
      <c r="A865" s="664" t="s">
        <v>555</v>
      </c>
      <c r="B865" s="665" t="s">
        <v>7777</v>
      </c>
      <c r="C865" s="665" t="s">
        <v>7628</v>
      </c>
      <c r="D865" s="665" t="s">
        <v>8944</v>
      </c>
      <c r="E865" s="665" t="s">
        <v>8945</v>
      </c>
      <c r="F865" s="668"/>
      <c r="G865" s="668"/>
      <c r="H865" s="668"/>
      <c r="I865" s="668"/>
      <c r="J865" s="668">
        <v>1</v>
      </c>
      <c r="K865" s="668">
        <v>1588</v>
      </c>
      <c r="L865" s="668"/>
      <c r="M865" s="668">
        <v>1588</v>
      </c>
      <c r="N865" s="668">
        <v>1</v>
      </c>
      <c r="O865" s="668">
        <v>1659</v>
      </c>
      <c r="P865" s="681"/>
      <c r="Q865" s="669">
        <v>1659</v>
      </c>
    </row>
    <row r="866" spans="1:17" ht="14.4" customHeight="1" x14ac:dyDescent="0.3">
      <c r="A866" s="664" t="s">
        <v>555</v>
      </c>
      <c r="B866" s="665" t="s">
        <v>7777</v>
      </c>
      <c r="C866" s="665" t="s">
        <v>7628</v>
      </c>
      <c r="D866" s="665" t="s">
        <v>8946</v>
      </c>
      <c r="E866" s="665" t="s">
        <v>8947</v>
      </c>
      <c r="F866" s="668">
        <v>8</v>
      </c>
      <c r="G866" s="668">
        <v>32454</v>
      </c>
      <c r="H866" s="668">
        <v>1</v>
      </c>
      <c r="I866" s="668">
        <v>4056.75</v>
      </c>
      <c r="J866" s="668"/>
      <c r="K866" s="668"/>
      <c r="L866" s="668"/>
      <c r="M866" s="668"/>
      <c r="N866" s="668">
        <v>3</v>
      </c>
      <c r="O866" s="668">
        <v>12822</v>
      </c>
      <c r="P866" s="681">
        <v>0.395082270290257</v>
      </c>
      <c r="Q866" s="669">
        <v>4274</v>
      </c>
    </row>
    <row r="867" spans="1:17" ht="14.4" customHeight="1" x14ac:dyDescent="0.3">
      <c r="A867" s="664" t="s">
        <v>555</v>
      </c>
      <c r="B867" s="665" t="s">
        <v>7777</v>
      </c>
      <c r="C867" s="665" t="s">
        <v>7628</v>
      </c>
      <c r="D867" s="665" t="s">
        <v>8948</v>
      </c>
      <c r="E867" s="665" t="s">
        <v>8949</v>
      </c>
      <c r="F867" s="668">
        <v>5</v>
      </c>
      <c r="G867" s="668">
        <v>12070</v>
      </c>
      <c r="H867" s="668">
        <v>1</v>
      </c>
      <c r="I867" s="668">
        <v>2414</v>
      </c>
      <c r="J867" s="668">
        <v>1</v>
      </c>
      <c r="K867" s="668">
        <v>2420</v>
      </c>
      <c r="L867" s="668">
        <v>0.20049710024855014</v>
      </c>
      <c r="M867" s="668">
        <v>2420</v>
      </c>
      <c r="N867" s="668">
        <v>5</v>
      </c>
      <c r="O867" s="668">
        <v>12460</v>
      </c>
      <c r="P867" s="681">
        <v>1.0323115161557581</v>
      </c>
      <c r="Q867" s="669">
        <v>2492</v>
      </c>
    </row>
    <row r="868" spans="1:17" ht="14.4" customHeight="1" x14ac:dyDescent="0.3">
      <c r="A868" s="664" t="s">
        <v>555</v>
      </c>
      <c r="B868" s="665" t="s">
        <v>7777</v>
      </c>
      <c r="C868" s="665" t="s">
        <v>7628</v>
      </c>
      <c r="D868" s="665" t="s">
        <v>8950</v>
      </c>
      <c r="E868" s="665" t="s">
        <v>8951</v>
      </c>
      <c r="F868" s="668">
        <v>2</v>
      </c>
      <c r="G868" s="668">
        <v>5198</v>
      </c>
      <c r="H868" s="668">
        <v>1</v>
      </c>
      <c r="I868" s="668">
        <v>2599</v>
      </c>
      <c r="J868" s="668">
        <v>2</v>
      </c>
      <c r="K868" s="668">
        <v>5214</v>
      </c>
      <c r="L868" s="668">
        <v>1.003078106964217</v>
      </c>
      <c r="M868" s="668">
        <v>2607</v>
      </c>
      <c r="N868" s="668">
        <v>1</v>
      </c>
      <c r="O868" s="668">
        <v>2667</v>
      </c>
      <c r="P868" s="681">
        <v>0.51308195459792227</v>
      </c>
      <c r="Q868" s="669">
        <v>2667</v>
      </c>
    </row>
    <row r="869" spans="1:17" ht="14.4" customHeight="1" x14ac:dyDescent="0.3">
      <c r="A869" s="664" t="s">
        <v>555</v>
      </c>
      <c r="B869" s="665" t="s">
        <v>7777</v>
      </c>
      <c r="C869" s="665" t="s">
        <v>7628</v>
      </c>
      <c r="D869" s="665" t="s">
        <v>7674</v>
      </c>
      <c r="E869" s="665" t="s">
        <v>7675</v>
      </c>
      <c r="F869" s="668">
        <v>208</v>
      </c>
      <c r="G869" s="668">
        <v>265690</v>
      </c>
      <c r="H869" s="668">
        <v>1</v>
      </c>
      <c r="I869" s="668">
        <v>1277.3557692307693</v>
      </c>
      <c r="J869" s="668">
        <v>194</v>
      </c>
      <c r="K869" s="668">
        <v>249096</v>
      </c>
      <c r="L869" s="668">
        <v>0.93754375399902146</v>
      </c>
      <c r="M869" s="668">
        <v>1284</v>
      </c>
      <c r="N869" s="668">
        <v>203</v>
      </c>
      <c r="O869" s="668">
        <v>265702</v>
      </c>
      <c r="P869" s="681">
        <v>1.0000451654183447</v>
      </c>
      <c r="Q869" s="669">
        <v>1308.8768472906404</v>
      </c>
    </row>
    <row r="870" spans="1:17" ht="14.4" customHeight="1" x14ac:dyDescent="0.3">
      <c r="A870" s="664" t="s">
        <v>555</v>
      </c>
      <c r="B870" s="665" t="s">
        <v>7777</v>
      </c>
      <c r="C870" s="665" t="s">
        <v>7628</v>
      </c>
      <c r="D870" s="665" t="s">
        <v>7851</v>
      </c>
      <c r="E870" s="665" t="s">
        <v>7852</v>
      </c>
      <c r="F870" s="668">
        <v>84</v>
      </c>
      <c r="G870" s="668">
        <v>341084</v>
      </c>
      <c r="H870" s="668">
        <v>1</v>
      </c>
      <c r="I870" s="668">
        <v>4060.5238095238096</v>
      </c>
      <c r="J870" s="668">
        <v>56</v>
      </c>
      <c r="K870" s="668">
        <v>228592</v>
      </c>
      <c r="L870" s="668">
        <v>0.67019267980907926</v>
      </c>
      <c r="M870" s="668">
        <v>4082</v>
      </c>
      <c r="N870" s="668">
        <v>68</v>
      </c>
      <c r="O870" s="668">
        <v>289884</v>
      </c>
      <c r="P870" s="681">
        <v>0.84989034959130305</v>
      </c>
      <c r="Q870" s="669">
        <v>4263</v>
      </c>
    </row>
    <row r="871" spans="1:17" ht="14.4" customHeight="1" x14ac:dyDescent="0.3">
      <c r="A871" s="664" t="s">
        <v>555</v>
      </c>
      <c r="B871" s="665" t="s">
        <v>7777</v>
      </c>
      <c r="C871" s="665" t="s">
        <v>7628</v>
      </c>
      <c r="D871" s="665" t="s">
        <v>7676</v>
      </c>
      <c r="E871" s="665" t="s">
        <v>7677</v>
      </c>
      <c r="F871" s="668">
        <v>25</v>
      </c>
      <c r="G871" s="668">
        <v>23460</v>
      </c>
      <c r="H871" s="668">
        <v>1</v>
      </c>
      <c r="I871" s="668">
        <v>938.4</v>
      </c>
      <c r="J871" s="668">
        <v>16</v>
      </c>
      <c r="K871" s="668">
        <v>15136</v>
      </c>
      <c r="L871" s="668">
        <v>0.6451832907075874</v>
      </c>
      <c r="M871" s="668">
        <v>946</v>
      </c>
      <c r="N871" s="668">
        <v>19</v>
      </c>
      <c r="O871" s="668">
        <v>18449</v>
      </c>
      <c r="P871" s="681">
        <v>0.78640238704177323</v>
      </c>
      <c r="Q871" s="669">
        <v>971</v>
      </c>
    </row>
    <row r="872" spans="1:17" ht="14.4" customHeight="1" x14ac:dyDescent="0.3">
      <c r="A872" s="664" t="s">
        <v>555</v>
      </c>
      <c r="B872" s="665" t="s">
        <v>7777</v>
      </c>
      <c r="C872" s="665" t="s">
        <v>7628</v>
      </c>
      <c r="D872" s="665" t="s">
        <v>8952</v>
      </c>
      <c r="E872" s="665" t="s">
        <v>8953</v>
      </c>
      <c r="F872" s="668">
        <v>8</v>
      </c>
      <c r="G872" s="668">
        <v>7298</v>
      </c>
      <c r="H872" s="668">
        <v>1</v>
      </c>
      <c r="I872" s="668">
        <v>912.25</v>
      </c>
      <c r="J872" s="668">
        <v>12</v>
      </c>
      <c r="K872" s="668">
        <v>11004</v>
      </c>
      <c r="L872" s="668">
        <v>1.5078103590024665</v>
      </c>
      <c r="M872" s="668">
        <v>917</v>
      </c>
      <c r="N872" s="668">
        <v>6</v>
      </c>
      <c r="O872" s="668">
        <v>5580</v>
      </c>
      <c r="P872" s="681">
        <v>0.76459303918881882</v>
      </c>
      <c r="Q872" s="669">
        <v>930</v>
      </c>
    </row>
    <row r="873" spans="1:17" ht="14.4" customHeight="1" x14ac:dyDescent="0.3">
      <c r="A873" s="664" t="s">
        <v>555</v>
      </c>
      <c r="B873" s="665" t="s">
        <v>7777</v>
      </c>
      <c r="C873" s="665" t="s">
        <v>7628</v>
      </c>
      <c r="D873" s="665" t="s">
        <v>7678</v>
      </c>
      <c r="E873" s="665" t="s">
        <v>7679</v>
      </c>
      <c r="F873" s="668">
        <v>2</v>
      </c>
      <c r="G873" s="668">
        <v>1912</v>
      </c>
      <c r="H873" s="668">
        <v>1</v>
      </c>
      <c r="I873" s="668">
        <v>956</v>
      </c>
      <c r="J873" s="668">
        <v>1</v>
      </c>
      <c r="K873" s="668">
        <v>960</v>
      </c>
      <c r="L873" s="668">
        <v>0.502092050209205</v>
      </c>
      <c r="M873" s="668">
        <v>960</v>
      </c>
      <c r="N873" s="668">
        <v>2</v>
      </c>
      <c r="O873" s="668">
        <v>1970</v>
      </c>
      <c r="P873" s="681">
        <v>1.0303347280334727</v>
      </c>
      <c r="Q873" s="669">
        <v>985</v>
      </c>
    </row>
    <row r="874" spans="1:17" ht="14.4" customHeight="1" x14ac:dyDescent="0.3">
      <c r="A874" s="664" t="s">
        <v>555</v>
      </c>
      <c r="B874" s="665" t="s">
        <v>7777</v>
      </c>
      <c r="C874" s="665" t="s">
        <v>7628</v>
      </c>
      <c r="D874" s="665" t="s">
        <v>8954</v>
      </c>
      <c r="E874" s="665" t="s">
        <v>8955</v>
      </c>
      <c r="F874" s="668"/>
      <c r="G874" s="668"/>
      <c r="H874" s="668"/>
      <c r="I874" s="668"/>
      <c r="J874" s="668"/>
      <c r="K874" s="668"/>
      <c r="L874" s="668"/>
      <c r="M874" s="668"/>
      <c r="N874" s="668">
        <v>1</v>
      </c>
      <c r="O874" s="668">
        <v>1027</v>
      </c>
      <c r="P874" s="681"/>
      <c r="Q874" s="669">
        <v>1027</v>
      </c>
    </row>
    <row r="875" spans="1:17" ht="14.4" customHeight="1" x14ac:dyDescent="0.3">
      <c r="A875" s="664" t="s">
        <v>555</v>
      </c>
      <c r="B875" s="665" t="s">
        <v>7777</v>
      </c>
      <c r="C875" s="665" t="s">
        <v>7628</v>
      </c>
      <c r="D875" s="665" t="s">
        <v>8956</v>
      </c>
      <c r="E875" s="665" t="s">
        <v>8957</v>
      </c>
      <c r="F875" s="668">
        <v>1</v>
      </c>
      <c r="G875" s="668">
        <v>2331</v>
      </c>
      <c r="H875" s="668">
        <v>1</v>
      </c>
      <c r="I875" s="668">
        <v>2331</v>
      </c>
      <c r="J875" s="668">
        <v>8</v>
      </c>
      <c r="K875" s="668">
        <v>18696</v>
      </c>
      <c r="L875" s="668">
        <v>8.0205920205920211</v>
      </c>
      <c r="M875" s="668">
        <v>2337</v>
      </c>
      <c r="N875" s="668">
        <v>4</v>
      </c>
      <c r="O875" s="668">
        <v>9636</v>
      </c>
      <c r="P875" s="681">
        <v>4.1338481338481339</v>
      </c>
      <c r="Q875" s="669">
        <v>2409</v>
      </c>
    </row>
    <row r="876" spans="1:17" ht="14.4" customHeight="1" x14ac:dyDescent="0.3">
      <c r="A876" s="664" t="s">
        <v>555</v>
      </c>
      <c r="B876" s="665" t="s">
        <v>7777</v>
      </c>
      <c r="C876" s="665" t="s">
        <v>7628</v>
      </c>
      <c r="D876" s="665" t="s">
        <v>8958</v>
      </c>
      <c r="E876" s="665" t="s">
        <v>8959</v>
      </c>
      <c r="F876" s="668">
        <v>100</v>
      </c>
      <c r="G876" s="668">
        <v>295520</v>
      </c>
      <c r="H876" s="668">
        <v>1</v>
      </c>
      <c r="I876" s="668">
        <v>2955.2</v>
      </c>
      <c r="J876" s="668">
        <v>52</v>
      </c>
      <c r="K876" s="668">
        <v>154960</v>
      </c>
      <c r="L876" s="668">
        <v>0.52436383324309688</v>
      </c>
      <c r="M876" s="668">
        <v>2980</v>
      </c>
      <c r="N876" s="668">
        <v>35</v>
      </c>
      <c r="O876" s="668">
        <v>108115</v>
      </c>
      <c r="P876" s="681">
        <v>0.36584664320519761</v>
      </c>
      <c r="Q876" s="669">
        <v>3089</v>
      </c>
    </row>
    <row r="877" spans="1:17" ht="14.4" customHeight="1" x14ac:dyDescent="0.3">
      <c r="A877" s="664" t="s">
        <v>555</v>
      </c>
      <c r="B877" s="665" t="s">
        <v>7777</v>
      </c>
      <c r="C877" s="665" t="s">
        <v>7628</v>
      </c>
      <c r="D877" s="665" t="s">
        <v>8960</v>
      </c>
      <c r="E877" s="665" t="s">
        <v>8961</v>
      </c>
      <c r="F877" s="668">
        <v>1</v>
      </c>
      <c r="G877" s="668">
        <v>2146</v>
      </c>
      <c r="H877" s="668">
        <v>1</v>
      </c>
      <c r="I877" s="668">
        <v>2146</v>
      </c>
      <c r="J877" s="668">
        <v>1</v>
      </c>
      <c r="K877" s="668">
        <v>2176</v>
      </c>
      <c r="L877" s="668">
        <v>1.0139794967381175</v>
      </c>
      <c r="M877" s="668">
        <v>2176</v>
      </c>
      <c r="N877" s="668">
        <v>1</v>
      </c>
      <c r="O877" s="668">
        <v>2215</v>
      </c>
      <c r="P877" s="681">
        <v>1.03215284249767</v>
      </c>
      <c r="Q877" s="669">
        <v>2215</v>
      </c>
    </row>
    <row r="878" spans="1:17" ht="14.4" customHeight="1" x14ac:dyDescent="0.3">
      <c r="A878" s="664" t="s">
        <v>555</v>
      </c>
      <c r="B878" s="665" t="s">
        <v>7777</v>
      </c>
      <c r="C878" s="665" t="s">
        <v>7628</v>
      </c>
      <c r="D878" s="665" t="s">
        <v>8962</v>
      </c>
      <c r="E878" s="665" t="s">
        <v>8963</v>
      </c>
      <c r="F878" s="668">
        <v>2</v>
      </c>
      <c r="G878" s="668">
        <v>3268</v>
      </c>
      <c r="H878" s="668">
        <v>1</v>
      </c>
      <c r="I878" s="668">
        <v>1634</v>
      </c>
      <c r="J878" s="668">
        <v>4</v>
      </c>
      <c r="K878" s="668">
        <v>6560</v>
      </c>
      <c r="L878" s="668">
        <v>2.0073439412484699</v>
      </c>
      <c r="M878" s="668">
        <v>1640</v>
      </c>
      <c r="N878" s="668">
        <v>1</v>
      </c>
      <c r="O878" s="668">
        <v>1689</v>
      </c>
      <c r="P878" s="681">
        <v>0.51682986536107711</v>
      </c>
      <c r="Q878" s="669">
        <v>1689</v>
      </c>
    </row>
    <row r="879" spans="1:17" ht="14.4" customHeight="1" x14ac:dyDescent="0.3">
      <c r="A879" s="664" t="s">
        <v>555</v>
      </c>
      <c r="B879" s="665" t="s">
        <v>7777</v>
      </c>
      <c r="C879" s="665" t="s">
        <v>7628</v>
      </c>
      <c r="D879" s="665" t="s">
        <v>8964</v>
      </c>
      <c r="E879" s="665" t="s">
        <v>8965</v>
      </c>
      <c r="F879" s="668">
        <v>1</v>
      </c>
      <c r="G879" s="668">
        <v>2153</v>
      </c>
      <c r="H879" s="668">
        <v>1</v>
      </c>
      <c r="I879" s="668">
        <v>2153</v>
      </c>
      <c r="J879" s="668">
        <v>1</v>
      </c>
      <c r="K879" s="668">
        <v>2178</v>
      </c>
      <c r="L879" s="668">
        <v>1.0116117045982351</v>
      </c>
      <c r="M879" s="668">
        <v>2178</v>
      </c>
      <c r="N879" s="668">
        <v>1</v>
      </c>
      <c r="O879" s="668">
        <v>2261</v>
      </c>
      <c r="P879" s="681">
        <v>1.0501625638643752</v>
      </c>
      <c r="Q879" s="669">
        <v>2261</v>
      </c>
    </row>
    <row r="880" spans="1:17" ht="14.4" customHeight="1" x14ac:dyDescent="0.3">
      <c r="A880" s="664" t="s">
        <v>555</v>
      </c>
      <c r="B880" s="665" t="s">
        <v>7777</v>
      </c>
      <c r="C880" s="665" t="s">
        <v>7628</v>
      </c>
      <c r="D880" s="665" t="s">
        <v>7680</v>
      </c>
      <c r="E880" s="665" t="s">
        <v>7681</v>
      </c>
      <c r="F880" s="668"/>
      <c r="G880" s="668"/>
      <c r="H880" s="668"/>
      <c r="I880" s="668"/>
      <c r="J880" s="668">
        <v>1</v>
      </c>
      <c r="K880" s="668">
        <v>157</v>
      </c>
      <c r="L880" s="668"/>
      <c r="M880" s="668">
        <v>157</v>
      </c>
      <c r="N880" s="668">
        <v>1</v>
      </c>
      <c r="O880" s="668">
        <v>163</v>
      </c>
      <c r="P880" s="681"/>
      <c r="Q880" s="669">
        <v>163</v>
      </c>
    </row>
    <row r="881" spans="1:17" ht="14.4" customHeight="1" x14ac:dyDescent="0.3">
      <c r="A881" s="664" t="s">
        <v>555</v>
      </c>
      <c r="B881" s="665" t="s">
        <v>7777</v>
      </c>
      <c r="C881" s="665" t="s">
        <v>7628</v>
      </c>
      <c r="D881" s="665" t="s">
        <v>8966</v>
      </c>
      <c r="E881" s="665" t="s">
        <v>8967</v>
      </c>
      <c r="F881" s="668">
        <v>7</v>
      </c>
      <c r="G881" s="668">
        <v>11606</v>
      </c>
      <c r="H881" s="668">
        <v>1</v>
      </c>
      <c r="I881" s="668">
        <v>1658</v>
      </c>
      <c r="J881" s="668">
        <v>1</v>
      </c>
      <c r="K881" s="668">
        <v>1667</v>
      </c>
      <c r="L881" s="668">
        <v>0.14363260382560744</v>
      </c>
      <c r="M881" s="668">
        <v>1667</v>
      </c>
      <c r="N881" s="668">
        <v>2</v>
      </c>
      <c r="O881" s="668">
        <v>3436</v>
      </c>
      <c r="P881" s="681">
        <v>0.29605376529381355</v>
      </c>
      <c r="Q881" s="669">
        <v>1718</v>
      </c>
    </row>
    <row r="882" spans="1:17" ht="14.4" customHeight="1" x14ac:dyDescent="0.3">
      <c r="A882" s="664" t="s">
        <v>555</v>
      </c>
      <c r="B882" s="665" t="s">
        <v>7777</v>
      </c>
      <c r="C882" s="665" t="s">
        <v>7628</v>
      </c>
      <c r="D882" s="665" t="s">
        <v>8968</v>
      </c>
      <c r="E882" s="665" t="s">
        <v>8969</v>
      </c>
      <c r="F882" s="668">
        <v>1</v>
      </c>
      <c r="G882" s="668">
        <v>815</v>
      </c>
      <c r="H882" s="668">
        <v>1</v>
      </c>
      <c r="I882" s="668">
        <v>815</v>
      </c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555</v>
      </c>
      <c r="B883" s="665" t="s">
        <v>7777</v>
      </c>
      <c r="C883" s="665" t="s">
        <v>7628</v>
      </c>
      <c r="D883" s="665" t="s">
        <v>8970</v>
      </c>
      <c r="E883" s="665" t="s">
        <v>8971</v>
      </c>
      <c r="F883" s="668">
        <v>0</v>
      </c>
      <c r="G883" s="668">
        <v>0</v>
      </c>
      <c r="H883" s="668"/>
      <c r="I883" s="668"/>
      <c r="J883" s="668">
        <v>0</v>
      </c>
      <c r="K883" s="668">
        <v>0</v>
      </c>
      <c r="L883" s="668"/>
      <c r="M883" s="668"/>
      <c r="N883" s="668">
        <v>0</v>
      </c>
      <c r="O883" s="668">
        <v>0</v>
      </c>
      <c r="P883" s="681"/>
      <c r="Q883" s="669"/>
    </row>
    <row r="884" spans="1:17" ht="14.4" customHeight="1" x14ac:dyDescent="0.3">
      <c r="A884" s="664" t="s">
        <v>555</v>
      </c>
      <c r="B884" s="665" t="s">
        <v>7777</v>
      </c>
      <c r="C884" s="665" t="s">
        <v>7628</v>
      </c>
      <c r="D884" s="665" t="s">
        <v>8972</v>
      </c>
      <c r="E884" s="665" t="s">
        <v>8973</v>
      </c>
      <c r="F884" s="668">
        <v>1241</v>
      </c>
      <c r="G884" s="668">
        <v>0</v>
      </c>
      <c r="H884" s="668"/>
      <c r="I884" s="668">
        <v>0</v>
      </c>
      <c r="J884" s="668">
        <v>1294</v>
      </c>
      <c r="K884" s="668">
        <v>0</v>
      </c>
      <c r="L884" s="668"/>
      <c r="M884" s="668">
        <v>0</v>
      </c>
      <c r="N884" s="668">
        <v>1325</v>
      </c>
      <c r="O884" s="668">
        <v>0</v>
      </c>
      <c r="P884" s="681"/>
      <c r="Q884" s="669">
        <v>0</v>
      </c>
    </row>
    <row r="885" spans="1:17" ht="14.4" customHeight="1" x14ac:dyDescent="0.3">
      <c r="A885" s="664" t="s">
        <v>555</v>
      </c>
      <c r="B885" s="665" t="s">
        <v>7777</v>
      </c>
      <c r="C885" s="665" t="s">
        <v>7628</v>
      </c>
      <c r="D885" s="665" t="s">
        <v>8974</v>
      </c>
      <c r="E885" s="665" t="s">
        <v>8975</v>
      </c>
      <c r="F885" s="668">
        <v>173</v>
      </c>
      <c r="G885" s="668">
        <v>0</v>
      </c>
      <c r="H885" s="668"/>
      <c r="I885" s="668">
        <v>0</v>
      </c>
      <c r="J885" s="668">
        <v>166</v>
      </c>
      <c r="K885" s="668">
        <v>0</v>
      </c>
      <c r="L885" s="668"/>
      <c r="M885" s="668">
        <v>0</v>
      </c>
      <c r="N885" s="668">
        <v>167</v>
      </c>
      <c r="O885" s="668">
        <v>0</v>
      </c>
      <c r="P885" s="681"/>
      <c r="Q885" s="669">
        <v>0</v>
      </c>
    </row>
    <row r="886" spans="1:17" ht="14.4" customHeight="1" x14ac:dyDescent="0.3">
      <c r="A886" s="664" t="s">
        <v>555</v>
      </c>
      <c r="B886" s="665" t="s">
        <v>7777</v>
      </c>
      <c r="C886" s="665" t="s">
        <v>7628</v>
      </c>
      <c r="D886" s="665" t="s">
        <v>7686</v>
      </c>
      <c r="E886" s="665" t="s">
        <v>7687</v>
      </c>
      <c r="F886" s="668">
        <v>10</v>
      </c>
      <c r="G886" s="668">
        <v>0</v>
      </c>
      <c r="H886" s="668"/>
      <c r="I886" s="668">
        <v>0</v>
      </c>
      <c r="J886" s="668"/>
      <c r="K886" s="668"/>
      <c r="L886" s="668"/>
      <c r="M886" s="668"/>
      <c r="N886" s="668"/>
      <c r="O886" s="668"/>
      <c r="P886" s="681"/>
      <c r="Q886" s="669"/>
    </row>
    <row r="887" spans="1:17" ht="14.4" customHeight="1" x14ac:dyDescent="0.3">
      <c r="A887" s="664" t="s">
        <v>555</v>
      </c>
      <c r="B887" s="665" t="s">
        <v>7777</v>
      </c>
      <c r="C887" s="665" t="s">
        <v>7628</v>
      </c>
      <c r="D887" s="665" t="s">
        <v>8976</v>
      </c>
      <c r="E887" s="665" t="s">
        <v>8977</v>
      </c>
      <c r="F887" s="668">
        <v>46</v>
      </c>
      <c r="G887" s="668">
        <v>261510</v>
      </c>
      <c r="H887" s="668">
        <v>1</v>
      </c>
      <c r="I887" s="668">
        <v>5685</v>
      </c>
      <c r="J887" s="668">
        <v>61</v>
      </c>
      <c r="K887" s="668">
        <v>347578</v>
      </c>
      <c r="L887" s="668">
        <v>1.3291193453405223</v>
      </c>
      <c r="M887" s="668">
        <v>5698</v>
      </c>
      <c r="N887" s="668">
        <v>50</v>
      </c>
      <c r="O887" s="668">
        <v>289700</v>
      </c>
      <c r="P887" s="681">
        <v>1.1077970249703644</v>
      </c>
      <c r="Q887" s="669">
        <v>5794</v>
      </c>
    </row>
    <row r="888" spans="1:17" ht="14.4" customHeight="1" x14ac:dyDescent="0.3">
      <c r="A888" s="664" t="s">
        <v>555</v>
      </c>
      <c r="B888" s="665" t="s">
        <v>7777</v>
      </c>
      <c r="C888" s="665" t="s">
        <v>7628</v>
      </c>
      <c r="D888" s="665" t="s">
        <v>8978</v>
      </c>
      <c r="E888" s="665" t="s">
        <v>8979</v>
      </c>
      <c r="F888" s="668">
        <v>91</v>
      </c>
      <c r="G888" s="668">
        <v>358167</v>
      </c>
      <c r="H888" s="668">
        <v>1</v>
      </c>
      <c r="I888" s="668">
        <v>3935.901098901099</v>
      </c>
      <c r="J888" s="668">
        <v>101</v>
      </c>
      <c r="K888" s="668">
        <v>399758</v>
      </c>
      <c r="L888" s="668">
        <v>1.1161218091002243</v>
      </c>
      <c r="M888" s="668">
        <v>3958</v>
      </c>
      <c r="N888" s="668">
        <v>120</v>
      </c>
      <c r="O888" s="668">
        <v>496680</v>
      </c>
      <c r="P888" s="681">
        <v>1.38672742044912</v>
      </c>
      <c r="Q888" s="669">
        <v>4139</v>
      </c>
    </row>
    <row r="889" spans="1:17" ht="14.4" customHeight="1" x14ac:dyDescent="0.3">
      <c r="A889" s="664" t="s">
        <v>555</v>
      </c>
      <c r="B889" s="665" t="s">
        <v>7777</v>
      </c>
      <c r="C889" s="665" t="s">
        <v>7628</v>
      </c>
      <c r="D889" s="665" t="s">
        <v>8980</v>
      </c>
      <c r="E889" s="665" t="s">
        <v>8981</v>
      </c>
      <c r="F889" s="668">
        <v>6250</v>
      </c>
      <c r="G889" s="668">
        <v>6912822</v>
      </c>
      <c r="H889" s="668">
        <v>1</v>
      </c>
      <c r="I889" s="668">
        <v>1106.05152</v>
      </c>
      <c r="J889" s="668">
        <v>5917</v>
      </c>
      <c r="K889" s="668">
        <v>6503814</v>
      </c>
      <c r="L889" s="668">
        <v>0.94083342519162216</v>
      </c>
      <c r="M889" s="668">
        <v>1099.17424370458</v>
      </c>
      <c r="N889" s="668">
        <v>6135</v>
      </c>
      <c r="O889" s="668">
        <v>6797433</v>
      </c>
      <c r="P889" s="681">
        <v>0.98330797465926356</v>
      </c>
      <c r="Q889" s="669">
        <v>1107.9760391198045</v>
      </c>
    </row>
    <row r="890" spans="1:17" ht="14.4" customHeight="1" x14ac:dyDescent="0.3">
      <c r="A890" s="664" t="s">
        <v>555</v>
      </c>
      <c r="B890" s="665" t="s">
        <v>7777</v>
      </c>
      <c r="C890" s="665" t="s">
        <v>7628</v>
      </c>
      <c r="D890" s="665" t="s">
        <v>8982</v>
      </c>
      <c r="E890" s="665" t="s">
        <v>8983</v>
      </c>
      <c r="F890" s="668">
        <v>5</v>
      </c>
      <c r="G890" s="668">
        <v>17611</v>
      </c>
      <c r="H890" s="668">
        <v>1</v>
      </c>
      <c r="I890" s="668">
        <v>3522.2</v>
      </c>
      <c r="J890" s="668">
        <v>1</v>
      </c>
      <c r="K890" s="668">
        <v>3545</v>
      </c>
      <c r="L890" s="668">
        <v>0.2012946453920845</v>
      </c>
      <c r="M890" s="668">
        <v>3545</v>
      </c>
      <c r="N890" s="668"/>
      <c r="O890" s="668"/>
      <c r="P890" s="681"/>
      <c r="Q890" s="669"/>
    </row>
    <row r="891" spans="1:17" ht="14.4" customHeight="1" x14ac:dyDescent="0.3">
      <c r="A891" s="664" t="s">
        <v>555</v>
      </c>
      <c r="B891" s="665" t="s">
        <v>7777</v>
      </c>
      <c r="C891" s="665" t="s">
        <v>7628</v>
      </c>
      <c r="D891" s="665" t="s">
        <v>7700</v>
      </c>
      <c r="E891" s="665" t="s">
        <v>7701</v>
      </c>
      <c r="F891" s="668">
        <v>11</v>
      </c>
      <c r="G891" s="668">
        <v>3819</v>
      </c>
      <c r="H891" s="668">
        <v>1</v>
      </c>
      <c r="I891" s="668">
        <v>347.18181818181819</v>
      </c>
      <c r="J891" s="668">
        <v>5</v>
      </c>
      <c r="K891" s="668">
        <v>1920</v>
      </c>
      <c r="L891" s="668">
        <v>0.50274941084053415</v>
      </c>
      <c r="M891" s="668">
        <v>384</v>
      </c>
      <c r="N891" s="668">
        <v>3</v>
      </c>
      <c r="O891" s="668">
        <v>1182</v>
      </c>
      <c r="P891" s="681">
        <v>0.30950510604870385</v>
      </c>
      <c r="Q891" s="669">
        <v>394</v>
      </c>
    </row>
    <row r="892" spans="1:17" ht="14.4" customHeight="1" x14ac:dyDescent="0.3">
      <c r="A892" s="664" t="s">
        <v>555</v>
      </c>
      <c r="B892" s="665" t="s">
        <v>7777</v>
      </c>
      <c r="C892" s="665" t="s">
        <v>7628</v>
      </c>
      <c r="D892" s="665" t="s">
        <v>7702</v>
      </c>
      <c r="E892" s="665" t="s">
        <v>7663</v>
      </c>
      <c r="F892" s="668">
        <v>2</v>
      </c>
      <c r="G892" s="668">
        <v>1346</v>
      </c>
      <c r="H892" s="668">
        <v>1</v>
      </c>
      <c r="I892" s="668">
        <v>673</v>
      </c>
      <c r="J892" s="668">
        <v>3</v>
      </c>
      <c r="K892" s="668">
        <v>2025</v>
      </c>
      <c r="L892" s="668">
        <v>1.5044576523031203</v>
      </c>
      <c r="M892" s="668">
        <v>675</v>
      </c>
      <c r="N892" s="668"/>
      <c r="O892" s="668"/>
      <c r="P892" s="681"/>
      <c r="Q892" s="669"/>
    </row>
    <row r="893" spans="1:17" ht="14.4" customHeight="1" x14ac:dyDescent="0.3">
      <c r="A893" s="664" t="s">
        <v>555</v>
      </c>
      <c r="B893" s="665" t="s">
        <v>7777</v>
      </c>
      <c r="C893" s="665" t="s">
        <v>7628</v>
      </c>
      <c r="D893" s="665" t="s">
        <v>7879</v>
      </c>
      <c r="E893" s="665" t="s">
        <v>7880</v>
      </c>
      <c r="F893" s="668">
        <v>18</v>
      </c>
      <c r="G893" s="668">
        <v>0</v>
      </c>
      <c r="H893" s="668"/>
      <c r="I893" s="668">
        <v>0</v>
      </c>
      <c r="J893" s="668">
        <v>36</v>
      </c>
      <c r="K893" s="668">
        <v>0</v>
      </c>
      <c r="L893" s="668"/>
      <c r="M893" s="668">
        <v>0</v>
      </c>
      <c r="N893" s="668">
        <v>23</v>
      </c>
      <c r="O893" s="668">
        <v>0</v>
      </c>
      <c r="P893" s="681"/>
      <c r="Q893" s="669">
        <v>0</v>
      </c>
    </row>
    <row r="894" spans="1:17" ht="14.4" customHeight="1" x14ac:dyDescent="0.3">
      <c r="A894" s="664" t="s">
        <v>555</v>
      </c>
      <c r="B894" s="665" t="s">
        <v>7777</v>
      </c>
      <c r="C894" s="665" t="s">
        <v>7628</v>
      </c>
      <c r="D894" s="665" t="s">
        <v>7853</v>
      </c>
      <c r="E894" s="665" t="s">
        <v>7854</v>
      </c>
      <c r="F894" s="668">
        <v>58</v>
      </c>
      <c r="G894" s="668">
        <v>164562</v>
      </c>
      <c r="H894" s="668">
        <v>1</v>
      </c>
      <c r="I894" s="668">
        <v>2837.2758620689656</v>
      </c>
      <c r="J894" s="668">
        <v>43</v>
      </c>
      <c r="K894" s="668">
        <v>122667</v>
      </c>
      <c r="L894" s="668">
        <v>0.7454151019068801</v>
      </c>
      <c r="M894" s="668">
        <v>2852.7209302325582</v>
      </c>
      <c r="N894" s="668">
        <v>42</v>
      </c>
      <c r="O894" s="668">
        <v>123900</v>
      </c>
      <c r="P894" s="681">
        <v>0.75290771867138218</v>
      </c>
      <c r="Q894" s="669">
        <v>2950</v>
      </c>
    </row>
    <row r="895" spans="1:17" ht="14.4" customHeight="1" x14ac:dyDescent="0.3">
      <c r="A895" s="664" t="s">
        <v>555</v>
      </c>
      <c r="B895" s="665" t="s">
        <v>7777</v>
      </c>
      <c r="C895" s="665" t="s">
        <v>7628</v>
      </c>
      <c r="D895" s="665" t="s">
        <v>8984</v>
      </c>
      <c r="E895" s="665" t="s">
        <v>8985</v>
      </c>
      <c r="F895" s="668">
        <v>2</v>
      </c>
      <c r="G895" s="668">
        <v>5534</v>
      </c>
      <c r="H895" s="668">
        <v>1</v>
      </c>
      <c r="I895" s="668">
        <v>2767</v>
      </c>
      <c r="J895" s="668">
        <v>2</v>
      </c>
      <c r="K895" s="668">
        <v>5552</v>
      </c>
      <c r="L895" s="668">
        <v>1.0032526201662451</v>
      </c>
      <c r="M895" s="668">
        <v>2776</v>
      </c>
      <c r="N895" s="668">
        <v>3</v>
      </c>
      <c r="O895" s="668">
        <v>8655</v>
      </c>
      <c r="P895" s="681">
        <v>1.5639681966028189</v>
      </c>
      <c r="Q895" s="669">
        <v>2885</v>
      </c>
    </row>
    <row r="896" spans="1:17" ht="14.4" customHeight="1" x14ac:dyDescent="0.3">
      <c r="A896" s="664" t="s">
        <v>555</v>
      </c>
      <c r="B896" s="665" t="s">
        <v>7777</v>
      </c>
      <c r="C896" s="665" t="s">
        <v>7628</v>
      </c>
      <c r="D896" s="665" t="s">
        <v>8986</v>
      </c>
      <c r="E896" s="665" t="s">
        <v>8987</v>
      </c>
      <c r="F896" s="668"/>
      <c r="G896" s="668"/>
      <c r="H896" s="668"/>
      <c r="I896" s="668"/>
      <c r="J896" s="668"/>
      <c r="K896" s="668"/>
      <c r="L896" s="668"/>
      <c r="M896" s="668"/>
      <c r="N896" s="668">
        <v>0</v>
      </c>
      <c r="O896" s="668">
        <v>0</v>
      </c>
      <c r="P896" s="681"/>
      <c r="Q896" s="669"/>
    </row>
    <row r="897" spans="1:17" ht="14.4" customHeight="1" x14ac:dyDescent="0.3">
      <c r="A897" s="664" t="s">
        <v>555</v>
      </c>
      <c r="B897" s="665" t="s">
        <v>7777</v>
      </c>
      <c r="C897" s="665" t="s">
        <v>7628</v>
      </c>
      <c r="D897" s="665" t="s">
        <v>7707</v>
      </c>
      <c r="E897" s="665" t="s">
        <v>7708</v>
      </c>
      <c r="F897" s="668">
        <v>48</v>
      </c>
      <c r="G897" s="668">
        <v>20836</v>
      </c>
      <c r="H897" s="668">
        <v>1</v>
      </c>
      <c r="I897" s="668">
        <v>434.08333333333331</v>
      </c>
      <c r="J897" s="668">
        <v>35</v>
      </c>
      <c r="K897" s="668">
        <v>15260</v>
      </c>
      <c r="L897" s="668">
        <v>0.73238625455941642</v>
      </c>
      <c r="M897" s="668">
        <v>436</v>
      </c>
      <c r="N897" s="668">
        <v>36</v>
      </c>
      <c r="O897" s="668">
        <v>15976</v>
      </c>
      <c r="P897" s="681">
        <v>0.7667498560184296</v>
      </c>
      <c r="Q897" s="669">
        <v>443.77777777777777</v>
      </c>
    </row>
    <row r="898" spans="1:17" ht="14.4" customHeight="1" x14ac:dyDescent="0.3">
      <c r="A898" s="664" t="s">
        <v>555</v>
      </c>
      <c r="B898" s="665" t="s">
        <v>7777</v>
      </c>
      <c r="C898" s="665" t="s">
        <v>7628</v>
      </c>
      <c r="D898" s="665" t="s">
        <v>8988</v>
      </c>
      <c r="E898" s="665" t="s">
        <v>8989</v>
      </c>
      <c r="F898" s="668">
        <v>3</v>
      </c>
      <c r="G898" s="668">
        <v>11877</v>
      </c>
      <c r="H898" s="668">
        <v>1</v>
      </c>
      <c r="I898" s="668">
        <v>3959</v>
      </c>
      <c r="J898" s="668">
        <v>2</v>
      </c>
      <c r="K898" s="668">
        <v>7978</v>
      </c>
      <c r="L898" s="668">
        <v>0.67171844741938203</v>
      </c>
      <c r="M898" s="668">
        <v>3989</v>
      </c>
      <c r="N898" s="668">
        <v>4</v>
      </c>
      <c r="O898" s="668">
        <v>16536</v>
      </c>
      <c r="P898" s="681">
        <v>1.3922707754483454</v>
      </c>
      <c r="Q898" s="669">
        <v>4134</v>
      </c>
    </row>
    <row r="899" spans="1:17" ht="14.4" customHeight="1" x14ac:dyDescent="0.3">
      <c r="A899" s="664" t="s">
        <v>555</v>
      </c>
      <c r="B899" s="665" t="s">
        <v>7777</v>
      </c>
      <c r="C899" s="665" t="s">
        <v>7628</v>
      </c>
      <c r="D899" s="665" t="s">
        <v>7709</v>
      </c>
      <c r="E899" s="665" t="s">
        <v>7710</v>
      </c>
      <c r="F899" s="668">
        <v>2037</v>
      </c>
      <c r="G899" s="668">
        <v>475786</v>
      </c>
      <c r="H899" s="668">
        <v>1</v>
      </c>
      <c r="I899" s="668">
        <v>233.57191948944526</v>
      </c>
      <c r="J899" s="668">
        <v>2042</v>
      </c>
      <c r="K899" s="668">
        <v>479870</v>
      </c>
      <c r="L899" s="668">
        <v>1.0085836909871244</v>
      </c>
      <c r="M899" s="668">
        <v>235</v>
      </c>
      <c r="N899" s="668">
        <v>2090</v>
      </c>
      <c r="O899" s="668">
        <v>524590</v>
      </c>
      <c r="P899" s="681">
        <v>1.1025755276531886</v>
      </c>
      <c r="Q899" s="669">
        <v>251</v>
      </c>
    </row>
    <row r="900" spans="1:17" ht="14.4" customHeight="1" x14ac:dyDescent="0.3">
      <c r="A900" s="664" t="s">
        <v>555</v>
      </c>
      <c r="B900" s="665" t="s">
        <v>7777</v>
      </c>
      <c r="C900" s="665" t="s">
        <v>7628</v>
      </c>
      <c r="D900" s="665" t="s">
        <v>7711</v>
      </c>
      <c r="E900" s="665" t="s">
        <v>7712</v>
      </c>
      <c r="F900" s="668">
        <v>9</v>
      </c>
      <c r="G900" s="668">
        <v>1016</v>
      </c>
      <c r="H900" s="668">
        <v>1</v>
      </c>
      <c r="I900" s="668">
        <v>112.88888888888889</v>
      </c>
      <c r="J900" s="668">
        <v>6</v>
      </c>
      <c r="K900" s="668">
        <v>684</v>
      </c>
      <c r="L900" s="668">
        <v>0.67322834645669294</v>
      </c>
      <c r="M900" s="668">
        <v>114</v>
      </c>
      <c r="N900" s="668">
        <v>9</v>
      </c>
      <c r="O900" s="668">
        <v>1080</v>
      </c>
      <c r="P900" s="681">
        <v>1.0629921259842521</v>
      </c>
      <c r="Q900" s="669">
        <v>120</v>
      </c>
    </row>
    <row r="901" spans="1:17" ht="14.4" customHeight="1" x14ac:dyDescent="0.3">
      <c r="A901" s="664" t="s">
        <v>555</v>
      </c>
      <c r="B901" s="665" t="s">
        <v>7777</v>
      </c>
      <c r="C901" s="665" t="s">
        <v>7628</v>
      </c>
      <c r="D901" s="665" t="s">
        <v>7713</v>
      </c>
      <c r="E901" s="665" t="s">
        <v>7714</v>
      </c>
      <c r="F901" s="668">
        <v>2</v>
      </c>
      <c r="G901" s="668">
        <v>1395</v>
      </c>
      <c r="H901" s="668">
        <v>1</v>
      </c>
      <c r="I901" s="668">
        <v>697.5</v>
      </c>
      <c r="J901" s="668">
        <v>1</v>
      </c>
      <c r="K901" s="668">
        <v>704</v>
      </c>
      <c r="L901" s="668">
        <v>0.50465949820788536</v>
      </c>
      <c r="M901" s="668">
        <v>704</v>
      </c>
      <c r="N901" s="668">
        <v>1</v>
      </c>
      <c r="O901" s="668">
        <v>721</v>
      </c>
      <c r="P901" s="681">
        <v>0.51684587813620075</v>
      </c>
      <c r="Q901" s="669">
        <v>721</v>
      </c>
    </row>
    <row r="902" spans="1:17" ht="14.4" customHeight="1" x14ac:dyDescent="0.3">
      <c r="A902" s="664" t="s">
        <v>555</v>
      </c>
      <c r="B902" s="665" t="s">
        <v>7777</v>
      </c>
      <c r="C902" s="665" t="s">
        <v>7628</v>
      </c>
      <c r="D902" s="665" t="s">
        <v>7715</v>
      </c>
      <c r="E902" s="665" t="s">
        <v>7716</v>
      </c>
      <c r="F902" s="668">
        <v>1790</v>
      </c>
      <c r="G902" s="668">
        <v>621356</v>
      </c>
      <c r="H902" s="668">
        <v>1</v>
      </c>
      <c r="I902" s="668">
        <v>347.12625698324024</v>
      </c>
      <c r="J902" s="668">
        <v>1634</v>
      </c>
      <c r="K902" s="668">
        <v>570263</v>
      </c>
      <c r="L902" s="668">
        <v>0.91777177656609099</v>
      </c>
      <c r="M902" s="668">
        <v>348.99816401468786</v>
      </c>
      <c r="N902" s="668">
        <v>1207</v>
      </c>
      <c r="O902" s="668">
        <v>448935</v>
      </c>
      <c r="P902" s="681">
        <v>0.72250851363791446</v>
      </c>
      <c r="Q902" s="669">
        <v>371.94283347141675</v>
      </c>
    </row>
    <row r="903" spans="1:17" ht="14.4" customHeight="1" x14ac:dyDescent="0.3">
      <c r="A903" s="664" t="s">
        <v>555</v>
      </c>
      <c r="B903" s="665" t="s">
        <v>7777</v>
      </c>
      <c r="C903" s="665" t="s">
        <v>7628</v>
      </c>
      <c r="D903" s="665" t="s">
        <v>8990</v>
      </c>
      <c r="E903" s="665" t="s">
        <v>8991</v>
      </c>
      <c r="F903" s="668">
        <v>294</v>
      </c>
      <c r="G903" s="668">
        <v>249555</v>
      </c>
      <c r="H903" s="668">
        <v>1</v>
      </c>
      <c r="I903" s="668">
        <v>848.82653061224494</v>
      </c>
      <c r="J903" s="668">
        <v>246</v>
      </c>
      <c r="K903" s="668">
        <v>209584</v>
      </c>
      <c r="L903" s="668">
        <v>0.83983089900022034</v>
      </c>
      <c r="M903" s="668">
        <v>851.96747967479678</v>
      </c>
      <c r="N903" s="668">
        <v>200</v>
      </c>
      <c r="O903" s="668">
        <v>172922</v>
      </c>
      <c r="P903" s="681">
        <v>0.69292140009216407</v>
      </c>
      <c r="Q903" s="669">
        <v>864.61</v>
      </c>
    </row>
    <row r="904" spans="1:17" ht="14.4" customHeight="1" x14ac:dyDescent="0.3">
      <c r="A904" s="664" t="s">
        <v>555</v>
      </c>
      <c r="B904" s="665" t="s">
        <v>7777</v>
      </c>
      <c r="C904" s="665" t="s">
        <v>7628</v>
      </c>
      <c r="D904" s="665" t="s">
        <v>7717</v>
      </c>
      <c r="E904" s="665" t="s">
        <v>7718</v>
      </c>
      <c r="F904" s="668">
        <v>1405</v>
      </c>
      <c r="G904" s="668">
        <v>158453</v>
      </c>
      <c r="H904" s="668">
        <v>1</v>
      </c>
      <c r="I904" s="668">
        <v>112.7779359430605</v>
      </c>
      <c r="J904" s="668">
        <v>1432</v>
      </c>
      <c r="K904" s="668">
        <v>163246</v>
      </c>
      <c r="L904" s="668">
        <v>1.0302487172852517</v>
      </c>
      <c r="M904" s="668">
        <v>113.99860335195531</v>
      </c>
      <c r="N904" s="668">
        <v>1470</v>
      </c>
      <c r="O904" s="668">
        <v>176364</v>
      </c>
      <c r="P904" s="681">
        <v>1.1130366733353108</v>
      </c>
      <c r="Q904" s="669">
        <v>119.97551020408163</v>
      </c>
    </row>
    <row r="905" spans="1:17" ht="14.4" customHeight="1" x14ac:dyDescent="0.3">
      <c r="A905" s="664" t="s">
        <v>555</v>
      </c>
      <c r="B905" s="665" t="s">
        <v>7777</v>
      </c>
      <c r="C905" s="665" t="s">
        <v>7628</v>
      </c>
      <c r="D905" s="665" t="s">
        <v>8992</v>
      </c>
      <c r="E905" s="665" t="s">
        <v>8993</v>
      </c>
      <c r="F905" s="668">
        <v>22</v>
      </c>
      <c r="G905" s="668">
        <v>94174</v>
      </c>
      <c r="H905" s="668">
        <v>1</v>
      </c>
      <c r="I905" s="668">
        <v>4280.636363636364</v>
      </c>
      <c r="J905" s="668">
        <v>11</v>
      </c>
      <c r="K905" s="668">
        <v>47388</v>
      </c>
      <c r="L905" s="668">
        <v>0.503196211268503</v>
      </c>
      <c r="M905" s="668">
        <v>4308</v>
      </c>
      <c r="N905" s="668">
        <v>16</v>
      </c>
      <c r="O905" s="668">
        <v>71824</v>
      </c>
      <c r="P905" s="681">
        <v>0.76267334933208741</v>
      </c>
      <c r="Q905" s="669">
        <v>4489</v>
      </c>
    </row>
    <row r="906" spans="1:17" ht="14.4" customHeight="1" x14ac:dyDescent="0.3">
      <c r="A906" s="664" t="s">
        <v>555</v>
      </c>
      <c r="B906" s="665" t="s">
        <v>7777</v>
      </c>
      <c r="C906" s="665" t="s">
        <v>7628</v>
      </c>
      <c r="D906" s="665" t="s">
        <v>8994</v>
      </c>
      <c r="E906" s="665" t="s">
        <v>8995</v>
      </c>
      <c r="F906" s="668">
        <v>29</v>
      </c>
      <c r="G906" s="668">
        <v>105361</v>
      </c>
      <c r="H906" s="668">
        <v>1</v>
      </c>
      <c r="I906" s="668">
        <v>3633.1379310344828</v>
      </c>
      <c r="J906" s="668">
        <v>20</v>
      </c>
      <c r="K906" s="668">
        <v>73080</v>
      </c>
      <c r="L906" s="668">
        <v>0.69361528459297084</v>
      </c>
      <c r="M906" s="668">
        <v>3654</v>
      </c>
      <c r="N906" s="668">
        <v>17</v>
      </c>
      <c r="O906" s="668">
        <v>65195</v>
      </c>
      <c r="P906" s="681">
        <v>0.61877734645646876</v>
      </c>
      <c r="Q906" s="669">
        <v>3835</v>
      </c>
    </row>
    <row r="907" spans="1:17" ht="14.4" customHeight="1" x14ac:dyDescent="0.3">
      <c r="A907" s="664" t="s">
        <v>555</v>
      </c>
      <c r="B907" s="665" t="s">
        <v>7777</v>
      </c>
      <c r="C907" s="665" t="s">
        <v>7628</v>
      </c>
      <c r="D907" s="665" t="s">
        <v>8996</v>
      </c>
      <c r="E907" s="665" t="s">
        <v>8997</v>
      </c>
      <c r="F907" s="668"/>
      <c r="G907" s="668"/>
      <c r="H907" s="668"/>
      <c r="I907" s="668"/>
      <c r="J907" s="668"/>
      <c r="K907" s="668"/>
      <c r="L907" s="668"/>
      <c r="M907" s="668"/>
      <c r="N907" s="668">
        <v>1</v>
      </c>
      <c r="O907" s="668">
        <v>716</v>
      </c>
      <c r="P907" s="681"/>
      <c r="Q907" s="669">
        <v>716</v>
      </c>
    </row>
    <row r="908" spans="1:17" ht="14.4" customHeight="1" x14ac:dyDescent="0.3">
      <c r="A908" s="664" t="s">
        <v>555</v>
      </c>
      <c r="B908" s="665" t="s">
        <v>7777</v>
      </c>
      <c r="C908" s="665" t="s">
        <v>7628</v>
      </c>
      <c r="D908" s="665" t="s">
        <v>7940</v>
      </c>
      <c r="E908" s="665" t="s">
        <v>7941</v>
      </c>
      <c r="F908" s="668">
        <v>1</v>
      </c>
      <c r="G908" s="668">
        <v>3459</v>
      </c>
      <c r="H908" s="668">
        <v>1</v>
      </c>
      <c r="I908" s="668">
        <v>3459</v>
      </c>
      <c r="J908" s="668"/>
      <c r="K908" s="668"/>
      <c r="L908" s="668"/>
      <c r="M908" s="668"/>
      <c r="N908" s="668"/>
      <c r="O908" s="668"/>
      <c r="P908" s="681"/>
      <c r="Q908" s="669"/>
    </row>
    <row r="909" spans="1:17" ht="14.4" customHeight="1" x14ac:dyDescent="0.3">
      <c r="A909" s="664" t="s">
        <v>555</v>
      </c>
      <c r="B909" s="665" t="s">
        <v>7777</v>
      </c>
      <c r="C909" s="665" t="s">
        <v>7628</v>
      </c>
      <c r="D909" s="665" t="s">
        <v>8998</v>
      </c>
      <c r="E909" s="665" t="s">
        <v>8999</v>
      </c>
      <c r="F909" s="668">
        <v>9</v>
      </c>
      <c r="G909" s="668">
        <v>7807</v>
      </c>
      <c r="H909" s="668">
        <v>1</v>
      </c>
      <c r="I909" s="668">
        <v>867.44444444444446</v>
      </c>
      <c r="J909" s="668">
        <v>9</v>
      </c>
      <c r="K909" s="668">
        <v>7848</v>
      </c>
      <c r="L909" s="668">
        <v>1.0052516971948251</v>
      </c>
      <c r="M909" s="668">
        <v>872</v>
      </c>
      <c r="N909" s="668">
        <v>4</v>
      </c>
      <c r="O909" s="668">
        <v>3540</v>
      </c>
      <c r="P909" s="681">
        <v>0.45343922121173308</v>
      </c>
      <c r="Q909" s="669">
        <v>885</v>
      </c>
    </row>
    <row r="910" spans="1:17" ht="14.4" customHeight="1" x14ac:dyDescent="0.3">
      <c r="A910" s="664" t="s">
        <v>555</v>
      </c>
      <c r="B910" s="665" t="s">
        <v>7777</v>
      </c>
      <c r="C910" s="665" t="s">
        <v>7628</v>
      </c>
      <c r="D910" s="665" t="s">
        <v>7942</v>
      </c>
      <c r="E910" s="665" t="s">
        <v>7943</v>
      </c>
      <c r="F910" s="668">
        <v>1</v>
      </c>
      <c r="G910" s="668">
        <v>3571</v>
      </c>
      <c r="H910" s="668">
        <v>1</v>
      </c>
      <c r="I910" s="668">
        <v>3571</v>
      </c>
      <c r="J910" s="668"/>
      <c r="K910" s="668"/>
      <c r="L910" s="668"/>
      <c r="M910" s="668"/>
      <c r="N910" s="668"/>
      <c r="O910" s="668"/>
      <c r="P910" s="681"/>
      <c r="Q910" s="669"/>
    </row>
    <row r="911" spans="1:17" ht="14.4" customHeight="1" x14ac:dyDescent="0.3">
      <c r="A911" s="664" t="s">
        <v>555</v>
      </c>
      <c r="B911" s="665" t="s">
        <v>7777</v>
      </c>
      <c r="C911" s="665" t="s">
        <v>7628</v>
      </c>
      <c r="D911" s="665" t="s">
        <v>7723</v>
      </c>
      <c r="E911" s="665" t="s">
        <v>7724</v>
      </c>
      <c r="F911" s="668">
        <v>5</v>
      </c>
      <c r="G911" s="668">
        <v>889</v>
      </c>
      <c r="H911" s="668">
        <v>1</v>
      </c>
      <c r="I911" s="668">
        <v>177.8</v>
      </c>
      <c r="J911" s="668">
        <v>6</v>
      </c>
      <c r="K911" s="668">
        <v>1074</v>
      </c>
      <c r="L911" s="668">
        <v>1.2080989876265467</v>
      </c>
      <c r="M911" s="668">
        <v>179</v>
      </c>
      <c r="N911" s="668">
        <v>7</v>
      </c>
      <c r="O911" s="668">
        <v>1281</v>
      </c>
      <c r="P911" s="681">
        <v>1.4409448818897639</v>
      </c>
      <c r="Q911" s="669">
        <v>183</v>
      </c>
    </row>
    <row r="912" spans="1:17" ht="14.4" customHeight="1" x14ac:dyDescent="0.3">
      <c r="A912" s="664" t="s">
        <v>555</v>
      </c>
      <c r="B912" s="665" t="s">
        <v>7777</v>
      </c>
      <c r="C912" s="665" t="s">
        <v>7628</v>
      </c>
      <c r="D912" s="665" t="s">
        <v>7725</v>
      </c>
      <c r="E912" s="665" t="s">
        <v>7726</v>
      </c>
      <c r="F912" s="668"/>
      <c r="G912" s="668"/>
      <c r="H912" s="668"/>
      <c r="I912" s="668"/>
      <c r="J912" s="668">
        <v>2</v>
      </c>
      <c r="K912" s="668">
        <v>1270</v>
      </c>
      <c r="L912" s="668"/>
      <c r="M912" s="668">
        <v>635</v>
      </c>
      <c r="N912" s="668">
        <v>3</v>
      </c>
      <c r="O912" s="668">
        <v>1944</v>
      </c>
      <c r="P912" s="681"/>
      <c r="Q912" s="669">
        <v>648</v>
      </c>
    </row>
    <row r="913" spans="1:17" ht="14.4" customHeight="1" x14ac:dyDescent="0.3">
      <c r="A913" s="664" t="s">
        <v>555</v>
      </c>
      <c r="B913" s="665" t="s">
        <v>7777</v>
      </c>
      <c r="C913" s="665" t="s">
        <v>7628</v>
      </c>
      <c r="D913" s="665" t="s">
        <v>9000</v>
      </c>
      <c r="E913" s="665" t="s">
        <v>9001</v>
      </c>
      <c r="F913" s="668">
        <v>93</v>
      </c>
      <c r="G913" s="668">
        <v>165455</v>
      </c>
      <c r="H913" s="668">
        <v>1</v>
      </c>
      <c r="I913" s="668">
        <v>1779.0860215053763</v>
      </c>
      <c r="J913" s="668">
        <v>58</v>
      </c>
      <c r="K913" s="668">
        <v>103762</v>
      </c>
      <c r="L913" s="668">
        <v>0.62713124414493371</v>
      </c>
      <c r="M913" s="668">
        <v>1789</v>
      </c>
      <c r="N913" s="668">
        <v>48</v>
      </c>
      <c r="O913" s="668">
        <v>89328</v>
      </c>
      <c r="P913" s="681">
        <v>0.53989302227191682</v>
      </c>
      <c r="Q913" s="669">
        <v>1861</v>
      </c>
    </row>
    <row r="914" spans="1:17" ht="14.4" customHeight="1" x14ac:dyDescent="0.3">
      <c r="A914" s="664" t="s">
        <v>555</v>
      </c>
      <c r="B914" s="665" t="s">
        <v>7777</v>
      </c>
      <c r="C914" s="665" t="s">
        <v>7628</v>
      </c>
      <c r="D914" s="665" t="s">
        <v>9002</v>
      </c>
      <c r="E914" s="665" t="s">
        <v>9003</v>
      </c>
      <c r="F914" s="668">
        <v>2</v>
      </c>
      <c r="G914" s="668">
        <v>220</v>
      </c>
      <c r="H914" s="668">
        <v>1</v>
      </c>
      <c r="I914" s="668">
        <v>110</v>
      </c>
      <c r="J914" s="668">
        <v>5</v>
      </c>
      <c r="K914" s="668">
        <v>560</v>
      </c>
      <c r="L914" s="668">
        <v>2.5454545454545454</v>
      </c>
      <c r="M914" s="668">
        <v>112</v>
      </c>
      <c r="N914" s="668">
        <v>11</v>
      </c>
      <c r="O914" s="668">
        <v>1287</v>
      </c>
      <c r="P914" s="681">
        <v>5.85</v>
      </c>
      <c r="Q914" s="669">
        <v>117</v>
      </c>
    </row>
    <row r="915" spans="1:17" ht="14.4" customHeight="1" x14ac:dyDescent="0.3">
      <c r="A915" s="664" t="s">
        <v>555</v>
      </c>
      <c r="B915" s="665" t="s">
        <v>7777</v>
      </c>
      <c r="C915" s="665" t="s">
        <v>7628</v>
      </c>
      <c r="D915" s="665" t="s">
        <v>9004</v>
      </c>
      <c r="E915" s="665" t="s">
        <v>9005</v>
      </c>
      <c r="F915" s="668">
        <v>1</v>
      </c>
      <c r="G915" s="668">
        <v>1277</v>
      </c>
      <c r="H915" s="668">
        <v>1</v>
      </c>
      <c r="I915" s="668">
        <v>1277</v>
      </c>
      <c r="J915" s="668">
        <v>1</v>
      </c>
      <c r="K915" s="668">
        <v>1288</v>
      </c>
      <c r="L915" s="668">
        <v>1.0086139389193423</v>
      </c>
      <c r="M915" s="668">
        <v>1288</v>
      </c>
      <c r="N915" s="668"/>
      <c r="O915" s="668"/>
      <c r="P915" s="681"/>
      <c r="Q915" s="669"/>
    </row>
    <row r="916" spans="1:17" ht="14.4" customHeight="1" x14ac:dyDescent="0.3">
      <c r="A916" s="664" t="s">
        <v>555</v>
      </c>
      <c r="B916" s="665" t="s">
        <v>7777</v>
      </c>
      <c r="C916" s="665" t="s">
        <v>7628</v>
      </c>
      <c r="D916" s="665" t="s">
        <v>7727</v>
      </c>
      <c r="E916" s="665" t="s">
        <v>7728</v>
      </c>
      <c r="F916" s="668">
        <v>105</v>
      </c>
      <c r="G916" s="668">
        <v>29719</v>
      </c>
      <c r="H916" s="668">
        <v>1</v>
      </c>
      <c r="I916" s="668">
        <v>283.03809523809525</v>
      </c>
      <c r="J916" s="668">
        <v>77</v>
      </c>
      <c r="K916" s="668">
        <v>23947</v>
      </c>
      <c r="L916" s="668">
        <v>0.80578081362091591</v>
      </c>
      <c r="M916" s="668">
        <v>311</v>
      </c>
      <c r="N916" s="668">
        <v>98</v>
      </c>
      <c r="O916" s="668">
        <v>31254</v>
      </c>
      <c r="P916" s="681">
        <v>1.0516504593021299</v>
      </c>
      <c r="Q916" s="669">
        <v>318.91836734693879</v>
      </c>
    </row>
    <row r="917" spans="1:17" ht="14.4" customHeight="1" x14ac:dyDescent="0.3">
      <c r="A917" s="664" t="s">
        <v>555</v>
      </c>
      <c r="B917" s="665" t="s">
        <v>7777</v>
      </c>
      <c r="C917" s="665" t="s">
        <v>7628</v>
      </c>
      <c r="D917" s="665" t="s">
        <v>7729</v>
      </c>
      <c r="E917" s="665" t="s">
        <v>7730</v>
      </c>
      <c r="F917" s="668">
        <v>2</v>
      </c>
      <c r="G917" s="668">
        <v>965</v>
      </c>
      <c r="H917" s="668">
        <v>1</v>
      </c>
      <c r="I917" s="668">
        <v>482.5</v>
      </c>
      <c r="J917" s="668">
        <v>1</v>
      </c>
      <c r="K917" s="668">
        <v>487</v>
      </c>
      <c r="L917" s="668">
        <v>0.50466321243523315</v>
      </c>
      <c r="M917" s="668">
        <v>487</v>
      </c>
      <c r="N917" s="668">
        <v>2</v>
      </c>
      <c r="O917" s="668">
        <v>1000</v>
      </c>
      <c r="P917" s="681">
        <v>1.0362694300518134</v>
      </c>
      <c r="Q917" s="669">
        <v>500</v>
      </c>
    </row>
    <row r="918" spans="1:17" ht="14.4" customHeight="1" x14ac:dyDescent="0.3">
      <c r="A918" s="664" t="s">
        <v>555</v>
      </c>
      <c r="B918" s="665" t="s">
        <v>7777</v>
      </c>
      <c r="C918" s="665" t="s">
        <v>7628</v>
      </c>
      <c r="D918" s="665" t="s">
        <v>9006</v>
      </c>
      <c r="E918" s="665" t="s">
        <v>9007</v>
      </c>
      <c r="F918" s="668"/>
      <c r="G918" s="668"/>
      <c r="H918" s="668"/>
      <c r="I918" s="668"/>
      <c r="J918" s="668">
        <v>2</v>
      </c>
      <c r="K918" s="668">
        <v>1256</v>
      </c>
      <c r="L918" s="668"/>
      <c r="M918" s="668">
        <v>628</v>
      </c>
      <c r="N918" s="668"/>
      <c r="O918" s="668"/>
      <c r="P918" s="681"/>
      <c r="Q918" s="669"/>
    </row>
    <row r="919" spans="1:17" ht="14.4" customHeight="1" x14ac:dyDescent="0.3">
      <c r="A919" s="664" t="s">
        <v>555</v>
      </c>
      <c r="B919" s="665" t="s">
        <v>7777</v>
      </c>
      <c r="C919" s="665" t="s">
        <v>7628</v>
      </c>
      <c r="D919" s="665" t="s">
        <v>9008</v>
      </c>
      <c r="E919" s="665" t="s">
        <v>9009</v>
      </c>
      <c r="F919" s="668">
        <v>81</v>
      </c>
      <c r="G919" s="668">
        <v>204675</v>
      </c>
      <c r="H919" s="668">
        <v>1</v>
      </c>
      <c r="I919" s="668">
        <v>2526.8518518518517</v>
      </c>
      <c r="J919" s="668">
        <v>71</v>
      </c>
      <c r="K919" s="668">
        <v>180340</v>
      </c>
      <c r="L919" s="668">
        <v>0.88110418956882863</v>
      </c>
      <c r="M919" s="668">
        <v>2540</v>
      </c>
      <c r="N919" s="668">
        <v>79</v>
      </c>
      <c r="O919" s="668">
        <v>209271</v>
      </c>
      <c r="P919" s="681">
        <v>1.0224551117625504</v>
      </c>
      <c r="Q919" s="669">
        <v>2649</v>
      </c>
    </row>
    <row r="920" spans="1:17" ht="14.4" customHeight="1" x14ac:dyDescent="0.3">
      <c r="A920" s="664" t="s">
        <v>555</v>
      </c>
      <c r="B920" s="665" t="s">
        <v>7777</v>
      </c>
      <c r="C920" s="665" t="s">
        <v>7628</v>
      </c>
      <c r="D920" s="665" t="s">
        <v>9010</v>
      </c>
      <c r="E920" s="665" t="s">
        <v>9011</v>
      </c>
      <c r="F920" s="668">
        <v>20</v>
      </c>
      <c r="G920" s="668">
        <v>91630</v>
      </c>
      <c r="H920" s="668">
        <v>1</v>
      </c>
      <c r="I920" s="668">
        <v>4581.5</v>
      </c>
      <c r="J920" s="668">
        <v>8</v>
      </c>
      <c r="K920" s="668">
        <v>36840</v>
      </c>
      <c r="L920" s="668">
        <v>0.40205172978282222</v>
      </c>
      <c r="M920" s="668">
        <v>4605</v>
      </c>
      <c r="N920" s="668">
        <v>14</v>
      </c>
      <c r="O920" s="668">
        <v>67004</v>
      </c>
      <c r="P920" s="681">
        <v>0.7312452253628724</v>
      </c>
      <c r="Q920" s="669">
        <v>4786</v>
      </c>
    </row>
    <row r="921" spans="1:17" ht="14.4" customHeight="1" x14ac:dyDescent="0.3">
      <c r="A921" s="664" t="s">
        <v>555</v>
      </c>
      <c r="B921" s="665" t="s">
        <v>7777</v>
      </c>
      <c r="C921" s="665" t="s">
        <v>7628</v>
      </c>
      <c r="D921" s="665" t="s">
        <v>9012</v>
      </c>
      <c r="E921" s="665" t="s">
        <v>9013</v>
      </c>
      <c r="F921" s="668">
        <v>14</v>
      </c>
      <c r="G921" s="668">
        <v>55054</v>
      </c>
      <c r="H921" s="668">
        <v>1</v>
      </c>
      <c r="I921" s="668">
        <v>3932.4285714285716</v>
      </c>
      <c r="J921" s="668">
        <v>4</v>
      </c>
      <c r="K921" s="668">
        <v>15824</v>
      </c>
      <c r="L921" s="668">
        <v>0.2874268899625822</v>
      </c>
      <c r="M921" s="668">
        <v>3956</v>
      </c>
      <c r="N921" s="668">
        <v>3</v>
      </c>
      <c r="O921" s="668">
        <v>12303</v>
      </c>
      <c r="P921" s="681">
        <v>0.22347150070839539</v>
      </c>
      <c r="Q921" s="669">
        <v>4101</v>
      </c>
    </row>
    <row r="922" spans="1:17" ht="14.4" customHeight="1" x14ac:dyDescent="0.3">
      <c r="A922" s="664" t="s">
        <v>555</v>
      </c>
      <c r="B922" s="665" t="s">
        <v>7777</v>
      </c>
      <c r="C922" s="665" t="s">
        <v>7628</v>
      </c>
      <c r="D922" s="665" t="s">
        <v>9014</v>
      </c>
      <c r="E922" s="665" t="s">
        <v>9015</v>
      </c>
      <c r="F922" s="668">
        <v>123</v>
      </c>
      <c r="G922" s="668">
        <v>670463</v>
      </c>
      <c r="H922" s="668">
        <v>1</v>
      </c>
      <c r="I922" s="668">
        <v>5450.9186991869919</v>
      </c>
      <c r="J922" s="668">
        <v>118</v>
      </c>
      <c r="K922" s="668">
        <v>647557</v>
      </c>
      <c r="L922" s="668">
        <v>0.96583554946357963</v>
      </c>
      <c r="M922" s="668">
        <v>5487.7711864406783</v>
      </c>
      <c r="N922" s="668">
        <v>125</v>
      </c>
      <c r="O922" s="668">
        <v>712814</v>
      </c>
      <c r="P922" s="681">
        <v>1.0631667966763267</v>
      </c>
      <c r="Q922" s="669">
        <v>5702.5119999999997</v>
      </c>
    </row>
    <row r="923" spans="1:17" ht="14.4" customHeight="1" x14ac:dyDescent="0.3">
      <c r="A923" s="664" t="s">
        <v>555</v>
      </c>
      <c r="B923" s="665" t="s">
        <v>7777</v>
      </c>
      <c r="C923" s="665" t="s">
        <v>7628</v>
      </c>
      <c r="D923" s="665" t="s">
        <v>9016</v>
      </c>
      <c r="E923" s="665" t="s">
        <v>9017</v>
      </c>
      <c r="F923" s="668">
        <v>14</v>
      </c>
      <c r="G923" s="668">
        <v>34362</v>
      </c>
      <c r="H923" s="668">
        <v>1</v>
      </c>
      <c r="I923" s="668">
        <v>2454.4285714285716</v>
      </c>
      <c r="J923" s="668">
        <v>14</v>
      </c>
      <c r="K923" s="668">
        <v>34524</v>
      </c>
      <c r="L923" s="668">
        <v>1.0047145102147721</v>
      </c>
      <c r="M923" s="668">
        <v>2466</v>
      </c>
      <c r="N923" s="668">
        <v>9</v>
      </c>
      <c r="O923" s="668">
        <v>22959</v>
      </c>
      <c r="P923" s="681">
        <v>0.66815086432687276</v>
      </c>
      <c r="Q923" s="669">
        <v>2551</v>
      </c>
    </row>
    <row r="924" spans="1:17" ht="14.4" customHeight="1" x14ac:dyDescent="0.3">
      <c r="A924" s="664" t="s">
        <v>555</v>
      </c>
      <c r="B924" s="665" t="s">
        <v>7777</v>
      </c>
      <c r="C924" s="665" t="s">
        <v>7628</v>
      </c>
      <c r="D924" s="665" t="s">
        <v>9018</v>
      </c>
      <c r="E924" s="665" t="s">
        <v>9019</v>
      </c>
      <c r="F924" s="668">
        <v>39</v>
      </c>
      <c r="G924" s="668">
        <v>96033</v>
      </c>
      <c r="H924" s="668">
        <v>1</v>
      </c>
      <c r="I924" s="668">
        <v>2462.3846153846152</v>
      </c>
      <c r="J924" s="668">
        <v>40</v>
      </c>
      <c r="K924" s="668">
        <v>98920</v>
      </c>
      <c r="L924" s="668">
        <v>1.0300625826538794</v>
      </c>
      <c r="M924" s="668">
        <v>2473</v>
      </c>
      <c r="N924" s="668">
        <v>45</v>
      </c>
      <c r="O924" s="668">
        <v>114660</v>
      </c>
      <c r="P924" s="681">
        <v>1.1939645746774545</v>
      </c>
      <c r="Q924" s="669">
        <v>2548</v>
      </c>
    </row>
    <row r="925" spans="1:17" ht="14.4" customHeight="1" x14ac:dyDescent="0.3">
      <c r="A925" s="664" t="s">
        <v>555</v>
      </c>
      <c r="B925" s="665" t="s">
        <v>7777</v>
      </c>
      <c r="C925" s="665" t="s">
        <v>7628</v>
      </c>
      <c r="D925" s="665" t="s">
        <v>7735</v>
      </c>
      <c r="E925" s="665" t="s">
        <v>7736</v>
      </c>
      <c r="F925" s="668">
        <v>1</v>
      </c>
      <c r="G925" s="668">
        <v>116</v>
      </c>
      <c r="H925" s="668">
        <v>1</v>
      </c>
      <c r="I925" s="668">
        <v>116</v>
      </c>
      <c r="J925" s="668"/>
      <c r="K925" s="668"/>
      <c r="L925" s="668"/>
      <c r="M925" s="668"/>
      <c r="N925" s="668"/>
      <c r="O925" s="668"/>
      <c r="P925" s="681"/>
      <c r="Q925" s="669"/>
    </row>
    <row r="926" spans="1:17" ht="14.4" customHeight="1" x14ac:dyDescent="0.3">
      <c r="A926" s="664" t="s">
        <v>555</v>
      </c>
      <c r="B926" s="665" t="s">
        <v>7777</v>
      </c>
      <c r="C926" s="665" t="s">
        <v>7628</v>
      </c>
      <c r="D926" s="665" t="s">
        <v>9020</v>
      </c>
      <c r="E926" s="665" t="s">
        <v>9021</v>
      </c>
      <c r="F926" s="668">
        <v>8</v>
      </c>
      <c r="G926" s="668">
        <v>34958</v>
      </c>
      <c r="H926" s="668">
        <v>1</v>
      </c>
      <c r="I926" s="668">
        <v>4369.75</v>
      </c>
      <c r="J926" s="668">
        <v>4</v>
      </c>
      <c r="K926" s="668">
        <v>17541</v>
      </c>
      <c r="L926" s="668">
        <v>0.50177355683963609</v>
      </c>
      <c r="M926" s="668">
        <v>4385.25</v>
      </c>
      <c r="N926" s="668">
        <v>7</v>
      </c>
      <c r="O926" s="668">
        <v>31990</v>
      </c>
      <c r="P926" s="681">
        <v>0.91509811774128957</v>
      </c>
      <c r="Q926" s="669">
        <v>4570</v>
      </c>
    </row>
    <row r="927" spans="1:17" ht="14.4" customHeight="1" x14ac:dyDescent="0.3">
      <c r="A927" s="664" t="s">
        <v>555</v>
      </c>
      <c r="B927" s="665" t="s">
        <v>7777</v>
      </c>
      <c r="C927" s="665" t="s">
        <v>7628</v>
      </c>
      <c r="D927" s="665" t="s">
        <v>9022</v>
      </c>
      <c r="E927" s="665" t="s">
        <v>9023</v>
      </c>
      <c r="F927" s="668">
        <v>3</v>
      </c>
      <c r="G927" s="668">
        <v>10549</v>
      </c>
      <c r="H927" s="668">
        <v>1</v>
      </c>
      <c r="I927" s="668">
        <v>3516.3333333333335</v>
      </c>
      <c r="J927" s="668">
        <v>7</v>
      </c>
      <c r="K927" s="668">
        <v>24745</v>
      </c>
      <c r="L927" s="668">
        <v>2.3457199734571996</v>
      </c>
      <c r="M927" s="668">
        <v>3535</v>
      </c>
      <c r="N927" s="668">
        <v>10</v>
      </c>
      <c r="O927" s="668">
        <v>37100</v>
      </c>
      <c r="P927" s="681">
        <v>3.5169210351692102</v>
      </c>
      <c r="Q927" s="669">
        <v>3710</v>
      </c>
    </row>
    <row r="928" spans="1:17" ht="14.4" customHeight="1" x14ac:dyDescent="0.3">
      <c r="A928" s="664" t="s">
        <v>555</v>
      </c>
      <c r="B928" s="665" t="s">
        <v>7777</v>
      </c>
      <c r="C928" s="665" t="s">
        <v>7628</v>
      </c>
      <c r="D928" s="665" t="s">
        <v>9024</v>
      </c>
      <c r="E928" s="665" t="s">
        <v>9025</v>
      </c>
      <c r="F928" s="668">
        <v>1</v>
      </c>
      <c r="G928" s="668">
        <v>487</v>
      </c>
      <c r="H928" s="668">
        <v>1</v>
      </c>
      <c r="I928" s="668">
        <v>487</v>
      </c>
      <c r="J928" s="668"/>
      <c r="K928" s="668"/>
      <c r="L928" s="668"/>
      <c r="M928" s="668"/>
      <c r="N928" s="668"/>
      <c r="O928" s="668"/>
      <c r="P928" s="681"/>
      <c r="Q928" s="669"/>
    </row>
    <row r="929" spans="1:17" ht="14.4" customHeight="1" x14ac:dyDescent="0.3">
      <c r="A929" s="664" t="s">
        <v>555</v>
      </c>
      <c r="B929" s="665" t="s">
        <v>7777</v>
      </c>
      <c r="C929" s="665" t="s">
        <v>7628</v>
      </c>
      <c r="D929" s="665" t="s">
        <v>9026</v>
      </c>
      <c r="E929" s="665" t="s">
        <v>9027</v>
      </c>
      <c r="F929" s="668">
        <v>24</v>
      </c>
      <c r="G929" s="668">
        <v>71949</v>
      </c>
      <c r="H929" s="668">
        <v>1</v>
      </c>
      <c r="I929" s="668">
        <v>2997.875</v>
      </c>
      <c r="J929" s="668">
        <v>17</v>
      </c>
      <c r="K929" s="668">
        <v>51187</v>
      </c>
      <c r="L929" s="668">
        <v>0.71143448831811418</v>
      </c>
      <c r="M929" s="668">
        <v>3011</v>
      </c>
      <c r="N929" s="668">
        <v>19</v>
      </c>
      <c r="O929" s="668">
        <v>59109</v>
      </c>
      <c r="P929" s="681">
        <v>0.82154025768252514</v>
      </c>
      <c r="Q929" s="669">
        <v>3111</v>
      </c>
    </row>
    <row r="930" spans="1:17" ht="14.4" customHeight="1" x14ac:dyDescent="0.3">
      <c r="A930" s="664" t="s">
        <v>555</v>
      </c>
      <c r="B930" s="665" t="s">
        <v>7777</v>
      </c>
      <c r="C930" s="665" t="s">
        <v>7628</v>
      </c>
      <c r="D930" s="665" t="s">
        <v>9028</v>
      </c>
      <c r="E930" s="665" t="s">
        <v>9029</v>
      </c>
      <c r="F930" s="668">
        <v>72</v>
      </c>
      <c r="G930" s="668">
        <v>202617</v>
      </c>
      <c r="H930" s="668">
        <v>1</v>
      </c>
      <c r="I930" s="668">
        <v>2814.125</v>
      </c>
      <c r="J930" s="668">
        <v>84</v>
      </c>
      <c r="K930" s="668">
        <v>237804</v>
      </c>
      <c r="L930" s="668">
        <v>1.1736626245576629</v>
      </c>
      <c r="M930" s="668">
        <v>2831</v>
      </c>
      <c r="N930" s="668">
        <v>66</v>
      </c>
      <c r="O930" s="668">
        <v>193446</v>
      </c>
      <c r="P930" s="681">
        <v>0.95473726291476035</v>
      </c>
      <c r="Q930" s="669">
        <v>2931</v>
      </c>
    </row>
    <row r="931" spans="1:17" ht="14.4" customHeight="1" x14ac:dyDescent="0.3">
      <c r="A931" s="664" t="s">
        <v>555</v>
      </c>
      <c r="B931" s="665" t="s">
        <v>7777</v>
      </c>
      <c r="C931" s="665" t="s">
        <v>7628</v>
      </c>
      <c r="D931" s="665" t="s">
        <v>9030</v>
      </c>
      <c r="E931" s="665" t="s">
        <v>9031</v>
      </c>
      <c r="F931" s="668">
        <v>8</v>
      </c>
      <c r="G931" s="668">
        <v>30183</v>
      </c>
      <c r="H931" s="668">
        <v>1</v>
      </c>
      <c r="I931" s="668">
        <v>3772.875</v>
      </c>
      <c r="J931" s="668">
        <v>9</v>
      </c>
      <c r="K931" s="668">
        <v>34155</v>
      </c>
      <c r="L931" s="668">
        <v>1.131597256733923</v>
      </c>
      <c r="M931" s="668">
        <v>3795</v>
      </c>
      <c r="N931" s="668">
        <v>11</v>
      </c>
      <c r="O931" s="668">
        <v>43340</v>
      </c>
      <c r="P931" s="681">
        <v>1.4359076301229168</v>
      </c>
      <c r="Q931" s="669">
        <v>3940</v>
      </c>
    </row>
    <row r="932" spans="1:17" ht="14.4" customHeight="1" x14ac:dyDescent="0.3">
      <c r="A932" s="664" t="s">
        <v>555</v>
      </c>
      <c r="B932" s="665" t="s">
        <v>7777</v>
      </c>
      <c r="C932" s="665" t="s">
        <v>7628</v>
      </c>
      <c r="D932" s="665" t="s">
        <v>7737</v>
      </c>
      <c r="E932" s="665" t="s">
        <v>7738</v>
      </c>
      <c r="F932" s="668">
        <v>23</v>
      </c>
      <c r="G932" s="668">
        <v>22286</v>
      </c>
      <c r="H932" s="668">
        <v>1</v>
      </c>
      <c r="I932" s="668">
        <v>968.95652173913038</v>
      </c>
      <c r="J932" s="668">
        <v>46</v>
      </c>
      <c r="K932" s="668">
        <v>44896</v>
      </c>
      <c r="L932" s="668">
        <v>2.0145382751503185</v>
      </c>
      <c r="M932" s="668">
        <v>976</v>
      </c>
      <c r="N932" s="668">
        <v>29</v>
      </c>
      <c r="O932" s="668">
        <v>29029</v>
      </c>
      <c r="P932" s="681">
        <v>1.3025666337611057</v>
      </c>
      <c r="Q932" s="669">
        <v>1001</v>
      </c>
    </row>
    <row r="933" spans="1:17" ht="14.4" customHeight="1" x14ac:dyDescent="0.3">
      <c r="A933" s="664" t="s">
        <v>555</v>
      </c>
      <c r="B933" s="665" t="s">
        <v>7777</v>
      </c>
      <c r="C933" s="665" t="s">
        <v>7628</v>
      </c>
      <c r="D933" s="665" t="s">
        <v>7739</v>
      </c>
      <c r="E933" s="665" t="s">
        <v>7740</v>
      </c>
      <c r="F933" s="668">
        <v>7</v>
      </c>
      <c r="G933" s="668">
        <v>791</v>
      </c>
      <c r="H933" s="668">
        <v>1</v>
      </c>
      <c r="I933" s="668">
        <v>113</v>
      </c>
      <c r="J933" s="668">
        <v>3</v>
      </c>
      <c r="K933" s="668">
        <v>342</v>
      </c>
      <c r="L933" s="668">
        <v>0.43236409608091025</v>
      </c>
      <c r="M933" s="668">
        <v>114</v>
      </c>
      <c r="N933" s="668">
        <v>3</v>
      </c>
      <c r="O933" s="668">
        <v>360</v>
      </c>
      <c r="P933" s="681">
        <v>0.45512010113780027</v>
      </c>
      <c r="Q933" s="669">
        <v>120</v>
      </c>
    </row>
    <row r="934" spans="1:17" ht="14.4" customHeight="1" x14ac:dyDescent="0.3">
      <c r="A934" s="664" t="s">
        <v>555</v>
      </c>
      <c r="B934" s="665" t="s">
        <v>7777</v>
      </c>
      <c r="C934" s="665" t="s">
        <v>7628</v>
      </c>
      <c r="D934" s="665" t="s">
        <v>7741</v>
      </c>
      <c r="E934" s="665" t="s">
        <v>7742</v>
      </c>
      <c r="F934" s="668"/>
      <c r="G934" s="668"/>
      <c r="H934" s="668"/>
      <c r="I934" s="668"/>
      <c r="J934" s="668">
        <v>3</v>
      </c>
      <c r="K934" s="668">
        <v>1782</v>
      </c>
      <c r="L934" s="668"/>
      <c r="M934" s="668">
        <v>594</v>
      </c>
      <c r="N934" s="668"/>
      <c r="O934" s="668"/>
      <c r="P934" s="681"/>
      <c r="Q934" s="669"/>
    </row>
    <row r="935" spans="1:17" ht="14.4" customHeight="1" x14ac:dyDescent="0.3">
      <c r="A935" s="664" t="s">
        <v>555</v>
      </c>
      <c r="B935" s="665" t="s">
        <v>7777</v>
      </c>
      <c r="C935" s="665" t="s">
        <v>7628</v>
      </c>
      <c r="D935" s="665" t="s">
        <v>7743</v>
      </c>
      <c r="E935" s="665" t="s">
        <v>7744</v>
      </c>
      <c r="F935" s="668"/>
      <c r="G935" s="668"/>
      <c r="H935" s="668"/>
      <c r="I935" s="668"/>
      <c r="J935" s="668">
        <v>1</v>
      </c>
      <c r="K935" s="668">
        <v>935</v>
      </c>
      <c r="L935" s="668"/>
      <c r="M935" s="668">
        <v>935</v>
      </c>
      <c r="N935" s="668"/>
      <c r="O935" s="668"/>
      <c r="P935" s="681"/>
      <c r="Q935" s="669"/>
    </row>
    <row r="936" spans="1:17" ht="14.4" customHeight="1" x14ac:dyDescent="0.3">
      <c r="A936" s="664" t="s">
        <v>555</v>
      </c>
      <c r="B936" s="665" t="s">
        <v>7777</v>
      </c>
      <c r="C936" s="665" t="s">
        <v>7628</v>
      </c>
      <c r="D936" s="665" t="s">
        <v>9032</v>
      </c>
      <c r="E936" s="665" t="s">
        <v>9033</v>
      </c>
      <c r="F936" s="668">
        <v>21</v>
      </c>
      <c r="G936" s="668">
        <v>122367</v>
      </c>
      <c r="H936" s="668">
        <v>1</v>
      </c>
      <c r="I936" s="668">
        <v>5827</v>
      </c>
      <c r="J936" s="668">
        <v>22</v>
      </c>
      <c r="K936" s="668">
        <v>128766</v>
      </c>
      <c r="L936" s="668">
        <v>1.0522935105052833</v>
      </c>
      <c r="M936" s="668">
        <v>5853</v>
      </c>
      <c r="N936" s="668">
        <v>25</v>
      </c>
      <c r="O936" s="668">
        <v>151725</v>
      </c>
      <c r="P936" s="681">
        <v>1.2399176248498369</v>
      </c>
      <c r="Q936" s="669">
        <v>6069</v>
      </c>
    </row>
    <row r="937" spans="1:17" ht="14.4" customHeight="1" x14ac:dyDescent="0.3">
      <c r="A937" s="664" t="s">
        <v>555</v>
      </c>
      <c r="B937" s="665" t="s">
        <v>7777</v>
      </c>
      <c r="C937" s="665" t="s">
        <v>7628</v>
      </c>
      <c r="D937" s="665" t="s">
        <v>837</v>
      </c>
      <c r="E937" s="665" t="s">
        <v>9034</v>
      </c>
      <c r="F937" s="668">
        <v>3</v>
      </c>
      <c r="G937" s="668">
        <v>3563</v>
      </c>
      <c r="H937" s="668">
        <v>1</v>
      </c>
      <c r="I937" s="668">
        <v>1187.6666666666667</v>
      </c>
      <c r="J937" s="668">
        <v>8</v>
      </c>
      <c r="K937" s="668">
        <v>9544</v>
      </c>
      <c r="L937" s="668">
        <v>2.6786415941622228</v>
      </c>
      <c r="M937" s="668">
        <v>1193</v>
      </c>
      <c r="N937" s="668">
        <v>6</v>
      </c>
      <c r="O937" s="668">
        <v>7374</v>
      </c>
      <c r="P937" s="681">
        <v>2.0696042660679201</v>
      </c>
      <c r="Q937" s="669">
        <v>1229</v>
      </c>
    </row>
    <row r="938" spans="1:17" ht="14.4" customHeight="1" x14ac:dyDescent="0.3">
      <c r="A938" s="664" t="s">
        <v>555</v>
      </c>
      <c r="B938" s="665" t="s">
        <v>7777</v>
      </c>
      <c r="C938" s="665" t="s">
        <v>7628</v>
      </c>
      <c r="D938" s="665" t="s">
        <v>9035</v>
      </c>
      <c r="E938" s="665" t="s">
        <v>9036</v>
      </c>
      <c r="F938" s="668">
        <v>4</v>
      </c>
      <c r="G938" s="668">
        <v>32004</v>
      </c>
      <c r="H938" s="668">
        <v>1</v>
      </c>
      <c r="I938" s="668">
        <v>8001</v>
      </c>
      <c r="J938" s="668">
        <v>10</v>
      </c>
      <c r="K938" s="668">
        <v>80500</v>
      </c>
      <c r="L938" s="668">
        <v>2.515310586176728</v>
      </c>
      <c r="M938" s="668">
        <v>8050</v>
      </c>
      <c r="N938" s="668">
        <v>13</v>
      </c>
      <c r="O938" s="668">
        <v>107978</v>
      </c>
      <c r="P938" s="681">
        <v>3.373890763654543</v>
      </c>
      <c r="Q938" s="669">
        <v>8306</v>
      </c>
    </row>
    <row r="939" spans="1:17" ht="14.4" customHeight="1" x14ac:dyDescent="0.3">
      <c r="A939" s="664" t="s">
        <v>555</v>
      </c>
      <c r="B939" s="665" t="s">
        <v>7777</v>
      </c>
      <c r="C939" s="665" t="s">
        <v>7628</v>
      </c>
      <c r="D939" s="665" t="s">
        <v>9037</v>
      </c>
      <c r="E939" s="665" t="s">
        <v>9038</v>
      </c>
      <c r="F939" s="668">
        <v>12</v>
      </c>
      <c r="G939" s="668">
        <v>0</v>
      </c>
      <c r="H939" s="668"/>
      <c r="I939" s="668">
        <v>0</v>
      </c>
      <c r="J939" s="668">
        <v>20</v>
      </c>
      <c r="K939" s="668">
        <v>0</v>
      </c>
      <c r="L939" s="668"/>
      <c r="M939" s="668">
        <v>0</v>
      </c>
      <c r="N939" s="668">
        <v>24</v>
      </c>
      <c r="O939" s="668">
        <v>0</v>
      </c>
      <c r="P939" s="681"/>
      <c r="Q939" s="669">
        <v>0</v>
      </c>
    </row>
    <row r="940" spans="1:17" ht="14.4" customHeight="1" x14ac:dyDescent="0.3">
      <c r="A940" s="664" t="s">
        <v>555</v>
      </c>
      <c r="B940" s="665" t="s">
        <v>7777</v>
      </c>
      <c r="C940" s="665" t="s">
        <v>7628</v>
      </c>
      <c r="D940" s="665" t="s">
        <v>7747</v>
      </c>
      <c r="E940" s="665" t="s">
        <v>7748</v>
      </c>
      <c r="F940" s="668">
        <v>17</v>
      </c>
      <c r="G940" s="668">
        <v>14579</v>
      </c>
      <c r="H940" s="668">
        <v>1</v>
      </c>
      <c r="I940" s="668">
        <v>857.58823529411768</v>
      </c>
      <c r="J940" s="668">
        <v>11</v>
      </c>
      <c r="K940" s="668">
        <v>9482</v>
      </c>
      <c r="L940" s="668">
        <v>0.65038754372727892</v>
      </c>
      <c r="M940" s="668">
        <v>862</v>
      </c>
      <c r="N940" s="668">
        <v>16</v>
      </c>
      <c r="O940" s="668">
        <v>14256</v>
      </c>
      <c r="P940" s="681">
        <v>0.97784484532546811</v>
      </c>
      <c r="Q940" s="669">
        <v>891</v>
      </c>
    </row>
    <row r="941" spans="1:17" ht="14.4" customHeight="1" x14ac:dyDescent="0.3">
      <c r="A941" s="664" t="s">
        <v>555</v>
      </c>
      <c r="B941" s="665" t="s">
        <v>7777</v>
      </c>
      <c r="C941" s="665" t="s">
        <v>7628</v>
      </c>
      <c r="D941" s="665" t="s">
        <v>7749</v>
      </c>
      <c r="E941" s="665" t="s">
        <v>7750</v>
      </c>
      <c r="F941" s="668"/>
      <c r="G941" s="668"/>
      <c r="H941" s="668"/>
      <c r="I941" s="668"/>
      <c r="J941" s="668">
        <v>1</v>
      </c>
      <c r="K941" s="668">
        <v>82</v>
      </c>
      <c r="L941" s="668"/>
      <c r="M941" s="668">
        <v>82</v>
      </c>
      <c r="N941" s="668"/>
      <c r="O941" s="668"/>
      <c r="P941" s="681"/>
      <c r="Q941" s="669"/>
    </row>
    <row r="942" spans="1:17" ht="14.4" customHeight="1" x14ac:dyDescent="0.3">
      <c r="A942" s="664" t="s">
        <v>555</v>
      </c>
      <c r="B942" s="665" t="s">
        <v>7777</v>
      </c>
      <c r="C942" s="665" t="s">
        <v>7628</v>
      </c>
      <c r="D942" s="665" t="s">
        <v>9039</v>
      </c>
      <c r="E942" s="665" t="s">
        <v>9040</v>
      </c>
      <c r="F942" s="668"/>
      <c r="G942" s="668"/>
      <c r="H942" s="668"/>
      <c r="I942" s="668"/>
      <c r="J942" s="668"/>
      <c r="K942" s="668"/>
      <c r="L942" s="668"/>
      <c r="M942" s="668"/>
      <c r="N942" s="668">
        <v>1</v>
      </c>
      <c r="O942" s="668">
        <v>778</v>
      </c>
      <c r="P942" s="681"/>
      <c r="Q942" s="669">
        <v>778</v>
      </c>
    </row>
    <row r="943" spans="1:17" ht="14.4" customHeight="1" x14ac:dyDescent="0.3">
      <c r="A943" s="664" t="s">
        <v>555</v>
      </c>
      <c r="B943" s="665" t="s">
        <v>7777</v>
      </c>
      <c r="C943" s="665" t="s">
        <v>7628</v>
      </c>
      <c r="D943" s="665" t="s">
        <v>9041</v>
      </c>
      <c r="E943" s="665" t="s">
        <v>9042</v>
      </c>
      <c r="F943" s="668">
        <v>20</v>
      </c>
      <c r="G943" s="668">
        <v>13776</v>
      </c>
      <c r="H943" s="668">
        <v>1</v>
      </c>
      <c r="I943" s="668">
        <v>688.8</v>
      </c>
      <c r="J943" s="668">
        <v>20</v>
      </c>
      <c r="K943" s="668">
        <v>13820</v>
      </c>
      <c r="L943" s="668">
        <v>1.0031939605110336</v>
      </c>
      <c r="M943" s="668">
        <v>691</v>
      </c>
      <c r="N943" s="668">
        <v>13</v>
      </c>
      <c r="O943" s="668">
        <v>9230</v>
      </c>
      <c r="P943" s="681">
        <v>0.67000580720092917</v>
      </c>
      <c r="Q943" s="669">
        <v>710</v>
      </c>
    </row>
    <row r="944" spans="1:17" ht="14.4" customHeight="1" x14ac:dyDescent="0.3">
      <c r="A944" s="664" t="s">
        <v>555</v>
      </c>
      <c r="B944" s="665" t="s">
        <v>7777</v>
      </c>
      <c r="C944" s="665" t="s">
        <v>7628</v>
      </c>
      <c r="D944" s="665" t="s">
        <v>9043</v>
      </c>
      <c r="E944" s="665" t="s">
        <v>9044</v>
      </c>
      <c r="F944" s="668">
        <v>3</v>
      </c>
      <c r="G944" s="668">
        <v>6547</v>
      </c>
      <c r="H944" s="668">
        <v>1</v>
      </c>
      <c r="I944" s="668">
        <v>2182.3333333333335</v>
      </c>
      <c r="J944" s="668">
        <v>5</v>
      </c>
      <c r="K944" s="668">
        <v>10965</v>
      </c>
      <c r="L944" s="668">
        <v>1.6748128914006415</v>
      </c>
      <c r="M944" s="668">
        <v>2193</v>
      </c>
      <c r="N944" s="668">
        <v>2</v>
      </c>
      <c r="O944" s="668">
        <v>4578</v>
      </c>
      <c r="P944" s="681">
        <v>0.69925156560256607</v>
      </c>
      <c r="Q944" s="669">
        <v>2289</v>
      </c>
    </row>
    <row r="945" spans="1:17" ht="14.4" customHeight="1" x14ac:dyDescent="0.3">
      <c r="A945" s="664" t="s">
        <v>555</v>
      </c>
      <c r="B945" s="665" t="s">
        <v>7777</v>
      </c>
      <c r="C945" s="665" t="s">
        <v>7628</v>
      </c>
      <c r="D945" s="665" t="s">
        <v>7751</v>
      </c>
      <c r="E945" s="665" t="s">
        <v>7752</v>
      </c>
      <c r="F945" s="668">
        <v>18</v>
      </c>
      <c r="G945" s="668">
        <v>6224</v>
      </c>
      <c r="H945" s="668">
        <v>1</v>
      </c>
      <c r="I945" s="668">
        <v>345.77777777777777</v>
      </c>
      <c r="J945" s="668">
        <v>17</v>
      </c>
      <c r="K945" s="668">
        <v>6613</v>
      </c>
      <c r="L945" s="668">
        <v>1.0625</v>
      </c>
      <c r="M945" s="668">
        <v>389</v>
      </c>
      <c r="N945" s="668">
        <v>10</v>
      </c>
      <c r="O945" s="668">
        <v>3990</v>
      </c>
      <c r="P945" s="681">
        <v>0.64106683804627251</v>
      </c>
      <c r="Q945" s="669">
        <v>399</v>
      </c>
    </row>
    <row r="946" spans="1:17" ht="14.4" customHeight="1" x14ac:dyDescent="0.3">
      <c r="A946" s="664" t="s">
        <v>555</v>
      </c>
      <c r="B946" s="665" t="s">
        <v>7777</v>
      </c>
      <c r="C946" s="665" t="s">
        <v>7628</v>
      </c>
      <c r="D946" s="665" t="s">
        <v>7753</v>
      </c>
      <c r="E946" s="665" t="s">
        <v>7754</v>
      </c>
      <c r="F946" s="668">
        <v>169</v>
      </c>
      <c r="G946" s="668">
        <v>53274</v>
      </c>
      <c r="H946" s="668">
        <v>1</v>
      </c>
      <c r="I946" s="668">
        <v>315.23076923076923</v>
      </c>
      <c r="J946" s="668">
        <v>150</v>
      </c>
      <c r="K946" s="668">
        <v>47700</v>
      </c>
      <c r="L946" s="668">
        <v>0.89537110034913847</v>
      </c>
      <c r="M946" s="668">
        <v>318</v>
      </c>
      <c r="N946" s="668">
        <v>133</v>
      </c>
      <c r="O946" s="668">
        <v>44023</v>
      </c>
      <c r="P946" s="681">
        <v>0.82635056500356652</v>
      </c>
      <c r="Q946" s="669">
        <v>331</v>
      </c>
    </row>
    <row r="947" spans="1:17" ht="14.4" customHeight="1" x14ac:dyDescent="0.3">
      <c r="A947" s="664" t="s">
        <v>555</v>
      </c>
      <c r="B947" s="665" t="s">
        <v>7777</v>
      </c>
      <c r="C947" s="665" t="s">
        <v>7628</v>
      </c>
      <c r="D947" s="665" t="s">
        <v>7755</v>
      </c>
      <c r="E947" s="665" t="s">
        <v>7756</v>
      </c>
      <c r="F947" s="668">
        <v>4</v>
      </c>
      <c r="G947" s="668">
        <v>4006</v>
      </c>
      <c r="H947" s="668">
        <v>1</v>
      </c>
      <c r="I947" s="668">
        <v>1001.5</v>
      </c>
      <c r="J947" s="668">
        <v>2</v>
      </c>
      <c r="K947" s="668">
        <v>2016</v>
      </c>
      <c r="L947" s="668">
        <v>0.50324513230154766</v>
      </c>
      <c r="M947" s="668">
        <v>1008</v>
      </c>
      <c r="N947" s="668">
        <v>5</v>
      </c>
      <c r="O947" s="668">
        <v>5165</v>
      </c>
      <c r="P947" s="681">
        <v>1.2893160259610583</v>
      </c>
      <c r="Q947" s="669">
        <v>1033</v>
      </c>
    </row>
    <row r="948" spans="1:17" ht="14.4" customHeight="1" x14ac:dyDescent="0.3">
      <c r="A948" s="664" t="s">
        <v>555</v>
      </c>
      <c r="B948" s="665" t="s">
        <v>7777</v>
      </c>
      <c r="C948" s="665" t="s">
        <v>7628</v>
      </c>
      <c r="D948" s="665" t="s">
        <v>7757</v>
      </c>
      <c r="E948" s="665" t="s">
        <v>7758</v>
      </c>
      <c r="F948" s="668">
        <v>5</v>
      </c>
      <c r="G948" s="668">
        <v>563</v>
      </c>
      <c r="H948" s="668">
        <v>1</v>
      </c>
      <c r="I948" s="668">
        <v>112.6</v>
      </c>
      <c r="J948" s="668">
        <v>1</v>
      </c>
      <c r="K948" s="668">
        <v>114</v>
      </c>
      <c r="L948" s="668">
        <v>0.2024866785079929</v>
      </c>
      <c r="M948" s="668">
        <v>114</v>
      </c>
      <c r="N948" s="668"/>
      <c r="O948" s="668"/>
      <c r="P948" s="681"/>
      <c r="Q948" s="669"/>
    </row>
    <row r="949" spans="1:17" ht="14.4" customHeight="1" x14ac:dyDescent="0.3">
      <c r="A949" s="664" t="s">
        <v>555</v>
      </c>
      <c r="B949" s="665" t="s">
        <v>7777</v>
      </c>
      <c r="C949" s="665" t="s">
        <v>7628</v>
      </c>
      <c r="D949" s="665" t="s">
        <v>9045</v>
      </c>
      <c r="E949" s="665" t="s">
        <v>9046</v>
      </c>
      <c r="F949" s="668">
        <v>1</v>
      </c>
      <c r="G949" s="668">
        <v>808</v>
      </c>
      <c r="H949" s="668">
        <v>1</v>
      </c>
      <c r="I949" s="668">
        <v>808</v>
      </c>
      <c r="J949" s="668">
        <v>3</v>
      </c>
      <c r="K949" s="668">
        <v>2445</v>
      </c>
      <c r="L949" s="668">
        <v>3.0259900990099009</v>
      </c>
      <c r="M949" s="668">
        <v>815</v>
      </c>
      <c r="N949" s="668">
        <v>2</v>
      </c>
      <c r="O949" s="668">
        <v>1680</v>
      </c>
      <c r="P949" s="681">
        <v>2.0792079207920793</v>
      </c>
      <c r="Q949" s="669">
        <v>840</v>
      </c>
    </row>
    <row r="950" spans="1:17" ht="14.4" customHeight="1" x14ac:dyDescent="0.3">
      <c r="A950" s="664" t="s">
        <v>555</v>
      </c>
      <c r="B950" s="665" t="s">
        <v>7777</v>
      </c>
      <c r="C950" s="665" t="s">
        <v>7628</v>
      </c>
      <c r="D950" s="665" t="s">
        <v>7963</v>
      </c>
      <c r="E950" s="665" t="s">
        <v>7964</v>
      </c>
      <c r="F950" s="668">
        <v>2</v>
      </c>
      <c r="G950" s="668">
        <v>11122</v>
      </c>
      <c r="H950" s="668">
        <v>1</v>
      </c>
      <c r="I950" s="668">
        <v>5561</v>
      </c>
      <c r="J950" s="668">
        <v>1</v>
      </c>
      <c r="K950" s="668">
        <v>5589</v>
      </c>
      <c r="L950" s="668">
        <v>0.50251753281783851</v>
      </c>
      <c r="M950" s="668">
        <v>5589</v>
      </c>
      <c r="N950" s="668">
        <v>1</v>
      </c>
      <c r="O950" s="668">
        <v>5746</v>
      </c>
      <c r="P950" s="681">
        <v>0.51663369897500444</v>
      </c>
      <c r="Q950" s="669">
        <v>5746</v>
      </c>
    </row>
    <row r="951" spans="1:17" ht="14.4" customHeight="1" x14ac:dyDescent="0.3">
      <c r="A951" s="664" t="s">
        <v>555</v>
      </c>
      <c r="B951" s="665" t="s">
        <v>7777</v>
      </c>
      <c r="C951" s="665" t="s">
        <v>7628</v>
      </c>
      <c r="D951" s="665" t="s">
        <v>9047</v>
      </c>
      <c r="E951" s="665" t="s">
        <v>9048</v>
      </c>
      <c r="F951" s="668">
        <v>7</v>
      </c>
      <c r="G951" s="668">
        <v>11634</v>
      </c>
      <c r="H951" s="668">
        <v>1</v>
      </c>
      <c r="I951" s="668">
        <v>1662</v>
      </c>
      <c r="J951" s="668">
        <v>1</v>
      </c>
      <c r="K951" s="668">
        <v>1668</v>
      </c>
      <c r="L951" s="668">
        <v>0.14337287261474987</v>
      </c>
      <c r="M951" s="668">
        <v>1668</v>
      </c>
      <c r="N951" s="668"/>
      <c r="O951" s="668"/>
      <c r="P951" s="681"/>
      <c r="Q951" s="669"/>
    </row>
    <row r="952" spans="1:17" ht="14.4" customHeight="1" x14ac:dyDescent="0.3">
      <c r="A952" s="664" t="s">
        <v>555</v>
      </c>
      <c r="B952" s="665" t="s">
        <v>7777</v>
      </c>
      <c r="C952" s="665" t="s">
        <v>7628</v>
      </c>
      <c r="D952" s="665" t="s">
        <v>9049</v>
      </c>
      <c r="E952" s="665" t="s">
        <v>9050</v>
      </c>
      <c r="F952" s="668">
        <v>1</v>
      </c>
      <c r="G952" s="668">
        <v>4548</v>
      </c>
      <c r="H952" s="668">
        <v>1</v>
      </c>
      <c r="I952" s="668">
        <v>4548</v>
      </c>
      <c r="J952" s="668">
        <v>1</v>
      </c>
      <c r="K952" s="668">
        <v>4557</v>
      </c>
      <c r="L952" s="668">
        <v>1.0019788918205805</v>
      </c>
      <c r="M952" s="668">
        <v>4557</v>
      </c>
      <c r="N952" s="668"/>
      <c r="O952" s="668"/>
      <c r="P952" s="681"/>
      <c r="Q952" s="669"/>
    </row>
    <row r="953" spans="1:17" ht="14.4" customHeight="1" x14ac:dyDescent="0.3">
      <c r="A953" s="664" t="s">
        <v>555</v>
      </c>
      <c r="B953" s="665" t="s">
        <v>7777</v>
      </c>
      <c r="C953" s="665" t="s">
        <v>7628</v>
      </c>
      <c r="D953" s="665" t="s">
        <v>9051</v>
      </c>
      <c r="E953" s="665" t="s">
        <v>9052</v>
      </c>
      <c r="F953" s="668"/>
      <c r="G953" s="668"/>
      <c r="H953" s="668"/>
      <c r="I953" s="668"/>
      <c r="J953" s="668">
        <v>1</v>
      </c>
      <c r="K953" s="668">
        <v>337</v>
      </c>
      <c r="L953" s="668"/>
      <c r="M953" s="668">
        <v>337</v>
      </c>
      <c r="N953" s="668"/>
      <c r="O953" s="668"/>
      <c r="P953" s="681"/>
      <c r="Q953" s="669"/>
    </row>
    <row r="954" spans="1:17" ht="14.4" customHeight="1" x14ac:dyDescent="0.3">
      <c r="A954" s="664" t="s">
        <v>555</v>
      </c>
      <c r="B954" s="665" t="s">
        <v>7777</v>
      </c>
      <c r="C954" s="665" t="s">
        <v>7628</v>
      </c>
      <c r="D954" s="665" t="s">
        <v>9053</v>
      </c>
      <c r="E954" s="665" t="s">
        <v>9054</v>
      </c>
      <c r="F954" s="668">
        <v>4</v>
      </c>
      <c r="G954" s="668">
        <v>5956</v>
      </c>
      <c r="H954" s="668">
        <v>1</v>
      </c>
      <c r="I954" s="668">
        <v>1489</v>
      </c>
      <c r="J954" s="668"/>
      <c r="K954" s="668"/>
      <c r="L954" s="668"/>
      <c r="M954" s="668"/>
      <c r="N954" s="668">
        <v>2</v>
      </c>
      <c r="O954" s="668">
        <v>3092</v>
      </c>
      <c r="P954" s="681">
        <v>0.51914036265950303</v>
      </c>
      <c r="Q954" s="669">
        <v>1546</v>
      </c>
    </row>
    <row r="955" spans="1:17" ht="14.4" customHeight="1" x14ac:dyDescent="0.3">
      <c r="A955" s="664" t="s">
        <v>555</v>
      </c>
      <c r="B955" s="665" t="s">
        <v>7777</v>
      </c>
      <c r="C955" s="665" t="s">
        <v>7628</v>
      </c>
      <c r="D955" s="665" t="s">
        <v>9055</v>
      </c>
      <c r="E955" s="665" t="s">
        <v>9056</v>
      </c>
      <c r="F955" s="668"/>
      <c r="G955" s="668"/>
      <c r="H955" s="668"/>
      <c r="I955" s="668"/>
      <c r="J955" s="668"/>
      <c r="K955" s="668"/>
      <c r="L955" s="668"/>
      <c r="M955" s="668"/>
      <c r="N955" s="668">
        <v>1</v>
      </c>
      <c r="O955" s="668">
        <v>830</v>
      </c>
      <c r="P955" s="681"/>
      <c r="Q955" s="669">
        <v>830</v>
      </c>
    </row>
    <row r="956" spans="1:17" ht="14.4" customHeight="1" x14ac:dyDescent="0.3">
      <c r="A956" s="664" t="s">
        <v>555</v>
      </c>
      <c r="B956" s="665" t="s">
        <v>7777</v>
      </c>
      <c r="C956" s="665" t="s">
        <v>7628</v>
      </c>
      <c r="D956" s="665" t="s">
        <v>9057</v>
      </c>
      <c r="E956" s="665" t="s">
        <v>9058</v>
      </c>
      <c r="F956" s="668">
        <v>1</v>
      </c>
      <c r="G956" s="668">
        <v>1942</v>
      </c>
      <c r="H956" s="668">
        <v>1</v>
      </c>
      <c r="I956" s="668">
        <v>1942</v>
      </c>
      <c r="J956" s="668">
        <v>2</v>
      </c>
      <c r="K956" s="668">
        <v>3938</v>
      </c>
      <c r="L956" s="668">
        <v>2.0278063851699279</v>
      </c>
      <c r="M956" s="668">
        <v>1969</v>
      </c>
      <c r="N956" s="668">
        <v>1</v>
      </c>
      <c r="O956" s="668">
        <v>2061</v>
      </c>
      <c r="P956" s="681">
        <v>1.0612770339855819</v>
      </c>
      <c r="Q956" s="669">
        <v>2061</v>
      </c>
    </row>
    <row r="957" spans="1:17" ht="14.4" customHeight="1" x14ac:dyDescent="0.3">
      <c r="A957" s="664" t="s">
        <v>555</v>
      </c>
      <c r="B957" s="665" t="s">
        <v>7777</v>
      </c>
      <c r="C957" s="665" t="s">
        <v>7628</v>
      </c>
      <c r="D957" s="665" t="s">
        <v>9059</v>
      </c>
      <c r="E957" s="665" t="s">
        <v>9060</v>
      </c>
      <c r="F957" s="668">
        <v>5</v>
      </c>
      <c r="G957" s="668">
        <v>19600</v>
      </c>
      <c r="H957" s="668">
        <v>1</v>
      </c>
      <c r="I957" s="668">
        <v>3920</v>
      </c>
      <c r="J957" s="668">
        <v>6</v>
      </c>
      <c r="K957" s="668">
        <v>23592</v>
      </c>
      <c r="L957" s="668">
        <v>1.2036734693877551</v>
      </c>
      <c r="M957" s="668">
        <v>3932</v>
      </c>
      <c r="N957" s="668">
        <v>5</v>
      </c>
      <c r="O957" s="668">
        <v>20385</v>
      </c>
      <c r="P957" s="681">
        <v>1.0400510204081632</v>
      </c>
      <c r="Q957" s="669">
        <v>4077</v>
      </c>
    </row>
    <row r="958" spans="1:17" ht="14.4" customHeight="1" x14ac:dyDescent="0.3">
      <c r="A958" s="664" t="s">
        <v>555</v>
      </c>
      <c r="B958" s="665" t="s">
        <v>7777</v>
      </c>
      <c r="C958" s="665" t="s">
        <v>7628</v>
      </c>
      <c r="D958" s="665" t="s">
        <v>7855</v>
      </c>
      <c r="E958" s="665" t="s">
        <v>7856</v>
      </c>
      <c r="F958" s="668">
        <v>54</v>
      </c>
      <c r="G958" s="668">
        <v>71370</v>
      </c>
      <c r="H958" s="668">
        <v>1</v>
      </c>
      <c r="I958" s="668">
        <v>1321.6666666666667</v>
      </c>
      <c r="J958" s="668">
        <v>80</v>
      </c>
      <c r="K958" s="668">
        <v>106400</v>
      </c>
      <c r="L958" s="668">
        <v>1.4908224744290317</v>
      </c>
      <c r="M958" s="668">
        <v>1330</v>
      </c>
      <c r="N958" s="668">
        <v>121</v>
      </c>
      <c r="O958" s="668">
        <v>166980</v>
      </c>
      <c r="P958" s="681">
        <v>2.3396385035729299</v>
      </c>
      <c r="Q958" s="669">
        <v>1380</v>
      </c>
    </row>
    <row r="959" spans="1:17" ht="14.4" customHeight="1" x14ac:dyDescent="0.3">
      <c r="A959" s="664" t="s">
        <v>555</v>
      </c>
      <c r="B959" s="665" t="s">
        <v>7777</v>
      </c>
      <c r="C959" s="665" t="s">
        <v>7628</v>
      </c>
      <c r="D959" s="665" t="s">
        <v>9061</v>
      </c>
      <c r="E959" s="665" t="s">
        <v>9062</v>
      </c>
      <c r="F959" s="668">
        <v>31</v>
      </c>
      <c r="G959" s="668">
        <v>44449</v>
      </c>
      <c r="H959" s="668">
        <v>1</v>
      </c>
      <c r="I959" s="668">
        <v>1433.8387096774193</v>
      </c>
      <c r="J959" s="668">
        <v>37</v>
      </c>
      <c r="K959" s="668">
        <v>53391</v>
      </c>
      <c r="L959" s="668">
        <v>1.2011743796260883</v>
      </c>
      <c r="M959" s="668">
        <v>1443</v>
      </c>
      <c r="N959" s="668">
        <v>30</v>
      </c>
      <c r="O959" s="668">
        <v>44760</v>
      </c>
      <c r="P959" s="681">
        <v>1.0069967828297599</v>
      </c>
      <c r="Q959" s="669">
        <v>1492</v>
      </c>
    </row>
    <row r="960" spans="1:17" ht="14.4" customHeight="1" x14ac:dyDescent="0.3">
      <c r="A960" s="664" t="s">
        <v>555</v>
      </c>
      <c r="B960" s="665" t="s">
        <v>7777</v>
      </c>
      <c r="C960" s="665" t="s">
        <v>7628</v>
      </c>
      <c r="D960" s="665" t="s">
        <v>7761</v>
      </c>
      <c r="E960" s="665" t="s">
        <v>7762</v>
      </c>
      <c r="F960" s="668">
        <v>13</v>
      </c>
      <c r="G960" s="668">
        <v>13781</v>
      </c>
      <c r="H960" s="668">
        <v>1</v>
      </c>
      <c r="I960" s="668">
        <v>1060.0769230769231</v>
      </c>
      <c r="J960" s="668">
        <v>8</v>
      </c>
      <c r="K960" s="668">
        <v>8568</v>
      </c>
      <c r="L960" s="668">
        <v>0.62172556418257019</v>
      </c>
      <c r="M960" s="668">
        <v>1071</v>
      </c>
      <c r="N960" s="668">
        <v>10</v>
      </c>
      <c r="O960" s="668">
        <v>11090</v>
      </c>
      <c r="P960" s="681">
        <v>0.80473115158551634</v>
      </c>
      <c r="Q960" s="669">
        <v>1109</v>
      </c>
    </row>
    <row r="961" spans="1:17" ht="14.4" customHeight="1" x14ac:dyDescent="0.3">
      <c r="A961" s="664" t="s">
        <v>555</v>
      </c>
      <c r="B961" s="665" t="s">
        <v>7777</v>
      </c>
      <c r="C961" s="665" t="s">
        <v>7628</v>
      </c>
      <c r="D961" s="665" t="s">
        <v>9063</v>
      </c>
      <c r="E961" s="665" t="s">
        <v>9064</v>
      </c>
      <c r="F961" s="668">
        <v>11</v>
      </c>
      <c r="G961" s="668">
        <v>13261</v>
      </c>
      <c r="H961" s="668">
        <v>1</v>
      </c>
      <c r="I961" s="668">
        <v>1205.5454545454545</v>
      </c>
      <c r="J961" s="668">
        <v>10</v>
      </c>
      <c r="K961" s="668">
        <v>12120</v>
      </c>
      <c r="L961" s="668">
        <v>0.91395822336173738</v>
      </c>
      <c r="M961" s="668">
        <v>1212</v>
      </c>
      <c r="N961" s="668">
        <v>13</v>
      </c>
      <c r="O961" s="668">
        <v>16094</v>
      </c>
      <c r="P961" s="681">
        <v>1.2136339642560894</v>
      </c>
      <c r="Q961" s="669">
        <v>1238</v>
      </c>
    </row>
    <row r="962" spans="1:17" ht="14.4" customHeight="1" x14ac:dyDescent="0.3">
      <c r="A962" s="664" t="s">
        <v>555</v>
      </c>
      <c r="B962" s="665" t="s">
        <v>7777</v>
      </c>
      <c r="C962" s="665" t="s">
        <v>7628</v>
      </c>
      <c r="D962" s="665" t="s">
        <v>7765</v>
      </c>
      <c r="E962" s="665" t="s">
        <v>7766</v>
      </c>
      <c r="F962" s="668">
        <v>1</v>
      </c>
      <c r="G962" s="668">
        <v>1317</v>
      </c>
      <c r="H962" s="668">
        <v>1</v>
      </c>
      <c r="I962" s="668">
        <v>1317</v>
      </c>
      <c r="J962" s="668">
        <v>1</v>
      </c>
      <c r="K962" s="668">
        <v>1321</v>
      </c>
      <c r="L962" s="668">
        <v>1.0030372057706909</v>
      </c>
      <c r="M962" s="668">
        <v>1321</v>
      </c>
      <c r="N962" s="668">
        <v>3</v>
      </c>
      <c r="O962" s="668">
        <v>4107</v>
      </c>
      <c r="P962" s="681">
        <v>3.1184510250569475</v>
      </c>
      <c r="Q962" s="669">
        <v>1369</v>
      </c>
    </row>
    <row r="963" spans="1:17" ht="14.4" customHeight="1" x14ac:dyDescent="0.3">
      <c r="A963" s="664" t="s">
        <v>555</v>
      </c>
      <c r="B963" s="665" t="s">
        <v>7777</v>
      </c>
      <c r="C963" s="665" t="s">
        <v>7628</v>
      </c>
      <c r="D963" s="665" t="s">
        <v>9065</v>
      </c>
      <c r="E963" s="665" t="s">
        <v>9066</v>
      </c>
      <c r="F963" s="668">
        <v>1</v>
      </c>
      <c r="G963" s="668">
        <v>2505</v>
      </c>
      <c r="H963" s="668">
        <v>1</v>
      </c>
      <c r="I963" s="668">
        <v>2505</v>
      </c>
      <c r="J963" s="668">
        <v>2</v>
      </c>
      <c r="K963" s="668">
        <v>5022</v>
      </c>
      <c r="L963" s="668">
        <v>2.0047904191616768</v>
      </c>
      <c r="M963" s="668">
        <v>2511</v>
      </c>
      <c r="N963" s="668">
        <v>1</v>
      </c>
      <c r="O963" s="668">
        <v>2619</v>
      </c>
      <c r="P963" s="681">
        <v>1.0455089820359282</v>
      </c>
      <c r="Q963" s="669">
        <v>2619</v>
      </c>
    </row>
    <row r="964" spans="1:17" ht="14.4" customHeight="1" x14ac:dyDescent="0.3">
      <c r="A964" s="664" t="s">
        <v>555</v>
      </c>
      <c r="B964" s="665" t="s">
        <v>7777</v>
      </c>
      <c r="C964" s="665" t="s">
        <v>7628</v>
      </c>
      <c r="D964" s="665" t="s">
        <v>9067</v>
      </c>
      <c r="E964" s="665" t="s">
        <v>9068</v>
      </c>
      <c r="F964" s="668">
        <v>9</v>
      </c>
      <c r="G964" s="668">
        <v>16199</v>
      </c>
      <c r="H964" s="668">
        <v>1</v>
      </c>
      <c r="I964" s="668">
        <v>1799.8888888888889</v>
      </c>
      <c r="J964" s="668">
        <v>3</v>
      </c>
      <c r="K964" s="668">
        <v>5409</v>
      </c>
      <c r="L964" s="668">
        <v>0.33390950058645597</v>
      </c>
      <c r="M964" s="668">
        <v>1803</v>
      </c>
      <c r="N964" s="668">
        <v>8</v>
      </c>
      <c r="O964" s="668">
        <v>14712</v>
      </c>
      <c r="P964" s="681">
        <v>0.90820421013642816</v>
      </c>
      <c r="Q964" s="669">
        <v>1839</v>
      </c>
    </row>
    <row r="965" spans="1:17" ht="14.4" customHeight="1" x14ac:dyDescent="0.3">
      <c r="A965" s="664" t="s">
        <v>555</v>
      </c>
      <c r="B965" s="665" t="s">
        <v>7777</v>
      </c>
      <c r="C965" s="665" t="s">
        <v>7628</v>
      </c>
      <c r="D965" s="665" t="s">
        <v>9069</v>
      </c>
      <c r="E965" s="665" t="s">
        <v>9070</v>
      </c>
      <c r="F965" s="668">
        <v>33</v>
      </c>
      <c r="G965" s="668">
        <v>163806</v>
      </c>
      <c r="H965" s="668">
        <v>1</v>
      </c>
      <c r="I965" s="668">
        <v>4963.818181818182</v>
      </c>
      <c r="J965" s="668">
        <v>35</v>
      </c>
      <c r="K965" s="668">
        <v>174720</v>
      </c>
      <c r="L965" s="668">
        <v>1.0666275960587523</v>
      </c>
      <c r="M965" s="668">
        <v>4992</v>
      </c>
      <c r="N965" s="668">
        <v>24</v>
      </c>
      <c r="O965" s="668">
        <v>124776</v>
      </c>
      <c r="P965" s="681">
        <v>0.76173033954800196</v>
      </c>
      <c r="Q965" s="669">
        <v>5199</v>
      </c>
    </row>
    <row r="966" spans="1:17" ht="14.4" customHeight="1" x14ac:dyDescent="0.3">
      <c r="A966" s="664" t="s">
        <v>555</v>
      </c>
      <c r="B966" s="665" t="s">
        <v>7777</v>
      </c>
      <c r="C966" s="665" t="s">
        <v>7628</v>
      </c>
      <c r="D966" s="665" t="s">
        <v>9071</v>
      </c>
      <c r="E966" s="665" t="s">
        <v>9072</v>
      </c>
      <c r="F966" s="668">
        <v>1</v>
      </c>
      <c r="G966" s="668">
        <v>440</v>
      </c>
      <c r="H966" s="668">
        <v>1</v>
      </c>
      <c r="I966" s="668">
        <v>440</v>
      </c>
      <c r="J966" s="668">
        <v>1</v>
      </c>
      <c r="K966" s="668">
        <v>450</v>
      </c>
      <c r="L966" s="668">
        <v>1.0227272727272727</v>
      </c>
      <c r="M966" s="668">
        <v>450</v>
      </c>
      <c r="N966" s="668"/>
      <c r="O966" s="668"/>
      <c r="P966" s="681"/>
      <c r="Q966" s="669"/>
    </row>
    <row r="967" spans="1:17" ht="14.4" customHeight="1" x14ac:dyDescent="0.3">
      <c r="A967" s="664" t="s">
        <v>555</v>
      </c>
      <c r="B967" s="665" t="s">
        <v>7777</v>
      </c>
      <c r="C967" s="665" t="s">
        <v>7628</v>
      </c>
      <c r="D967" s="665" t="s">
        <v>9073</v>
      </c>
      <c r="E967" s="665" t="s">
        <v>9074</v>
      </c>
      <c r="F967" s="668">
        <v>6</v>
      </c>
      <c r="G967" s="668">
        <v>16304</v>
      </c>
      <c r="H967" s="668">
        <v>1</v>
      </c>
      <c r="I967" s="668">
        <v>2717.3333333333335</v>
      </c>
      <c r="J967" s="668">
        <v>4</v>
      </c>
      <c r="K967" s="668">
        <v>10940</v>
      </c>
      <c r="L967" s="668">
        <v>0.67100098135426889</v>
      </c>
      <c r="M967" s="668">
        <v>2735</v>
      </c>
      <c r="N967" s="668">
        <v>3</v>
      </c>
      <c r="O967" s="668">
        <v>8553</v>
      </c>
      <c r="P967" s="681">
        <v>0.52459519136408239</v>
      </c>
      <c r="Q967" s="669">
        <v>2851</v>
      </c>
    </row>
    <row r="968" spans="1:17" ht="14.4" customHeight="1" x14ac:dyDescent="0.3">
      <c r="A968" s="664" t="s">
        <v>555</v>
      </c>
      <c r="B968" s="665" t="s">
        <v>7777</v>
      </c>
      <c r="C968" s="665" t="s">
        <v>7628</v>
      </c>
      <c r="D968" s="665" t="s">
        <v>9075</v>
      </c>
      <c r="E968" s="665" t="s">
        <v>9076</v>
      </c>
      <c r="F968" s="668">
        <v>17</v>
      </c>
      <c r="G968" s="668">
        <v>39080</v>
      </c>
      <c r="H968" s="668">
        <v>1</v>
      </c>
      <c r="I968" s="668">
        <v>2298.8235294117649</v>
      </c>
      <c r="J968" s="668">
        <v>3</v>
      </c>
      <c r="K968" s="668">
        <v>6942</v>
      </c>
      <c r="L968" s="668">
        <v>0.17763561924257931</v>
      </c>
      <c r="M968" s="668">
        <v>2314</v>
      </c>
      <c r="N968" s="668">
        <v>9</v>
      </c>
      <c r="O968" s="668">
        <v>21483</v>
      </c>
      <c r="P968" s="681">
        <v>0.54971852610030703</v>
      </c>
      <c r="Q968" s="669">
        <v>2387</v>
      </c>
    </row>
    <row r="969" spans="1:17" ht="14.4" customHeight="1" x14ac:dyDescent="0.3">
      <c r="A969" s="664" t="s">
        <v>555</v>
      </c>
      <c r="B969" s="665" t="s">
        <v>7777</v>
      </c>
      <c r="C969" s="665" t="s">
        <v>7628</v>
      </c>
      <c r="D969" s="665" t="s">
        <v>7767</v>
      </c>
      <c r="E969" s="665" t="s">
        <v>7768</v>
      </c>
      <c r="F969" s="668">
        <v>2</v>
      </c>
      <c r="G969" s="668">
        <v>1651</v>
      </c>
      <c r="H969" s="668">
        <v>1</v>
      </c>
      <c r="I969" s="668">
        <v>825.5</v>
      </c>
      <c r="J969" s="668">
        <v>1</v>
      </c>
      <c r="K969" s="668">
        <v>830</v>
      </c>
      <c r="L969" s="668">
        <v>0.50272562083585703</v>
      </c>
      <c r="M969" s="668">
        <v>830</v>
      </c>
      <c r="N969" s="668"/>
      <c r="O969" s="668"/>
      <c r="P969" s="681"/>
      <c r="Q969" s="669"/>
    </row>
    <row r="970" spans="1:17" ht="14.4" customHeight="1" x14ac:dyDescent="0.3">
      <c r="A970" s="664" t="s">
        <v>555</v>
      </c>
      <c r="B970" s="665" t="s">
        <v>7777</v>
      </c>
      <c r="C970" s="665" t="s">
        <v>7628</v>
      </c>
      <c r="D970" s="665" t="s">
        <v>9077</v>
      </c>
      <c r="E970" s="665" t="s">
        <v>9078</v>
      </c>
      <c r="F970" s="668">
        <v>4</v>
      </c>
      <c r="G970" s="668">
        <v>8726</v>
      </c>
      <c r="H970" s="668">
        <v>1</v>
      </c>
      <c r="I970" s="668">
        <v>2181.5</v>
      </c>
      <c r="J970" s="668">
        <v>2</v>
      </c>
      <c r="K970" s="668">
        <v>4382</v>
      </c>
      <c r="L970" s="668">
        <v>0.5021774008709603</v>
      </c>
      <c r="M970" s="668">
        <v>2191</v>
      </c>
      <c r="N970" s="668">
        <v>1</v>
      </c>
      <c r="O970" s="668">
        <v>2240</v>
      </c>
      <c r="P970" s="681">
        <v>0.25670410268164107</v>
      </c>
      <c r="Q970" s="669">
        <v>2240</v>
      </c>
    </row>
    <row r="971" spans="1:17" ht="14.4" customHeight="1" x14ac:dyDescent="0.3">
      <c r="A971" s="664" t="s">
        <v>555</v>
      </c>
      <c r="B971" s="665" t="s">
        <v>7777</v>
      </c>
      <c r="C971" s="665" t="s">
        <v>7628</v>
      </c>
      <c r="D971" s="665" t="s">
        <v>9079</v>
      </c>
      <c r="E971" s="665" t="s">
        <v>9080</v>
      </c>
      <c r="F971" s="668">
        <v>16</v>
      </c>
      <c r="G971" s="668">
        <v>0</v>
      </c>
      <c r="H971" s="668"/>
      <c r="I971" s="668">
        <v>0</v>
      </c>
      <c r="J971" s="668"/>
      <c r="K971" s="668"/>
      <c r="L971" s="668"/>
      <c r="M971" s="668"/>
      <c r="N971" s="668"/>
      <c r="O971" s="668"/>
      <c r="P971" s="681"/>
      <c r="Q971" s="669"/>
    </row>
    <row r="972" spans="1:17" ht="14.4" customHeight="1" x14ac:dyDescent="0.3">
      <c r="A972" s="664" t="s">
        <v>555</v>
      </c>
      <c r="B972" s="665" t="s">
        <v>7777</v>
      </c>
      <c r="C972" s="665" t="s">
        <v>7628</v>
      </c>
      <c r="D972" s="665" t="s">
        <v>9081</v>
      </c>
      <c r="E972" s="665" t="s">
        <v>9082</v>
      </c>
      <c r="F972" s="668">
        <v>1</v>
      </c>
      <c r="G972" s="668">
        <v>112</v>
      </c>
      <c r="H972" s="668">
        <v>1</v>
      </c>
      <c r="I972" s="668">
        <v>112</v>
      </c>
      <c r="J972" s="668">
        <v>1</v>
      </c>
      <c r="K972" s="668">
        <v>114</v>
      </c>
      <c r="L972" s="668">
        <v>1.0178571428571428</v>
      </c>
      <c r="M972" s="668">
        <v>114</v>
      </c>
      <c r="N972" s="668">
        <v>2</v>
      </c>
      <c r="O972" s="668">
        <v>240</v>
      </c>
      <c r="P972" s="681">
        <v>2.1428571428571428</v>
      </c>
      <c r="Q972" s="669">
        <v>120</v>
      </c>
    </row>
    <row r="973" spans="1:17" ht="14.4" customHeight="1" x14ac:dyDescent="0.3">
      <c r="A973" s="664" t="s">
        <v>555</v>
      </c>
      <c r="B973" s="665" t="s">
        <v>7777</v>
      </c>
      <c r="C973" s="665" t="s">
        <v>7628</v>
      </c>
      <c r="D973" s="665" t="s">
        <v>7973</v>
      </c>
      <c r="E973" s="665" t="s">
        <v>7974</v>
      </c>
      <c r="F973" s="668"/>
      <c r="G973" s="668"/>
      <c r="H973" s="668"/>
      <c r="I973" s="668"/>
      <c r="J973" s="668">
        <v>1</v>
      </c>
      <c r="K973" s="668">
        <v>6056</v>
      </c>
      <c r="L973" s="668"/>
      <c r="M973" s="668">
        <v>6056</v>
      </c>
      <c r="N973" s="668"/>
      <c r="O973" s="668"/>
      <c r="P973" s="681"/>
      <c r="Q973" s="669"/>
    </row>
    <row r="974" spans="1:17" ht="14.4" customHeight="1" x14ac:dyDescent="0.3">
      <c r="A974" s="664" t="s">
        <v>555</v>
      </c>
      <c r="B974" s="665" t="s">
        <v>7777</v>
      </c>
      <c r="C974" s="665" t="s">
        <v>7628</v>
      </c>
      <c r="D974" s="665" t="s">
        <v>9083</v>
      </c>
      <c r="E974" s="665" t="s">
        <v>9084</v>
      </c>
      <c r="F974" s="668">
        <v>3</v>
      </c>
      <c r="G974" s="668">
        <v>1620</v>
      </c>
      <c r="H974" s="668">
        <v>1</v>
      </c>
      <c r="I974" s="668">
        <v>540</v>
      </c>
      <c r="J974" s="668">
        <v>4</v>
      </c>
      <c r="K974" s="668">
        <v>2172</v>
      </c>
      <c r="L974" s="668">
        <v>1.3407407407407408</v>
      </c>
      <c r="M974" s="668">
        <v>543</v>
      </c>
      <c r="N974" s="668">
        <v>6</v>
      </c>
      <c r="O974" s="668">
        <v>3336</v>
      </c>
      <c r="P974" s="681">
        <v>2.0592592592592593</v>
      </c>
      <c r="Q974" s="669">
        <v>556</v>
      </c>
    </row>
    <row r="975" spans="1:17" ht="14.4" customHeight="1" x14ac:dyDescent="0.3">
      <c r="A975" s="664" t="s">
        <v>555</v>
      </c>
      <c r="B975" s="665" t="s">
        <v>7777</v>
      </c>
      <c r="C975" s="665" t="s">
        <v>7628</v>
      </c>
      <c r="D975" s="665" t="s">
        <v>9085</v>
      </c>
      <c r="E975" s="665" t="s">
        <v>9086</v>
      </c>
      <c r="F975" s="668"/>
      <c r="G975" s="668"/>
      <c r="H975" s="668"/>
      <c r="I975" s="668"/>
      <c r="J975" s="668"/>
      <c r="K975" s="668"/>
      <c r="L975" s="668"/>
      <c r="M975" s="668"/>
      <c r="N975" s="668">
        <v>1</v>
      </c>
      <c r="O975" s="668">
        <v>3619</v>
      </c>
      <c r="P975" s="681"/>
      <c r="Q975" s="669">
        <v>3619</v>
      </c>
    </row>
    <row r="976" spans="1:17" ht="14.4" customHeight="1" x14ac:dyDescent="0.3">
      <c r="A976" s="664" t="s">
        <v>555</v>
      </c>
      <c r="B976" s="665" t="s">
        <v>7777</v>
      </c>
      <c r="C976" s="665" t="s">
        <v>7628</v>
      </c>
      <c r="D976" s="665" t="s">
        <v>7857</v>
      </c>
      <c r="E976" s="665" t="s">
        <v>7848</v>
      </c>
      <c r="F976" s="668">
        <v>2</v>
      </c>
      <c r="G976" s="668">
        <v>1132</v>
      </c>
      <c r="H976" s="668">
        <v>1</v>
      </c>
      <c r="I976" s="668">
        <v>566</v>
      </c>
      <c r="J976" s="668">
        <v>5</v>
      </c>
      <c r="K976" s="668">
        <v>2845</v>
      </c>
      <c r="L976" s="668">
        <v>2.5132508833922262</v>
      </c>
      <c r="M976" s="668">
        <v>569</v>
      </c>
      <c r="N976" s="668">
        <v>1</v>
      </c>
      <c r="O976" s="668">
        <v>593</v>
      </c>
      <c r="P976" s="681">
        <v>0.52385159010600701</v>
      </c>
      <c r="Q976" s="669">
        <v>593</v>
      </c>
    </row>
    <row r="977" spans="1:17" ht="14.4" customHeight="1" x14ac:dyDescent="0.3">
      <c r="A977" s="664" t="s">
        <v>555</v>
      </c>
      <c r="B977" s="665" t="s">
        <v>7777</v>
      </c>
      <c r="C977" s="665" t="s">
        <v>7628</v>
      </c>
      <c r="D977" s="665" t="s">
        <v>9087</v>
      </c>
      <c r="E977" s="665" t="s">
        <v>9088</v>
      </c>
      <c r="F977" s="668">
        <v>4</v>
      </c>
      <c r="G977" s="668">
        <v>10280</v>
      </c>
      <c r="H977" s="668">
        <v>1</v>
      </c>
      <c r="I977" s="668">
        <v>2570</v>
      </c>
      <c r="J977" s="668">
        <v>8</v>
      </c>
      <c r="K977" s="668">
        <v>20624</v>
      </c>
      <c r="L977" s="668">
        <v>2.0062256809338521</v>
      </c>
      <c r="M977" s="668">
        <v>2578</v>
      </c>
      <c r="N977" s="668">
        <v>7</v>
      </c>
      <c r="O977" s="668">
        <v>18676</v>
      </c>
      <c r="P977" s="681">
        <v>1.8167315175097276</v>
      </c>
      <c r="Q977" s="669">
        <v>2668</v>
      </c>
    </row>
    <row r="978" spans="1:17" ht="14.4" customHeight="1" x14ac:dyDescent="0.3">
      <c r="A978" s="664" t="s">
        <v>555</v>
      </c>
      <c r="B978" s="665" t="s">
        <v>7777</v>
      </c>
      <c r="C978" s="665" t="s">
        <v>7628</v>
      </c>
      <c r="D978" s="665" t="s">
        <v>9089</v>
      </c>
      <c r="E978" s="665" t="s">
        <v>9090</v>
      </c>
      <c r="F978" s="668">
        <v>5</v>
      </c>
      <c r="G978" s="668">
        <v>19710</v>
      </c>
      <c r="H978" s="668">
        <v>1</v>
      </c>
      <c r="I978" s="668">
        <v>3942</v>
      </c>
      <c r="J978" s="668">
        <v>3</v>
      </c>
      <c r="K978" s="668">
        <v>11871</v>
      </c>
      <c r="L978" s="668">
        <v>0.602283105022831</v>
      </c>
      <c r="M978" s="668">
        <v>3957</v>
      </c>
      <c r="N978" s="668">
        <v>3</v>
      </c>
      <c r="O978" s="668">
        <v>12555</v>
      </c>
      <c r="P978" s="681">
        <v>0.63698630136986301</v>
      </c>
      <c r="Q978" s="669">
        <v>4185</v>
      </c>
    </row>
    <row r="979" spans="1:17" ht="14.4" customHeight="1" x14ac:dyDescent="0.3">
      <c r="A979" s="664" t="s">
        <v>555</v>
      </c>
      <c r="B979" s="665" t="s">
        <v>7777</v>
      </c>
      <c r="C979" s="665" t="s">
        <v>7628</v>
      </c>
      <c r="D979" s="665" t="s">
        <v>9091</v>
      </c>
      <c r="E979" s="665" t="s">
        <v>9092</v>
      </c>
      <c r="F979" s="668">
        <v>16</v>
      </c>
      <c r="G979" s="668">
        <v>36036</v>
      </c>
      <c r="H979" s="668">
        <v>1</v>
      </c>
      <c r="I979" s="668">
        <v>2252.25</v>
      </c>
      <c r="J979" s="668">
        <v>19</v>
      </c>
      <c r="K979" s="668">
        <v>43149</v>
      </c>
      <c r="L979" s="668">
        <v>1.1973859473859474</v>
      </c>
      <c r="M979" s="668">
        <v>2271</v>
      </c>
      <c r="N979" s="668">
        <v>11</v>
      </c>
      <c r="O979" s="668">
        <v>26081</v>
      </c>
      <c r="P979" s="681">
        <v>0.72374847374847373</v>
      </c>
      <c r="Q979" s="669">
        <v>2371</v>
      </c>
    </row>
    <row r="980" spans="1:17" ht="14.4" customHeight="1" x14ac:dyDescent="0.3">
      <c r="A980" s="664" t="s">
        <v>555</v>
      </c>
      <c r="B980" s="665" t="s">
        <v>7777</v>
      </c>
      <c r="C980" s="665" t="s">
        <v>7628</v>
      </c>
      <c r="D980" s="665" t="s">
        <v>9093</v>
      </c>
      <c r="E980" s="665" t="s">
        <v>9094</v>
      </c>
      <c r="F980" s="668">
        <v>1</v>
      </c>
      <c r="G980" s="668">
        <v>1267</v>
      </c>
      <c r="H980" s="668">
        <v>1</v>
      </c>
      <c r="I980" s="668">
        <v>1267</v>
      </c>
      <c r="J980" s="668">
        <v>2</v>
      </c>
      <c r="K980" s="668">
        <v>2546</v>
      </c>
      <c r="L980" s="668">
        <v>2.0094711917916337</v>
      </c>
      <c r="M980" s="668">
        <v>1273</v>
      </c>
      <c r="N980" s="668">
        <v>3</v>
      </c>
      <c r="O980" s="668">
        <v>3897</v>
      </c>
      <c r="P980" s="681">
        <v>3.0757695343330704</v>
      </c>
      <c r="Q980" s="669">
        <v>1299</v>
      </c>
    </row>
    <row r="981" spans="1:17" ht="14.4" customHeight="1" x14ac:dyDescent="0.3">
      <c r="A981" s="664" t="s">
        <v>555</v>
      </c>
      <c r="B981" s="665" t="s">
        <v>7777</v>
      </c>
      <c r="C981" s="665" t="s">
        <v>7628</v>
      </c>
      <c r="D981" s="665" t="s">
        <v>9095</v>
      </c>
      <c r="E981" s="665" t="s">
        <v>9096</v>
      </c>
      <c r="F981" s="668">
        <v>2</v>
      </c>
      <c r="G981" s="668">
        <v>5002</v>
      </c>
      <c r="H981" s="668">
        <v>1</v>
      </c>
      <c r="I981" s="668">
        <v>2501</v>
      </c>
      <c r="J981" s="668"/>
      <c r="K981" s="668"/>
      <c r="L981" s="668"/>
      <c r="M981" s="668"/>
      <c r="N981" s="668"/>
      <c r="O981" s="668"/>
      <c r="P981" s="681"/>
      <c r="Q981" s="669"/>
    </row>
    <row r="982" spans="1:17" ht="14.4" customHeight="1" x14ac:dyDescent="0.3">
      <c r="A982" s="664" t="s">
        <v>555</v>
      </c>
      <c r="B982" s="665" t="s">
        <v>7777</v>
      </c>
      <c r="C982" s="665" t="s">
        <v>7628</v>
      </c>
      <c r="D982" s="665" t="s">
        <v>9097</v>
      </c>
      <c r="E982" s="665" t="s">
        <v>9098</v>
      </c>
      <c r="F982" s="668">
        <v>3</v>
      </c>
      <c r="G982" s="668">
        <v>5802</v>
      </c>
      <c r="H982" s="668">
        <v>1</v>
      </c>
      <c r="I982" s="668">
        <v>1934</v>
      </c>
      <c r="J982" s="668">
        <v>2</v>
      </c>
      <c r="K982" s="668">
        <v>3880</v>
      </c>
      <c r="L982" s="668">
        <v>0.6687349189934505</v>
      </c>
      <c r="M982" s="668">
        <v>1940</v>
      </c>
      <c r="N982" s="668">
        <v>5</v>
      </c>
      <c r="O982" s="668">
        <v>9830</v>
      </c>
      <c r="P982" s="681">
        <v>1.6942433643571182</v>
      </c>
      <c r="Q982" s="669">
        <v>1966</v>
      </c>
    </row>
    <row r="983" spans="1:17" ht="14.4" customHeight="1" x14ac:dyDescent="0.3">
      <c r="A983" s="664" t="s">
        <v>555</v>
      </c>
      <c r="B983" s="665" t="s">
        <v>7777</v>
      </c>
      <c r="C983" s="665" t="s">
        <v>7628</v>
      </c>
      <c r="D983" s="665" t="s">
        <v>9099</v>
      </c>
      <c r="E983" s="665" t="s">
        <v>9100</v>
      </c>
      <c r="F983" s="668">
        <v>2</v>
      </c>
      <c r="G983" s="668">
        <v>7163</v>
      </c>
      <c r="H983" s="668">
        <v>1</v>
      </c>
      <c r="I983" s="668">
        <v>3581.5</v>
      </c>
      <c r="J983" s="668">
        <v>2</v>
      </c>
      <c r="K983" s="668">
        <v>7202</v>
      </c>
      <c r="L983" s="668">
        <v>1.0054446460980035</v>
      </c>
      <c r="M983" s="668">
        <v>3601</v>
      </c>
      <c r="N983" s="668">
        <v>2</v>
      </c>
      <c r="O983" s="668">
        <v>7420</v>
      </c>
      <c r="P983" s="681">
        <v>1.0358788217227419</v>
      </c>
      <c r="Q983" s="669">
        <v>3710</v>
      </c>
    </row>
    <row r="984" spans="1:17" ht="14.4" customHeight="1" x14ac:dyDescent="0.3">
      <c r="A984" s="664" t="s">
        <v>555</v>
      </c>
      <c r="B984" s="665" t="s">
        <v>7777</v>
      </c>
      <c r="C984" s="665" t="s">
        <v>7628</v>
      </c>
      <c r="D984" s="665" t="s">
        <v>9101</v>
      </c>
      <c r="E984" s="665" t="s">
        <v>9102</v>
      </c>
      <c r="F984" s="668">
        <v>2</v>
      </c>
      <c r="G984" s="668">
        <v>6038</v>
      </c>
      <c r="H984" s="668">
        <v>1</v>
      </c>
      <c r="I984" s="668">
        <v>3019</v>
      </c>
      <c r="J984" s="668">
        <v>4</v>
      </c>
      <c r="K984" s="668">
        <v>12116</v>
      </c>
      <c r="L984" s="668">
        <v>2.0066247101689303</v>
      </c>
      <c r="M984" s="668">
        <v>3029</v>
      </c>
      <c r="N984" s="668">
        <v>1</v>
      </c>
      <c r="O984" s="668">
        <v>3113</v>
      </c>
      <c r="P984" s="681">
        <v>0.51556806889698581</v>
      </c>
      <c r="Q984" s="669">
        <v>3113</v>
      </c>
    </row>
    <row r="985" spans="1:17" ht="14.4" customHeight="1" x14ac:dyDescent="0.3">
      <c r="A985" s="664" t="s">
        <v>555</v>
      </c>
      <c r="B985" s="665" t="s">
        <v>7777</v>
      </c>
      <c r="C985" s="665" t="s">
        <v>7628</v>
      </c>
      <c r="D985" s="665" t="s">
        <v>9103</v>
      </c>
      <c r="E985" s="665" t="s">
        <v>9104</v>
      </c>
      <c r="F985" s="668">
        <v>27</v>
      </c>
      <c r="G985" s="668">
        <v>95904</v>
      </c>
      <c r="H985" s="668">
        <v>1</v>
      </c>
      <c r="I985" s="668">
        <v>3552</v>
      </c>
      <c r="J985" s="668">
        <v>17</v>
      </c>
      <c r="K985" s="668">
        <v>60656</v>
      </c>
      <c r="L985" s="668">
        <v>0.63246579913246581</v>
      </c>
      <c r="M985" s="668">
        <v>3568</v>
      </c>
      <c r="N985" s="668">
        <v>31</v>
      </c>
      <c r="O985" s="668">
        <v>115103</v>
      </c>
      <c r="P985" s="681">
        <v>1.2001897731064397</v>
      </c>
      <c r="Q985" s="669">
        <v>3713</v>
      </c>
    </row>
    <row r="986" spans="1:17" ht="14.4" customHeight="1" x14ac:dyDescent="0.3">
      <c r="A986" s="664" t="s">
        <v>555</v>
      </c>
      <c r="B986" s="665" t="s">
        <v>7777</v>
      </c>
      <c r="C986" s="665" t="s">
        <v>7628</v>
      </c>
      <c r="D986" s="665" t="s">
        <v>9105</v>
      </c>
      <c r="E986" s="665" t="s">
        <v>9106</v>
      </c>
      <c r="F986" s="668">
        <v>1</v>
      </c>
      <c r="G986" s="668">
        <v>3832</v>
      </c>
      <c r="H986" s="668">
        <v>1</v>
      </c>
      <c r="I986" s="668">
        <v>3832</v>
      </c>
      <c r="J986" s="668"/>
      <c r="K986" s="668"/>
      <c r="L986" s="668"/>
      <c r="M986" s="668"/>
      <c r="N986" s="668"/>
      <c r="O986" s="668"/>
      <c r="P986" s="681"/>
      <c r="Q986" s="669"/>
    </row>
    <row r="987" spans="1:17" ht="14.4" customHeight="1" x14ac:dyDescent="0.3">
      <c r="A987" s="664" t="s">
        <v>555</v>
      </c>
      <c r="B987" s="665" t="s">
        <v>7777</v>
      </c>
      <c r="C987" s="665" t="s">
        <v>7628</v>
      </c>
      <c r="D987" s="665" t="s">
        <v>9107</v>
      </c>
      <c r="E987" s="665" t="s">
        <v>9108</v>
      </c>
      <c r="F987" s="668"/>
      <c r="G987" s="668"/>
      <c r="H987" s="668"/>
      <c r="I987" s="668"/>
      <c r="J987" s="668"/>
      <c r="K987" s="668"/>
      <c r="L987" s="668"/>
      <c r="M987" s="668"/>
      <c r="N987" s="668">
        <v>1</v>
      </c>
      <c r="O987" s="668">
        <v>1087</v>
      </c>
      <c r="P987" s="681"/>
      <c r="Q987" s="669">
        <v>1087</v>
      </c>
    </row>
    <row r="988" spans="1:17" ht="14.4" customHeight="1" x14ac:dyDescent="0.3">
      <c r="A988" s="664" t="s">
        <v>555</v>
      </c>
      <c r="B988" s="665" t="s">
        <v>7777</v>
      </c>
      <c r="C988" s="665" t="s">
        <v>7628</v>
      </c>
      <c r="D988" s="665" t="s">
        <v>9109</v>
      </c>
      <c r="E988" s="665" t="s">
        <v>9110</v>
      </c>
      <c r="F988" s="668">
        <v>2</v>
      </c>
      <c r="G988" s="668">
        <v>2222</v>
      </c>
      <c r="H988" s="668">
        <v>1</v>
      </c>
      <c r="I988" s="668">
        <v>1111</v>
      </c>
      <c r="J988" s="668">
        <v>3</v>
      </c>
      <c r="K988" s="668">
        <v>3348</v>
      </c>
      <c r="L988" s="668">
        <v>1.5067506750675068</v>
      </c>
      <c r="M988" s="668">
        <v>1116</v>
      </c>
      <c r="N988" s="668">
        <v>1</v>
      </c>
      <c r="O988" s="668">
        <v>1147</v>
      </c>
      <c r="P988" s="681">
        <v>0.51620162016201621</v>
      </c>
      <c r="Q988" s="669">
        <v>1147</v>
      </c>
    </row>
    <row r="989" spans="1:17" ht="14.4" customHeight="1" x14ac:dyDescent="0.3">
      <c r="A989" s="664" t="s">
        <v>555</v>
      </c>
      <c r="B989" s="665" t="s">
        <v>7777</v>
      </c>
      <c r="C989" s="665" t="s">
        <v>7628</v>
      </c>
      <c r="D989" s="665" t="s">
        <v>9111</v>
      </c>
      <c r="E989" s="665" t="s">
        <v>8941</v>
      </c>
      <c r="F989" s="668"/>
      <c r="G989" s="668"/>
      <c r="H989" s="668"/>
      <c r="I989" s="668"/>
      <c r="J989" s="668">
        <v>5</v>
      </c>
      <c r="K989" s="668">
        <v>3430</v>
      </c>
      <c r="L989" s="668"/>
      <c r="M989" s="668">
        <v>686</v>
      </c>
      <c r="N989" s="668"/>
      <c r="O989" s="668"/>
      <c r="P989" s="681"/>
      <c r="Q989" s="669"/>
    </row>
    <row r="990" spans="1:17" ht="14.4" customHeight="1" x14ac:dyDescent="0.3">
      <c r="A990" s="664" t="s">
        <v>555</v>
      </c>
      <c r="B990" s="665" t="s">
        <v>7777</v>
      </c>
      <c r="C990" s="665" t="s">
        <v>7628</v>
      </c>
      <c r="D990" s="665" t="s">
        <v>9112</v>
      </c>
      <c r="E990" s="665" t="s">
        <v>9113</v>
      </c>
      <c r="F990" s="668">
        <v>7</v>
      </c>
      <c r="G990" s="668">
        <v>20000</v>
      </c>
      <c r="H990" s="668">
        <v>1</v>
      </c>
      <c r="I990" s="668">
        <v>2857.1428571428573</v>
      </c>
      <c r="J990" s="668">
        <v>9</v>
      </c>
      <c r="K990" s="668">
        <v>25776</v>
      </c>
      <c r="L990" s="668">
        <v>1.2887999999999999</v>
      </c>
      <c r="M990" s="668">
        <v>2864</v>
      </c>
      <c r="N990" s="668">
        <v>8</v>
      </c>
      <c r="O990" s="668">
        <v>23304</v>
      </c>
      <c r="P990" s="681">
        <v>1.1652</v>
      </c>
      <c r="Q990" s="669">
        <v>2913</v>
      </c>
    </row>
    <row r="991" spans="1:17" ht="14.4" customHeight="1" x14ac:dyDescent="0.3">
      <c r="A991" s="664" t="s">
        <v>555</v>
      </c>
      <c r="B991" s="665" t="s">
        <v>7777</v>
      </c>
      <c r="C991" s="665" t="s">
        <v>7628</v>
      </c>
      <c r="D991" s="665" t="s">
        <v>9114</v>
      </c>
      <c r="E991" s="665" t="s">
        <v>9115</v>
      </c>
      <c r="F991" s="668">
        <v>1</v>
      </c>
      <c r="G991" s="668">
        <v>1570</v>
      </c>
      <c r="H991" s="668">
        <v>1</v>
      </c>
      <c r="I991" s="668">
        <v>1570</v>
      </c>
      <c r="J991" s="668"/>
      <c r="K991" s="668"/>
      <c r="L991" s="668"/>
      <c r="M991" s="668"/>
      <c r="N991" s="668"/>
      <c r="O991" s="668"/>
      <c r="P991" s="681"/>
      <c r="Q991" s="669"/>
    </row>
    <row r="992" spans="1:17" ht="14.4" customHeight="1" x14ac:dyDescent="0.3">
      <c r="A992" s="664" t="s">
        <v>555</v>
      </c>
      <c r="B992" s="665" t="s">
        <v>7777</v>
      </c>
      <c r="C992" s="665" t="s">
        <v>7628</v>
      </c>
      <c r="D992" s="665" t="s">
        <v>9116</v>
      </c>
      <c r="E992" s="665" t="s">
        <v>9117</v>
      </c>
      <c r="F992" s="668"/>
      <c r="G992" s="668"/>
      <c r="H992" s="668"/>
      <c r="I992" s="668"/>
      <c r="J992" s="668">
        <v>2</v>
      </c>
      <c r="K992" s="668">
        <v>1138</v>
      </c>
      <c r="L992" s="668"/>
      <c r="M992" s="668">
        <v>569</v>
      </c>
      <c r="N992" s="668">
        <v>3</v>
      </c>
      <c r="O992" s="668">
        <v>1779</v>
      </c>
      <c r="P992" s="681"/>
      <c r="Q992" s="669">
        <v>593</v>
      </c>
    </row>
    <row r="993" spans="1:17" ht="14.4" customHeight="1" x14ac:dyDescent="0.3">
      <c r="A993" s="664" t="s">
        <v>555</v>
      </c>
      <c r="B993" s="665" t="s">
        <v>7777</v>
      </c>
      <c r="C993" s="665" t="s">
        <v>7628</v>
      </c>
      <c r="D993" s="665" t="s">
        <v>9118</v>
      </c>
      <c r="E993" s="665" t="s">
        <v>9119</v>
      </c>
      <c r="F993" s="668">
        <v>1</v>
      </c>
      <c r="G993" s="668">
        <v>3509</v>
      </c>
      <c r="H993" s="668">
        <v>1</v>
      </c>
      <c r="I993" s="668">
        <v>3509</v>
      </c>
      <c r="J993" s="668"/>
      <c r="K993" s="668"/>
      <c r="L993" s="668"/>
      <c r="M993" s="668"/>
      <c r="N993" s="668"/>
      <c r="O993" s="668"/>
      <c r="P993" s="681"/>
      <c r="Q993" s="669"/>
    </row>
    <row r="994" spans="1:17" ht="14.4" customHeight="1" x14ac:dyDescent="0.3">
      <c r="A994" s="664" t="s">
        <v>555</v>
      </c>
      <c r="B994" s="665" t="s">
        <v>7777</v>
      </c>
      <c r="C994" s="665" t="s">
        <v>7628</v>
      </c>
      <c r="D994" s="665" t="s">
        <v>9120</v>
      </c>
      <c r="E994" s="665" t="s">
        <v>9121</v>
      </c>
      <c r="F994" s="668">
        <v>5</v>
      </c>
      <c r="G994" s="668">
        <v>17328</v>
      </c>
      <c r="H994" s="668">
        <v>1</v>
      </c>
      <c r="I994" s="668">
        <v>3465.6</v>
      </c>
      <c r="J994" s="668">
        <v>7</v>
      </c>
      <c r="K994" s="668">
        <v>24381</v>
      </c>
      <c r="L994" s="668">
        <v>1.4070290858725762</v>
      </c>
      <c r="M994" s="668">
        <v>3483</v>
      </c>
      <c r="N994" s="668">
        <v>6</v>
      </c>
      <c r="O994" s="668">
        <v>21768</v>
      </c>
      <c r="P994" s="681">
        <v>1.2562326869806095</v>
      </c>
      <c r="Q994" s="669">
        <v>3628</v>
      </c>
    </row>
    <row r="995" spans="1:17" ht="14.4" customHeight="1" x14ac:dyDescent="0.3">
      <c r="A995" s="664" t="s">
        <v>555</v>
      </c>
      <c r="B995" s="665" t="s">
        <v>7777</v>
      </c>
      <c r="C995" s="665" t="s">
        <v>7628</v>
      </c>
      <c r="D995" s="665" t="s">
        <v>9122</v>
      </c>
      <c r="E995" s="665" t="s">
        <v>9123</v>
      </c>
      <c r="F995" s="668">
        <v>2</v>
      </c>
      <c r="G995" s="668">
        <v>3636</v>
      </c>
      <c r="H995" s="668">
        <v>1</v>
      </c>
      <c r="I995" s="668">
        <v>1818</v>
      </c>
      <c r="J995" s="668">
        <v>2</v>
      </c>
      <c r="K995" s="668">
        <v>3674</v>
      </c>
      <c r="L995" s="668">
        <v>1.0104510451045106</v>
      </c>
      <c r="M995" s="668">
        <v>1837</v>
      </c>
      <c r="N995" s="668">
        <v>1</v>
      </c>
      <c r="O995" s="668">
        <v>1864</v>
      </c>
      <c r="P995" s="681">
        <v>0.5126512651265126</v>
      </c>
      <c r="Q995" s="669">
        <v>1864</v>
      </c>
    </row>
    <row r="996" spans="1:17" ht="14.4" customHeight="1" x14ac:dyDescent="0.3">
      <c r="A996" s="664" t="s">
        <v>555</v>
      </c>
      <c r="B996" s="665" t="s">
        <v>7777</v>
      </c>
      <c r="C996" s="665" t="s">
        <v>7628</v>
      </c>
      <c r="D996" s="665" t="s">
        <v>9124</v>
      </c>
      <c r="E996" s="665" t="s">
        <v>9125</v>
      </c>
      <c r="F996" s="668">
        <v>2</v>
      </c>
      <c r="G996" s="668">
        <v>2850</v>
      </c>
      <c r="H996" s="668">
        <v>1</v>
      </c>
      <c r="I996" s="668">
        <v>1425</v>
      </c>
      <c r="J996" s="668">
        <v>1</v>
      </c>
      <c r="K996" s="668">
        <v>1434</v>
      </c>
      <c r="L996" s="668">
        <v>0.50315789473684214</v>
      </c>
      <c r="M996" s="668">
        <v>1434</v>
      </c>
      <c r="N996" s="668">
        <v>1</v>
      </c>
      <c r="O996" s="668">
        <v>1483</v>
      </c>
      <c r="P996" s="681">
        <v>0.52035087719298245</v>
      </c>
      <c r="Q996" s="669">
        <v>1483</v>
      </c>
    </row>
    <row r="997" spans="1:17" ht="14.4" customHeight="1" x14ac:dyDescent="0.3">
      <c r="A997" s="664" t="s">
        <v>555</v>
      </c>
      <c r="B997" s="665" t="s">
        <v>7777</v>
      </c>
      <c r="C997" s="665" t="s">
        <v>7628</v>
      </c>
      <c r="D997" s="665" t="s">
        <v>9126</v>
      </c>
      <c r="E997" s="665" t="s">
        <v>9127</v>
      </c>
      <c r="F997" s="668">
        <v>5</v>
      </c>
      <c r="G997" s="668">
        <v>20101</v>
      </c>
      <c r="H997" s="668">
        <v>1</v>
      </c>
      <c r="I997" s="668">
        <v>4020.2</v>
      </c>
      <c r="J997" s="668">
        <v>4</v>
      </c>
      <c r="K997" s="668">
        <v>16168</v>
      </c>
      <c r="L997" s="668">
        <v>0.80433809263220735</v>
      </c>
      <c r="M997" s="668">
        <v>4042</v>
      </c>
      <c r="N997" s="668">
        <v>8</v>
      </c>
      <c r="O997" s="668">
        <v>33304</v>
      </c>
      <c r="P997" s="681">
        <v>1.6568329933834138</v>
      </c>
      <c r="Q997" s="669">
        <v>4163</v>
      </c>
    </row>
    <row r="998" spans="1:17" ht="14.4" customHeight="1" x14ac:dyDescent="0.3">
      <c r="A998" s="664" t="s">
        <v>555</v>
      </c>
      <c r="B998" s="665" t="s">
        <v>7777</v>
      </c>
      <c r="C998" s="665" t="s">
        <v>7628</v>
      </c>
      <c r="D998" s="665" t="s">
        <v>9128</v>
      </c>
      <c r="E998" s="665" t="s">
        <v>9129</v>
      </c>
      <c r="F998" s="668">
        <v>1</v>
      </c>
      <c r="G998" s="668">
        <v>1125</v>
      </c>
      <c r="H998" s="668">
        <v>1</v>
      </c>
      <c r="I998" s="668">
        <v>1125</v>
      </c>
      <c r="J998" s="668"/>
      <c r="K998" s="668"/>
      <c r="L998" s="668"/>
      <c r="M998" s="668"/>
      <c r="N998" s="668"/>
      <c r="O998" s="668"/>
      <c r="P998" s="681"/>
      <c r="Q998" s="669"/>
    </row>
    <row r="999" spans="1:17" ht="14.4" customHeight="1" x14ac:dyDescent="0.3">
      <c r="A999" s="664" t="s">
        <v>555</v>
      </c>
      <c r="B999" s="665" t="s">
        <v>7777</v>
      </c>
      <c r="C999" s="665" t="s">
        <v>7628</v>
      </c>
      <c r="D999" s="665" t="s">
        <v>9130</v>
      </c>
      <c r="E999" s="665" t="s">
        <v>9131</v>
      </c>
      <c r="F999" s="668">
        <v>5</v>
      </c>
      <c r="G999" s="668">
        <v>9914</v>
      </c>
      <c r="H999" s="668">
        <v>1</v>
      </c>
      <c r="I999" s="668">
        <v>1982.8</v>
      </c>
      <c r="J999" s="668">
        <v>1</v>
      </c>
      <c r="K999" s="668">
        <v>1994</v>
      </c>
      <c r="L999" s="668">
        <v>0.20112971555376236</v>
      </c>
      <c r="M999" s="668">
        <v>1994</v>
      </c>
      <c r="N999" s="668">
        <v>9</v>
      </c>
      <c r="O999" s="668">
        <v>18378</v>
      </c>
      <c r="P999" s="681">
        <v>1.8537421827718379</v>
      </c>
      <c r="Q999" s="669">
        <v>2042</v>
      </c>
    </row>
    <row r="1000" spans="1:17" ht="14.4" customHeight="1" x14ac:dyDescent="0.3">
      <c r="A1000" s="664" t="s">
        <v>555</v>
      </c>
      <c r="B1000" s="665" t="s">
        <v>7777</v>
      </c>
      <c r="C1000" s="665" t="s">
        <v>7628</v>
      </c>
      <c r="D1000" s="665" t="s">
        <v>9132</v>
      </c>
      <c r="E1000" s="665" t="s">
        <v>9133</v>
      </c>
      <c r="F1000" s="668">
        <v>2</v>
      </c>
      <c r="G1000" s="668">
        <v>3044</v>
      </c>
      <c r="H1000" s="668">
        <v>1</v>
      </c>
      <c r="I1000" s="668">
        <v>1522</v>
      </c>
      <c r="J1000" s="668">
        <v>1</v>
      </c>
      <c r="K1000" s="668">
        <v>1530</v>
      </c>
      <c r="L1000" s="668">
        <v>0.50262812089356113</v>
      </c>
      <c r="M1000" s="668">
        <v>1530</v>
      </c>
      <c r="N1000" s="668"/>
      <c r="O1000" s="668"/>
      <c r="P1000" s="681"/>
      <c r="Q1000" s="669"/>
    </row>
    <row r="1001" spans="1:17" ht="14.4" customHeight="1" x14ac:dyDescent="0.3">
      <c r="A1001" s="664" t="s">
        <v>555</v>
      </c>
      <c r="B1001" s="665" t="s">
        <v>7777</v>
      </c>
      <c r="C1001" s="665" t="s">
        <v>7628</v>
      </c>
      <c r="D1001" s="665" t="s">
        <v>9134</v>
      </c>
      <c r="E1001" s="665" t="s">
        <v>9135</v>
      </c>
      <c r="F1001" s="668">
        <v>1</v>
      </c>
      <c r="G1001" s="668">
        <v>2252</v>
      </c>
      <c r="H1001" s="668">
        <v>1</v>
      </c>
      <c r="I1001" s="668">
        <v>2252</v>
      </c>
      <c r="J1001" s="668"/>
      <c r="K1001" s="668"/>
      <c r="L1001" s="668"/>
      <c r="M1001" s="668"/>
      <c r="N1001" s="668"/>
      <c r="O1001" s="668"/>
      <c r="P1001" s="681"/>
      <c r="Q1001" s="669"/>
    </row>
    <row r="1002" spans="1:17" ht="14.4" customHeight="1" x14ac:dyDescent="0.3">
      <c r="A1002" s="664" t="s">
        <v>555</v>
      </c>
      <c r="B1002" s="665" t="s">
        <v>7777</v>
      </c>
      <c r="C1002" s="665" t="s">
        <v>7628</v>
      </c>
      <c r="D1002" s="665" t="s">
        <v>9136</v>
      </c>
      <c r="E1002" s="665" t="s">
        <v>9137</v>
      </c>
      <c r="F1002" s="668">
        <v>1</v>
      </c>
      <c r="G1002" s="668">
        <v>6564</v>
      </c>
      <c r="H1002" s="668">
        <v>1</v>
      </c>
      <c r="I1002" s="668">
        <v>6564</v>
      </c>
      <c r="J1002" s="668">
        <v>1</v>
      </c>
      <c r="K1002" s="668">
        <v>6591</v>
      </c>
      <c r="L1002" s="668">
        <v>1.0041133455210238</v>
      </c>
      <c r="M1002" s="668">
        <v>6591</v>
      </c>
      <c r="N1002" s="668"/>
      <c r="O1002" s="668"/>
      <c r="P1002" s="681"/>
      <c r="Q1002" s="669"/>
    </row>
    <row r="1003" spans="1:17" ht="14.4" customHeight="1" x14ac:dyDescent="0.3">
      <c r="A1003" s="664" t="s">
        <v>555</v>
      </c>
      <c r="B1003" s="665" t="s">
        <v>7777</v>
      </c>
      <c r="C1003" s="665" t="s">
        <v>7628</v>
      </c>
      <c r="D1003" s="665" t="s">
        <v>9138</v>
      </c>
      <c r="E1003" s="665" t="s">
        <v>9139</v>
      </c>
      <c r="F1003" s="668"/>
      <c r="G1003" s="668"/>
      <c r="H1003" s="668"/>
      <c r="I1003" s="668"/>
      <c r="J1003" s="668"/>
      <c r="K1003" s="668"/>
      <c r="L1003" s="668"/>
      <c r="M1003" s="668"/>
      <c r="N1003" s="668">
        <v>3</v>
      </c>
      <c r="O1003" s="668">
        <v>2796</v>
      </c>
      <c r="P1003" s="681"/>
      <c r="Q1003" s="669">
        <v>932</v>
      </c>
    </row>
    <row r="1004" spans="1:17" ht="14.4" customHeight="1" x14ac:dyDescent="0.3">
      <c r="A1004" s="664" t="s">
        <v>555</v>
      </c>
      <c r="B1004" s="665" t="s">
        <v>7777</v>
      </c>
      <c r="C1004" s="665" t="s">
        <v>7628</v>
      </c>
      <c r="D1004" s="665" t="s">
        <v>9140</v>
      </c>
      <c r="E1004" s="665" t="s">
        <v>9141</v>
      </c>
      <c r="F1004" s="668"/>
      <c r="G1004" s="668"/>
      <c r="H1004" s="668"/>
      <c r="I1004" s="668"/>
      <c r="J1004" s="668">
        <v>3</v>
      </c>
      <c r="K1004" s="668">
        <v>17229</v>
      </c>
      <c r="L1004" s="668"/>
      <c r="M1004" s="668">
        <v>5743</v>
      </c>
      <c r="N1004" s="668">
        <v>3</v>
      </c>
      <c r="O1004" s="668">
        <v>17772</v>
      </c>
      <c r="P1004" s="681"/>
      <c r="Q1004" s="669">
        <v>5924</v>
      </c>
    </row>
    <row r="1005" spans="1:17" ht="14.4" customHeight="1" x14ac:dyDescent="0.3">
      <c r="A1005" s="664" t="s">
        <v>555</v>
      </c>
      <c r="B1005" s="665" t="s">
        <v>7777</v>
      </c>
      <c r="C1005" s="665" t="s">
        <v>7628</v>
      </c>
      <c r="D1005" s="665" t="s">
        <v>9142</v>
      </c>
      <c r="E1005" s="665" t="s">
        <v>9143</v>
      </c>
      <c r="F1005" s="668">
        <v>3</v>
      </c>
      <c r="G1005" s="668">
        <v>7149</v>
      </c>
      <c r="H1005" s="668">
        <v>1</v>
      </c>
      <c r="I1005" s="668">
        <v>2383</v>
      </c>
      <c r="J1005" s="668">
        <v>2</v>
      </c>
      <c r="K1005" s="668">
        <v>4778</v>
      </c>
      <c r="L1005" s="668">
        <v>0.66834522310812705</v>
      </c>
      <c r="M1005" s="668">
        <v>2389</v>
      </c>
      <c r="N1005" s="668"/>
      <c r="O1005" s="668"/>
      <c r="P1005" s="681"/>
      <c r="Q1005" s="669"/>
    </row>
    <row r="1006" spans="1:17" ht="14.4" customHeight="1" x14ac:dyDescent="0.3">
      <c r="A1006" s="664" t="s">
        <v>555</v>
      </c>
      <c r="B1006" s="665" t="s">
        <v>7777</v>
      </c>
      <c r="C1006" s="665" t="s">
        <v>7628</v>
      </c>
      <c r="D1006" s="665" t="s">
        <v>9144</v>
      </c>
      <c r="E1006" s="665" t="s">
        <v>9145</v>
      </c>
      <c r="F1006" s="668"/>
      <c r="G1006" s="668"/>
      <c r="H1006" s="668"/>
      <c r="I1006" s="668"/>
      <c r="J1006" s="668">
        <v>1</v>
      </c>
      <c r="K1006" s="668">
        <v>3847</v>
      </c>
      <c r="L1006" s="668"/>
      <c r="M1006" s="668">
        <v>3847</v>
      </c>
      <c r="N1006" s="668"/>
      <c r="O1006" s="668"/>
      <c r="P1006" s="681"/>
      <c r="Q1006" s="669"/>
    </row>
    <row r="1007" spans="1:17" ht="14.4" customHeight="1" x14ac:dyDescent="0.3">
      <c r="A1007" s="664" t="s">
        <v>555</v>
      </c>
      <c r="B1007" s="665" t="s">
        <v>7777</v>
      </c>
      <c r="C1007" s="665" t="s">
        <v>7628</v>
      </c>
      <c r="D1007" s="665" t="s">
        <v>9146</v>
      </c>
      <c r="E1007" s="665" t="s">
        <v>9147</v>
      </c>
      <c r="F1007" s="668"/>
      <c r="G1007" s="668"/>
      <c r="H1007" s="668"/>
      <c r="I1007" s="668"/>
      <c r="J1007" s="668"/>
      <c r="K1007" s="668"/>
      <c r="L1007" s="668"/>
      <c r="M1007" s="668"/>
      <c r="N1007" s="668">
        <v>1</v>
      </c>
      <c r="O1007" s="668">
        <v>2718</v>
      </c>
      <c r="P1007" s="681"/>
      <c r="Q1007" s="669">
        <v>2718</v>
      </c>
    </row>
    <row r="1008" spans="1:17" ht="14.4" customHeight="1" x14ac:dyDescent="0.3">
      <c r="A1008" s="664" t="s">
        <v>555</v>
      </c>
      <c r="B1008" s="665" t="s">
        <v>7777</v>
      </c>
      <c r="C1008" s="665" t="s">
        <v>7628</v>
      </c>
      <c r="D1008" s="665" t="s">
        <v>7858</v>
      </c>
      <c r="E1008" s="665" t="s">
        <v>7859</v>
      </c>
      <c r="F1008" s="668"/>
      <c r="G1008" s="668"/>
      <c r="H1008" s="668"/>
      <c r="I1008" s="668"/>
      <c r="J1008" s="668">
        <v>2</v>
      </c>
      <c r="K1008" s="668">
        <v>7504</v>
      </c>
      <c r="L1008" s="668"/>
      <c r="M1008" s="668">
        <v>3752</v>
      </c>
      <c r="N1008" s="668"/>
      <c r="O1008" s="668"/>
      <c r="P1008" s="681"/>
      <c r="Q1008" s="669"/>
    </row>
    <row r="1009" spans="1:17" ht="14.4" customHeight="1" x14ac:dyDescent="0.3">
      <c r="A1009" s="664" t="s">
        <v>555</v>
      </c>
      <c r="B1009" s="665" t="s">
        <v>7777</v>
      </c>
      <c r="C1009" s="665" t="s">
        <v>7628</v>
      </c>
      <c r="D1009" s="665" t="s">
        <v>9148</v>
      </c>
      <c r="E1009" s="665" t="s">
        <v>9149</v>
      </c>
      <c r="F1009" s="668"/>
      <c r="G1009" s="668"/>
      <c r="H1009" s="668"/>
      <c r="I1009" s="668"/>
      <c r="J1009" s="668">
        <v>1</v>
      </c>
      <c r="K1009" s="668">
        <v>2093</v>
      </c>
      <c r="L1009" s="668"/>
      <c r="M1009" s="668">
        <v>2093</v>
      </c>
      <c r="N1009" s="668"/>
      <c r="O1009" s="668"/>
      <c r="P1009" s="681"/>
      <c r="Q1009" s="669"/>
    </row>
    <row r="1010" spans="1:17" ht="14.4" customHeight="1" x14ac:dyDescent="0.3">
      <c r="A1010" s="664" t="s">
        <v>555</v>
      </c>
      <c r="B1010" s="665" t="s">
        <v>7777</v>
      </c>
      <c r="C1010" s="665" t="s">
        <v>7628</v>
      </c>
      <c r="D1010" s="665" t="s">
        <v>9150</v>
      </c>
      <c r="E1010" s="665" t="s">
        <v>9151</v>
      </c>
      <c r="F1010" s="668"/>
      <c r="G1010" s="668"/>
      <c r="H1010" s="668"/>
      <c r="I1010" s="668"/>
      <c r="J1010" s="668">
        <v>1</v>
      </c>
      <c r="K1010" s="668">
        <v>1772</v>
      </c>
      <c r="L1010" s="668"/>
      <c r="M1010" s="668">
        <v>1772</v>
      </c>
      <c r="N1010" s="668"/>
      <c r="O1010" s="668"/>
      <c r="P1010" s="681"/>
      <c r="Q1010" s="669"/>
    </row>
    <row r="1011" spans="1:17" ht="14.4" customHeight="1" x14ac:dyDescent="0.3">
      <c r="A1011" s="664" t="s">
        <v>555</v>
      </c>
      <c r="B1011" s="665" t="s">
        <v>7777</v>
      </c>
      <c r="C1011" s="665" t="s">
        <v>7628</v>
      </c>
      <c r="D1011" s="665" t="s">
        <v>9152</v>
      </c>
      <c r="E1011" s="665" t="s">
        <v>9153</v>
      </c>
      <c r="F1011" s="668"/>
      <c r="G1011" s="668"/>
      <c r="H1011" s="668"/>
      <c r="I1011" s="668"/>
      <c r="J1011" s="668"/>
      <c r="K1011" s="668"/>
      <c r="L1011" s="668"/>
      <c r="M1011" s="668"/>
      <c r="N1011" s="668">
        <v>1</v>
      </c>
      <c r="O1011" s="668">
        <v>2758</v>
      </c>
      <c r="P1011" s="681"/>
      <c r="Q1011" s="669">
        <v>2758</v>
      </c>
    </row>
    <row r="1012" spans="1:17" ht="14.4" customHeight="1" x14ac:dyDescent="0.3">
      <c r="A1012" s="664" t="s">
        <v>555</v>
      </c>
      <c r="B1012" s="665" t="s">
        <v>7777</v>
      </c>
      <c r="C1012" s="665" t="s">
        <v>7628</v>
      </c>
      <c r="D1012" s="665" t="s">
        <v>9154</v>
      </c>
      <c r="E1012" s="665" t="s">
        <v>9155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2</v>
      </c>
      <c r="O1012" s="668">
        <v>1214</v>
      </c>
      <c r="P1012" s="681"/>
      <c r="Q1012" s="669">
        <v>607</v>
      </c>
    </row>
    <row r="1013" spans="1:17" ht="14.4" customHeight="1" x14ac:dyDescent="0.3">
      <c r="A1013" s="664" t="s">
        <v>555</v>
      </c>
      <c r="B1013" s="665" t="s">
        <v>7777</v>
      </c>
      <c r="C1013" s="665" t="s">
        <v>7628</v>
      </c>
      <c r="D1013" s="665" t="s">
        <v>9156</v>
      </c>
      <c r="E1013" s="665" t="s">
        <v>9157</v>
      </c>
      <c r="F1013" s="668"/>
      <c r="G1013" s="668"/>
      <c r="H1013" s="668"/>
      <c r="I1013" s="668"/>
      <c r="J1013" s="668">
        <v>1</v>
      </c>
      <c r="K1013" s="668">
        <v>2644</v>
      </c>
      <c r="L1013" s="668"/>
      <c r="M1013" s="668">
        <v>2644</v>
      </c>
      <c r="N1013" s="668"/>
      <c r="O1013" s="668"/>
      <c r="P1013" s="681"/>
      <c r="Q1013" s="669"/>
    </row>
    <row r="1014" spans="1:17" ht="14.4" customHeight="1" x14ac:dyDescent="0.3">
      <c r="A1014" s="664" t="s">
        <v>555</v>
      </c>
      <c r="B1014" s="665" t="s">
        <v>7777</v>
      </c>
      <c r="C1014" s="665" t="s">
        <v>7628</v>
      </c>
      <c r="D1014" s="665" t="s">
        <v>9158</v>
      </c>
      <c r="E1014" s="665" t="s">
        <v>9159</v>
      </c>
      <c r="F1014" s="668"/>
      <c r="G1014" s="668"/>
      <c r="H1014" s="668"/>
      <c r="I1014" s="668"/>
      <c r="J1014" s="668"/>
      <c r="K1014" s="668"/>
      <c r="L1014" s="668"/>
      <c r="M1014" s="668"/>
      <c r="N1014" s="668">
        <v>2</v>
      </c>
      <c r="O1014" s="668">
        <v>1164</v>
      </c>
      <c r="P1014" s="681"/>
      <c r="Q1014" s="669">
        <v>582</v>
      </c>
    </row>
    <row r="1015" spans="1:17" ht="14.4" customHeight="1" x14ac:dyDescent="0.3">
      <c r="A1015" s="664" t="s">
        <v>555</v>
      </c>
      <c r="B1015" s="665" t="s">
        <v>7777</v>
      </c>
      <c r="C1015" s="665" t="s">
        <v>7628</v>
      </c>
      <c r="D1015" s="665" t="s">
        <v>9160</v>
      </c>
      <c r="E1015" s="665" t="s">
        <v>9161</v>
      </c>
      <c r="F1015" s="668"/>
      <c r="G1015" s="668"/>
      <c r="H1015" s="668"/>
      <c r="I1015" s="668"/>
      <c r="J1015" s="668">
        <v>1</v>
      </c>
      <c r="K1015" s="668">
        <v>2663</v>
      </c>
      <c r="L1015" s="668"/>
      <c r="M1015" s="668">
        <v>2663</v>
      </c>
      <c r="N1015" s="668"/>
      <c r="O1015" s="668"/>
      <c r="P1015" s="681"/>
      <c r="Q1015" s="669"/>
    </row>
    <row r="1016" spans="1:17" ht="14.4" customHeight="1" x14ac:dyDescent="0.3">
      <c r="A1016" s="664" t="s">
        <v>555</v>
      </c>
      <c r="B1016" s="665" t="s">
        <v>9162</v>
      </c>
      <c r="C1016" s="665" t="s">
        <v>7628</v>
      </c>
      <c r="D1016" s="665" t="s">
        <v>7841</v>
      </c>
      <c r="E1016" s="665" t="s">
        <v>7842</v>
      </c>
      <c r="F1016" s="668"/>
      <c r="G1016" s="668"/>
      <c r="H1016" s="668"/>
      <c r="I1016" s="668"/>
      <c r="J1016" s="668"/>
      <c r="K1016" s="668"/>
      <c r="L1016" s="668"/>
      <c r="M1016" s="668"/>
      <c r="N1016" s="668">
        <v>1</v>
      </c>
      <c r="O1016" s="668">
        <v>709</v>
      </c>
      <c r="P1016" s="681"/>
      <c r="Q1016" s="669">
        <v>709</v>
      </c>
    </row>
    <row r="1017" spans="1:17" ht="14.4" customHeight="1" x14ac:dyDescent="0.3">
      <c r="A1017" s="664" t="s">
        <v>555</v>
      </c>
      <c r="B1017" s="665" t="s">
        <v>9162</v>
      </c>
      <c r="C1017" s="665" t="s">
        <v>7628</v>
      </c>
      <c r="D1017" s="665" t="s">
        <v>9163</v>
      </c>
      <c r="E1017" s="665" t="s">
        <v>9164</v>
      </c>
      <c r="F1017" s="668"/>
      <c r="G1017" s="668"/>
      <c r="H1017" s="668"/>
      <c r="I1017" s="668"/>
      <c r="J1017" s="668"/>
      <c r="K1017" s="668"/>
      <c r="L1017" s="668"/>
      <c r="M1017" s="668"/>
      <c r="N1017" s="668">
        <v>1</v>
      </c>
      <c r="O1017" s="668">
        <v>5923</v>
      </c>
      <c r="P1017" s="681"/>
      <c r="Q1017" s="669">
        <v>5923</v>
      </c>
    </row>
    <row r="1018" spans="1:17" ht="14.4" customHeight="1" x14ac:dyDescent="0.3">
      <c r="A1018" s="664" t="s">
        <v>555</v>
      </c>
      <c r="B1018" s="665" t="s">
        <v>9162</v>
      </c>
      <c r="C1018" s="665" t="s">
        <v>7628</v>
      </c>
      <c r="D1018" s="665" t="s">
        <v>8894</v>
      </c>
      <c r="E1018" s="665" t="s">
        <v>8895</v>
      </c>
      <c r="F1018" s="668">
        <v>5</v>
      </c>
      <c r="G1018" s="668">
        <v>865</v>
      </c>
      <c r="H1018" s="668">
        <v>1</v>
      </c>
      <c r="I1018" s="668">
        <v>173</v>
      </c>
      <c r="J1018" s="668">
        <v>4</v>
      </c>
      <c r="K1018" s="668">
        <v>696</v>
      </c>
      <c r="L1018" s="668">
        <v>0.80462427745664744</v>
      </c>
      <c r="M1018" s="668">
        <v>174</v>
      </c>
      <c r="N1018" s="668">
        <v>1</v>
      </c>
      <c r="O1018" s="668">
        <v>174</v>
      </c>
      <c r="P1018" s="681">
        <v>0.20115606936416186</v>
      </c>
      <c r="Q1018" s="669">
        <v>174</v>
      </c>
    </row>
    <row r="1019" spans="1:17" ht="14.4" customHeight="1" x14ac:dyDescent="0.3">
      <c r="A1019" s="664" t="s">
        <v>555</v>
      </c>
      <c r="B1019" s="665" t="s">
        <v>9162</v>
      </c>
      <c r="C1019" s="665" t="s">
        <v>7628</v>
      </c>
      <c r="D1019" s="665" t="s">
        <v>9165</v>
      </c>
      <c r="E1019" s="665" t="s">
        <v>9166</v>
      </c>
      <c r="F1019" s="668">
        <v>1</v>
      </c>
      <c r="G1019" s="668">
        <v>3611</v>
      </c>
      <c r="H1019" s="668">
        <v>1</v>
      </c>
      <c r="I1019" s="668">
        <v>3611</v>
      </c>
      <c r="J1019" s="668">
        <v>3</v>
      </c>
      <c r="K1019" s="668">
        <v>10887</v>
      </c>
      <c r="L1019" s="668">
        <v>3.0149543062863473</v>
      </c>
      <c r="M1019" s="668">
        <v>3629</v>
      </c>
      <c r="N1019" s="668"/>
      <c r="O1019" s="668"/>
      <c r="P1019" s="681"/>
      <c r="Q1019" s="669"/>
    </row>
    <row r="1020" spans="1:17" ht="14.4" customHeight="1" x14ac:dyDescent="0.3">
      <c r="A1020" s="664" t="s">
        <v>555</v>
      </c>
      <c r="B1020" s="665" t="s">
        <v>9162</v>
      </c>
      <c r="C1020" s="665" t="s">
        <v>7628</v>
      </c>
      <c r="D1020" s="665" t="s">
        <v>9167</v>
      </c>
      <c r="E1020" s="665" t="s">
        <v>9168</v>
      </c>
      <c r="F1020" s="668">
        <v>1</v>
      </c>
      <c r="G1020" s="668">
        <v>1505</v>
      </c>
      <c r="H1020" s="668">
        <v>1</v>
      </c>
      <c r="I1020" s="668">
        <v>1505</v>
      </c>
      <c r="J1020" s="668">
        <v>2</v>
      </c>
      <c r="K1020" s="668">
        <v>3024</v>
      </c>
      <c r="L1020" s="668">
        <v>2.0093023255813955</v>
      </c>
      <c r="M1020" s="668">
        <v>1512</v>
      </c>
      <c r="N1020" s="668"/>
      <c r="O1020" s="668"/>
      <c r="P1020" s="681"/>
      <c r="Q1020" s="669"/>
    </row>
    <row r="1021" spans="1:17" ht="14.4" customHeight="1" x14ac:dyDescent="0.3">
      <c r="A1021" s="664" t="s">
        <v>555</v>
      </c>
      <c r="B1021" s="665" t="s">
        <v>9162</v>
      </c>
      <c r="C1021" s="665" t="s">
        <v>7628</v>
      </c>
      <c r="D1021" s="665" t="s">
        <v>9169</v>
      </c>
      <c r="E1021" s="665" t="s">
        <v>9170</v>
      </c>
      <c r="F1021" s="668">
        <v>1</v>
      </c>
      <c r="G1021" s="668">
        <v>2708</v>
      </c>
      <c r="H1021" s="668">
        <v>1</v>
      </c>
      <c r="I1021" s="668">
        <v>2708</v>
      </c>
      <c r="J1021" s="668">
        <v>1</v>
      </c>
      <c r="K1021" s="668">
        <v>2722</v>
      </c>
      <c r="L1021" s="668">
        <v>1.0051698670605613</v>
      </c>
      <c r="M1021" s="668">
        <v>2722</v>
      </c>
      <c r="N1021" s="668"/>
      <c r="O1021" s="668"/>
      <c r="P1021" s="681"/>
      <c r="Q1021" s="669"/>
    </row>
    <row r="1022" spans="1:17" ht="14.4" customHeight="1" x14ac:dyDescent="0.3">
      <c r="A1022" s="664" t="s">
        <v>555</v>
      </c>
      <c r="B1022" s="665" t="s">
        <v>9162</v>
      </c>
      <c r="C1022" s="665" t="s">
        <v>7628</v>
      </c>
      <c r="D1022" s="665" t="s">
        <v>9171</v>
      </c>
      <c r="E1022" s="665" t="s">
        <v>9172</v>
      </c>
      <c r="F1022" s="668">
        <v>1</v>
      </c>
      <c r="G1022" s="668">
        <v>1121</v>
      </c>
      <c r="H1022" s="668">
        <v>1</v>
      </c>
      <c r="I1022" s="668">
        <v>1121</v>
      </c>
      <c r="J1022" s="668">
        <v>1</v>
      </c>
      <c r="K1022" s="668">
        <v>1128</v>
      </c>
      <c r="L1022" s="668">
        <v>1.0062444246208742</v>
      </c>
      <c r="M1022" s="668">
        <v>1128</v>
      </c>
      <c r="N1022" s="668"/>
      <c r="O1022" s="668"/>
      <c r="P1022" s="681"/>
      <c r="Q1022" s="669"/>
    </row>
    <row r="1023" spans="1:17" ht="14.4" customHeight="1" x14ac:dyDescent="0.3">
      <c r="A1023" s="664" t="s">
        <v>555</v>
      </c>
      <c r="B1023" s="665" t="s">
        <v>9162</v>
      </c>
      <c r="C1023" s="665" t="s">
        <v>7628</v>
      </c>
      <c r="D1023" s="665" t="s">
        <v>9173</v>
      </c>
      <c r="E1023" s="665" t="s">
        <v>9174</v>
      </c>
      <c r="F1023" s="668"/>
      <c r="G1023" s="668"/>
      <c r="H1023" s="668"/>
      <c r="I1023" s="668"/>
      <c r="J1023" s="668">
        <v>1</v>
      </c>
      <c r="K1023" s="668">
        <v>3858</v>
      </c>
      <c r="L1023" s="668"/>
      <c r="M1023" s="668">
        <v>3858</v>
      </c>
      <c r="N1023" s="668"/>
      <c r="O1023" s="668"/>
      <c r="P1023" s="681"/>
      <c r="Q1023" s="669"/>
    </row>
    <row r="1024" spans="1:17" ht="14.4" customHeight="1" x14ac:dyDescent="0.3">
      <c r="A1024" s="664" t="s">
        <v>555</v>
      </c>
      <c r="B1024" s="665" t="s">
        <v>9162</v>
      </c>
      <c r="C1024" s="665" t="s">
        <v>7628</v>
      </c>
      <c r="D1024" s="665" t="s">
        <v>9175</v>
      </c>
      <c r="E1024" s="665" t="s">
        <v>9176</v>
      </c>
      <c r="F1024" s="668">
        <v>1</v>
      </c>
      <c r="G1024" s="668">
        <v>5338</v>
      </c>
      <c r="H1024" s="668">
        <v>1</v>
      </c>
      <c r="I1024" s="668">
        <v>5338</v>
      </c>
      <c r="J1024" s="668">
        <v>2</v>
      </c>
      <c r="K1024" s="668">
        <v>10712</v>
      </c>
      <c r="L1024" s="668">
        <v>2.0067440989134506</v>
      </c>
      <c r="M1024" s="668">
        <v>5356</v>
      </c>
      <c r="N1024" s="668"/>
      <c r="O1024" s="668"/>
      <c r="P1024" s="681"/>
      <c r="Q1024" s="669"/>
    </row>
    <row r="1025" spans="1:17" ht="14.4" customHeight="1" x14ac:dyDescent="0.3">
      <c r="A1025" s="664" t="s">
        <v>555</v>
      </c>
      <c r="B1025" s="665" t="s">
        <v>9162</v>
      </c>
      <c r="C1025" s="665" t="s">
        <v>7628</v>
      </c>
      <c r="D1025" s="665" t="s">
        <v>9177</v>
      </c>
      <c r="E1025" s="665" t="s">
        <v>9178</v>
      </c>
      <c r="F1025" s="668">
        <v>2</v>
      </c>
      <c r="G1025" s="668">
        <v>2506</v>
      </c>
      <c r="H1025" s="668">
        <v>1</v>
      </c>
      <c r="I1025" s="668">
        <v>1253</v>
      </c>
      <c r="J1025" s="668">
        <v>4</v>
      </c>
      <c r="K1025" s="668">
        <v>5036</v>
      </c>
      <c r="L1025" s="668">
        <v>2.0095770151636074</v>
      </c>
      <c r="M1025" s="668">
        <v>1259</v>
      </c>
      <c r="N1025" s="668"/>
      <c r="O1025" s="668"/>
      <c r="P1025" s="681"/>
      <c r="Q1025" s="669"/>
    </row>
    <row r="1026" spans="1:17" ht="14.4" customHeight="1" x14ac:dyDescent="0.3">
      <c r="A1026" s="664" t="s">
        <v>555</v>
      </c>
      <c r="B1026" s="665" t="s">
        <v>9162</v>
      </c>
      <c r="C1026" s="665" t="s">
        <v>7628</v>
      </c>
      <c r="D1026" s="665" t="s">
        <v>9179</v>
      </c>
      <c r="E1026" s="665" t="s">
        <v>9180</v>
      </c>
      <c r="F1026" s="668">
        <v>2</v>
      </c>
      <c r="G1026" s="668">
        <v>896</v>
      </c>
      <c r="H1026" s="668">
        <v>1</v>
      </c>
      <c r="I1026" s="668">
        <v>448</v>
      </c>
      <c r="J1026" s="668">
        <v>2</v>
      </c>
      <c r="K1026" s="668">
        <v>902</v>
      </c>
      <c r="L1026" s="668">
        <v>1.0066964285714286</v>
      </c>
      <c r="M1026" s="668">
        <v>451</v>
      </c>
      <c r="N1026" s="668"/>
      <c r="O1026" s="668"/>
      <c r="P1026" s="681"/>
      <c r="Q1026" s="669"/>
    </row>
    <row r="1027" spans="1:17" ht="14.4" customHeight="1" x14ac:dyDescent="0.3">
      <c r="A1027" s="664" t="s">
        <v>555</v>
      </c>
      <c r="B1027" s="665" t="s">
        <v>9162</v>
      </c>
      <c r="C1027" s="665" t="s">
        <v>7628</v>
      </c>
      <c r="D1027" s="665" t="s">
        <v>9181</v>
      </c>
      <c r="E1027" s="665" t="s">
        <v>9182</v>
      </c>
      <c r="F1027" s="668"/>
      <c r="G1027" s="668"/>
      <c r="H1027" s="668"/>
      <c r="I1027" s="668"/>
      <c r="J1027" s="668">
        <v>1</v>
      </c>
      <c r="K1027" s="668">
        <v>3967</v>
      </c>
      <c r="L1027" s="668"/>
      <c r="M1027" s="668">
        <v>3967</v>
      </c>
      <c r="N1027" s="668"/>
      <c r="O1027" s="668"/>
      <c r="P1027" s="681"/>
      <c r="Q1027" s="669"/>
    </row>
    <row r="1028" spans="1:17" ht="14.4" customHeight="1" x14ac:dyDescent="0.3">
      <c r="A1028" s="664" t="s">
        <v>555</v>
      </c>
      <c r="B1028" s="665" t="s">
        <v>9162</v>
      </c>
      <c r="C1028" s="665" t="s">
        <v>7628</v>
      </c>
      <c r="D1028" s="665" t="s">
        <v>9183</v>
      </c>
      <c r="E1028" s="665" t="s">
        <v>9184</v>
      </c>
      <c r="F1028" s="668"/>
      <c r="G1028" s="668"/>
      <c r="H1028" s="668"/>
      <c r="I1028" s="668"/>
      <c r="J1028" s="668">
        <v>2</v>
      </c>
      <c r="K1028" s="668">
        <v>676</v>
      </c>
      <c r="L1028" s="668"/>
      <c r="M1028" s="668">
        <v>338</v>
      </c>
      <c r="N1028" s="668"/>
      <c r="O1028" s="668"/>
      <c r="P1028" s="681"/>
      <c r="Q1028" s="669"/>
    </row>
    <row r="1029" spans="1:17" ht="14.4" customHeight="1" x14ac:dyDescent="0.3">
      <c r="A1029" s="664" t="s">
        <v>555</v>
      </c>
      <c r="B1029" s="665" t="s">
        <v>9162</v>
      </c>
      <c r="C1029" s="665" t="s">
        <v>7628</v>
      </c>
      <c r="D1029" s="665" t="s">
        <v>9185</v>
      </c>
      <c r="E1029" s="665" t="s">
        <v>9186</v>
      </c>
      <c r="F1029" s="668"/>
      <c r="G1029" s="668"/>
      <c r="H1029" s="668"/>
      <c r="I1029" s="668"/>
      <c r="J1029" s="668">
        <v>1</v>
      </c>
      <c r="K1029" s="668">
        <v>2383</v>
      </c>
      <c r="L1029" s="668"/>
      <c r="M1029" s="668">
        <v>2383</v>
      </c>
      <c r="N1029" s="668"/>
      <c r="O1029" s="668"/>
      <c r="P1029" s="681"/>
      <c r="Q1029" s="669"/>
    </row>
    <row r="1030" spans="1:17" ht="14.4" customHeight="1" x14ac:dyDescent="0.3">
      <c r="A1030" s="664" t="s">
        <v>555</v>
      </c>
      <c r="B1030" s="665" t="s">
        <v>9162</v>
      </c>
      <c r="C1030" s="665" t="s">
        <v>7628</v>
      </c>
      <c r="D1030" s="665" t="s">
        <v>9187</v>
      </c>
      <c r="E1030" s="665" t="s">
        <v>9188</v>
      </c>
      <c r="F1030" s="668"/>
      <c r="G1030" s="668"/>
      <c r="H1030" s="668"/>
      <c r="I1030" s="668"/>
      <c r="J1030" s="668">
        <v>1</v>
      </c>
      <c r="K1030" s="668">
        <v>677</v>
      </c>
      <c r="L1030" s="668"/>
      <c r="M1030" s="668">
        <v>677</v>
      </c>
      <c r="N1030" s="668"/>
      <c r="O1030" s="668"/>
      <c r="P1030" s="681"/>
      <c r="Q1030" s="669"/>
    </row>
    <row r="1031" spans="1:17" ht="14.4" customHeight="1" x14ac:dyDescent="0.3">
      <c r="A1031" s="664" t="s">
        <v>555</v>
      </c>
      <c r="B1031" s="665" t="s">
        <v>9189</v>
      </c>
      <c r="C1031" s="665" t="s">
        <v>7593</v>
      </c>
      <c r="D1031" s="665" t="s">
        <v>7992</v>
      </c>
      <c r="E1031" s="665" t="s">
        <v>7993</v>
      </c>
      <c r="F1031" s="668"/>
      <c r="G1031" s="668"/>
      <c r="H1031" s="668"/>
      <c r="I1031" s="668"/>
      <c r="J1031" s="668"/>
      <c r="K1031" s="668"/>
      <c r="L1031" s="668"/>
      <c r="M1031" s="668"/>
      <c r="N1031" s="668">
        <v>3</v>
      </c>
      <c r="O1031" s="668">
        <v>149.79</v>
      </c>
      <c r="P1031" s="681"/>
      <c r="Q1031" s="669">
        <v>49.93</v>
      </c>
    </row>
    <row r="1032" spans="1:17" ht="14.4" customHeight="1" x14ac:dyDescent="0.3">
      <c r="A1032" s="664" t="s">
        <v>555</v>
      </c>
      <c r="B1032" s="665" t="s">
        <v>9189</v>
      </c>
      <c r="C1032" s="665" t="s">
        <v>7593</v>
      </c>
      <c r="D1032" s="665" t="s">
        <v>7994</v>
      </c>
      <c r="E1032" s="665" t="s">
        <v>7995</v>
      </c>
      <c r="F1032" s="668">
        <v>3</v>
      </c>
      <c r="G1032" s="668">
        <v>15644.46</v>
      </c>
      <c r="H1032" s="668">
        <v>1</v>
      </c>
      <c r="I1032" s="668">
        <v>5214.82</v>
      </c>
      <c r="J1032" s="668">
        <v>9</v>
      </c>
      <c r="K1032" s="668">
        <v>44893.01</v>
      </c>
      <c r="L1032" s="668">
        <v>2.8695787518393097</v>
      </c>
      <c r="M1032" s="668">
        <v>4988.112222222222</v>
      </c>
      <c r="N1032" s="668">
        <v>5</v>
      </c>
      <c r="O1032" s="668">
        <v>24940.65</v>
      </c>
      <c r="P1032" s="681">
        <v>1.5942160995010377</v>
      </c>
      <c r="Q1032" s="669">
        <v>4988.13</v>
      </c>
    </row>
    <row r="1033" spans="1:17" ht="14.4" customHeight="1" x14ac:dyDescent="0.3">
      <c r="A1033" s="664" t="s">
        <v>555</v>
      </c>
      <c r="B1033" s="665" t="s">
        <v>9189</v>
      </c>
      <c r="C1033" s="665" t="s">
        <v>7593</v>
      </c>
      <c r="D1033" s="665" t="s">
        <v>7996</v>
      </c>
      <c r="E1033" s="665" t="s">
        <v>3109</v>
      </c>
      <c r="F1033" s="668">
        <v>58</v>
      </c>
      <c r="G1033" s="668">
        <v>6841.68</v>
      </c>
      <c r="H1033" s="668">
        <v>1</v>
      </c>
      <c r="I1033" s="668">
        <v>117.96000000000001</v>
      </c>
      <c r="J1033" s="668">
        <v>133</v>
      </c>
      <c r="K1033" s="668">
        <v>14842.29</v>
      </c>
      <c r="L1033" s="668">
        <v>2.1693926053250081</v>
      </c>
      <c r="M1033" s="668">
        <v>111.59616541353384</v>
      </c>
      <c r="N1033" s="668">
        <v>209</v>
      </c>
      <c r="O1033" s="668">
        <v>17654.72</v>
      </c>
      <c r="P1033" s="681">
        <v>2.5804656166321722</v>
      </c>
      <c r="Q1033" s="669">
        <v>84.472344497607665</v>
      </c>
    </row>
    <row r="1034" spans="1:17" ht="14.4" customHeight="1" x14ac:dyDescent="0.3">
      <c r="A1034" s="664" t="s">
        <v>555</v>
      </c>
      <c r="B1034" s="665" t="s">
        <v>9189</v>
      </c>
      <c r="C1034" s="665" t="s">
        <v>7593</v>
      </c>
      <c r="D1034" s="665" t="s">
        <v>7999</v>
      </c>
      <c r="E1034" s="665" t="s">
        <v>8000</v>
      </c>
      <c r="F1034" s="668">
        <v>19</v>
      </c>
      <c r="G1034" s="668">
        <v>1597.52</v>
      </c>
      <c r="H1034" s="668">
        <v>1</v>
      </c>
      <c r="I1034" s="668">
        <v>84.08</v>
      </c>
      <c r="J1034" s="668">
        <v>5</v>
      </c>
      <c r="K1034" s="668">
        <v>402.15</v>
      </c>
      <c r="L1034" s="668">
        <v>0.25173393760328511</v>
      </c>
      <c r="M1034" s="668">
        <v>80.429999999999993</v>
      </c>
      <c r="N1034" s="668"/>
      <c r="O1034" s="668"/>
      <c r="P1034" s="681"/>
      <c r="Q1034" s="669"/>
    </row>
    <row r="1035" spans="1:17" ht="14.4" customHeight="1" x14ac:dyDescent="0.3">
      <c r="A1035" s="664" t="s">
        <v>555</v>
      </c>
      <c r="B1035" s="665" t="s">
        <v>9189</v>
      </c>
      <c r="C1035" s="665" t="s">
        <v>7593</v>
      </c>
      <c r="D1035" s="665" t="s">
        <v>7999</v>
      </c>
      <c r="E1035" s="665"/>
      <c r="F1035" s="668"/>
      <c r="G1035" s="668"/>
      <c r="H1035" s="668"/>
      <c r="I1035" s="668"/>
      <c r="J1035" s="668">
        <v>10</v>
      </c>
      <c r="K1035" s="668">
        <v>804.3</v>
      </c>
      <c r="L1035" s="668"/>
      <c r="M1035" s="668">
        <v>80.429999999999993</v>
      </c>
      <c r="N1035" s="668"/>
      <c r="O1035" s="668"/>
      <c r="P1035" s="681"/>
      <c r="Q1035" s="669"/>
    </row>
    <row r="1036" spans="1:17" ht="14.4" customHeight="1" x14ac:dyDescent="0.3">
      <c r="A1036" s="664" t="s">
        <v>555</v>
      </c>
      <c r="B1036" s="665" t="s">
        <v>9189</v>
      </c>
      <c r="C1036" s="665" t="s">
        <v>7593</v>
      </c>
      <c r="D1036" s="665" t="s">
        <v>9190</v>
      </c>
      <c r="E1036" s="665"/>
      <c r="F1036" s="668">
        <v>7</v>
      </c>
      <c r="G1036" s="668">
        <v>7555.19</v>
      </c>
      <c r="H1036" s="668">
        <v>1</v>
      </c>
      <c r="I1036" s="668">
        <v>1079.3128571428572</v>
      </c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x14ac:dyDescent="0.3">
      <c r="A1037" s="664" t="s">
        <v>555</v>
      </c>
      <c r="B1037" s="665" t="s">
        <v>9189</v>
      </c>
      <c r="C1037" s="665" t="s">
        <v>7593</v>
      </c>
      <c r="D1037" s="665" t="s">
        <v>8001</v>
      </c>
      <c r="E1037" s="665" t="s">
        <v>1799</v>
      </c>
      <c r="F1037" s="668">
        <v>1720</v>
      </c>
      <c r="G1037" s="668">
        <v>105006</v>
      </c>
      <c r="H1037" s="668">
        <v>1</v>
      </c>
      <c r="I1037" s="668">
        <v>61.05</v>
      </c>
      <c r="J1037" s="668">
        <v>1495</v>
      </c>
      <c r="K1037" s="668">
        <v>87326.55</v>
      </c>
      <c r="L1037" s="668">
        <v>0.83163390663390668</v>
      </c>
      <c r="M1037" s="668">
        <v>58.412408026755855</v>
      </c>
      <c r="N1037" s="668">
        <v>1384.3</v>
      </c>
      <c r="O1037" s="668">
        <v>80843.12</v>
      </c>
      <c r="P1037" s="681">
        <v>0.7698904824486219</v>
      </c>
      <c r="Q1037" s="669">
        <v>58.4</v>
      </c>
    </row>
    <row r="1038" spans="1:17" ht="14.4" customHeight="1" x14ac:dyDescent="0.3">
      <c r="A1038" s="664" t="s">
        <v>555</v>
      </c>
      <c r="B1038" s="665" t="s">
        <v>9189</v>
      </c>
      <c r="C1038" s="665" t="s">
        <v>7593</v>
      </c>
      <c r="D1038" s="665" t="s">
        <v>8002</v>
      </c>
      <c r="E1038" s="665" t="s">
        <v>8003</v>
      </c>
      <c r="F1038" s="668">
        <v>2</v>
      </c>
      <c r="G1038" s="668">
        <v>1619.25</v>
      </c>
      <c r="H1038" s="668">
        <v>1</v>
      </c>
      <c r="I1038" s="668">
        <v>809.625</v>
      </c>
      <c r="J1038" s="668">
        <v>26</v>
      </c>
      <c r="K1038" s="668">
        <v>17999.43</v>
      </c>
      <c r="L1038" s="668">
        <v>11.115905511811023</v>
      </c>
      <c r="M1038" s="668">
        <v>692.28576923076923</v>
      </c>
      <c r="N1038" s="668"/>
      <c r="O1038" s="668"/>
      <c r="P1038" s="681"/>
      <c r="Q1038" s="669"/>
    </row>
    <row r="1039" spans="1:17" ht="14.4" customHeight="1" x14ac:dyDescent="0.3">
      <c r="A1039" s="664" t="s">
        <v>555</v>
      </c>
      <c r="B1039" s="665" t="s">
        <v>9189</v>
      </c>
      <c r="C1039" s="665" t="s">
        <v>7593</v>
      </c>
      <c r="D1039" s="665" t="s">
        <v>7600</v>
      </c>
      <c r="E1039" s="665" t="s">
        <v>7601</v>
      </c>
      <c r="F1039" s="668">
        <v>9</v>
      </c>
      <c r="G1039" s="668">
        <v>10413.99</v>
      </c>
      <c r="H1039" s="668">
        <v>1</v>
      </c>
      <c r="I1039" s="668">
        <v>1157.1099999999999</v>
      </c>
      <c r="J1039" s="668"/>
      <c r="K1039" s="668"/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555</v>
      </c>
      <c r="B1040" s="665" t="s">
        <v>9189</v>
      </c>
      <c r="C1040" s="665" t="s">
        <v>7593</v>
      </c>
      <c r="D1040" s="665" t="s">
        <v>8004</v>
      </c>
      <c r="E1040" s="665" t="s">
        <v>1923</v>
      </c>
      <c r="F1040" s="668">
        <v>10.4</v>
      </c>
      <c r="G1040" s="668">
        <v>141427.51999999999</v>
      </c>
      <c r="H1040" s="668">
        <v>1</v>
      </c>
      <c r="I1040" s="668">
        <v>13598.8</v>
      </c>
      <c r="J1040" s="668">
        <v>1</v>
      </c>
      <c r="K1040" s="668">
        <v>12013.4</v>
      </c>
      <c r="L1040" s="668">
        <v>8.4943863825088645E-2</v>
      </c>
      <c r="M1040" s="668">
        <v>12013.4</v>
      </c>
      <c r="N1040" s="668">
        <v>0.6</v>
      </c>
      <c r="O1040" s="668">
        <v>7208.04</v>
      </c>
      <c r="P1040" s="681">
        <v>5.0966318295053187E-2</v>
      </c>
      <c r="Q1040" s="669">
        <v>12013.4</v>
      </c>
    </row>
    <row r="1041" spans="1:17" ht="14.4" customHeight="1" x14ac:dyDescent="0.3">
      <c r="A1041" s="664" t="s">
        <v>555</v>
      </c>
      <c r="B1041" s="665" t="s">
        <v>9189</v>
      </c>
      <c r="C1041" s="665" t="s">
        <v>7593</v>
      </c>
      <c r="D1041" s="665" t="s">
        <v>9191</v>
      </c>
      <c r="E1041" s="665" t="s">
        <v>2661</v>
      </c>
      <c r="F1041" s="668"/>
      <c r="G1041" s="668"/>
      <c r="H1041" s="668"/>
      <c r="I1041" s="668"/>
      <c r="J1041" s="668"/>
      <c r="K1041" s="668"/>
      <c r="L1041" s="668"/>
      <c r="M1041" s="668"/>
      <c r="N1041" s="668">
        <v>16</v>
      </c>
      <c r="O1041" s="668">
        <v>53602.080000000002</v>
      </c>
      <c r="P1041" s="681"/>
      <c r="Q1041" s="669">
        <v>3350.13</v>
      </c>
    </row>
    <row r="1042" spans="1:17" ht="14.4" customHeight="1" x14ac:dyDescent="0.3">
      <c r="A1042" s="664" t="s">
        <v>555</v>
      </c>
      <c r="B1042" s="665" t="s">
        <v>9189</v>
      </c>
      <c r="C1042" s="665" t="s">
        <v>7593</v>
      </c>
      <c r="D1042" s="665" t="s">
        <v>8005</v>
      </c>
      <c r="E1042" s="665" t="s">
        <v>8006</v>
      </c>
      <c r="F1042" s="668"/>
      <c r="G1042" s="668"/>
      <c r="H1042" s="668"/>
      <c r="I1042" s="668"/>
      <c r="J1042" s="668"/>
      <c r="K1042" s="668"/>
      <c r="L1042" s="668"/>
      <c r="M1042" s="668"/>
      <c r="N1042" s="668">
        <v>0.2</v>
      </c>
      <c r="O1042" s="668">
        <v>988.78</v>
      </c>
      <c r="P1042" s="681"/>
      <c r="Q1042" s="669">
        <v>4943.8999999999996</v>
      </c>
    </row>
    <row r="1043" spans="1:17" ht="14.4" customHeight="1" x14ac:dyDescent="0.3">
      <c r="A1043" s="664" t="s">
        <v>555</v>
      </c>
      <c r="B1043" s="665" t="s">
        <v>9189</v>
      </c>
      <c r="C1043" s="665" t="s">
        <v>7593</v>
      </c>
      <c r="D1043" s="665" t="s">
        <v>8007</v>
      </c>
      <c r="E1043" s="665" t="s">
        <v>8008</v>
      </c>
      <c r="F1043" s="668"/>
      <c r="G1043" s="668"/>
      <c r="H1043" s="668"/>
      <c r="I1043" s="668"/>
      <c r="J1043" s="668"/>
      <c r="K1043" s="668"/>
      <c r="L1043" s="668"/>
      <c r="M1043" s="668"/>
      <c r="N1043" s="668">
        <v>25</v>
      </c>
      <c r="O1043" s="668">
        <v>965.25</v>
      </c>
      <c r="P1043" s="681"/>
      <c r="Q1043" s="669">
        <v>38.61</v>
      </c>
    </row>
    <row r="1044" spans="1:17" ht="14.4" customHeight="1" x14ac:dyDescent="0.3">
      <c r="A1044" s="664" t="s">
        <v>555</v>
      </c>
      <c r="B1044" s="665" t="s">
        <v>9189</v>
      </c>
      <c r="C1044" s="665" t="s">
        <v>7593</v>
      </c>
      <c r="D1044" s="665" t="s">
        <v>8009</v>
      </c>
      <c r="E1044" s="665" t="s">
        <v>8010</v>
      </c>
      <c r="F1044" s="668">
        <v>29.7</v>
      </c>
      <c r="G1044" s="668">
        <v>12004.74</v>
      </c>
      <c r="H1044" s="668">
        <v>1</v>
      </c>
      <c r="I1044" s="668">
        <v>404.2</v>
      </c>
      <c r="J1044" s="668">
        <v>30.1</v>
      </c>
      <c r="K1044" s="668">
        <v>11641.98</v>
      </c>
      <c r="L1044" s="668">
        <v>0.96978193613522656</v>
      </c>
      <c r="M1044" s="668">
        <v>386.77674418604647</v>
      </c>
      <c r="N1044" s="668">
        <v>32.1</v>
      </c>
      <c r="O1044" s="668">
        <v>12409.86</v>
      </c>
      <c r="P1044" s="681">
        <v>1.0337466700653242</v>
      </c>
      <c r="Q1044" s="669">
        <v>386.6</v>
      </c>
    </row>
    <row r="1045" spans="1:17" ht="14.4" customHeight="1" x14ac:dyDescent="0.3">
      <c r="A1045" s="664" t="s">
        <v>555</v>
      </c>
      <c r="B1045" s="665" t="s">
        <v>9189</v>
      </c>
      <c r="C1045" s="665" t="s">
        <v>7593</v>
      </c>
      <c r="D1045" s="665" t="s">
        <v>9192</v>
      </c>
      <c r="E1045" s="665" t="s">
        <v>9193</v>
      </c>
      <c r="F1045" s="668"/>
      <c r="G1045" s="668"/>
      <c r="H1045" s="668"/>
      <c r="I1045" s="668"/>
      <c r="J1045" s="668">
        <v>2</v>
      </c>
      <c r="K1045" s="668">
        <v>77.22</v>
      </c>
      <c r="L1045" s="668"/>
      <c r="M1045" s="668">
        <v>38.61</v>
      </c>
      <c r="N1045" s="668"/>
      <c r="O1045" s="668"/>
      <c r="P1045" s="681"/>
      <c r="Q1045" s="669"/>
    </row>
    <row r="1046" spans="1:17" ht="14.4" customHeight="1" x14ac:dyDescent="0.3">
      <c r="A1046" s="664" t="s">
        <v>555</v>
      </c>
      <c r="B1046" s="665" t="s">
        <v>9189</v>
      </c>
      <c r="C1046" s="665" t="s">
        <v>7593</v>
      </c>
      <c r="D1046" s="665" t="s">
        <v>2665</v>
      </c>
      <c r="E1046" s="665" t="s">
        <v>8011</v>
      </c>
      <c r="F1046" s="668"/>
      <c r="G1046" s="668"/>
      <c r="H1046" s="668"/>
      <c r="I1046" s="668"/>
      <c r="J1046" s="668">
        <v>3</v>
      </c>
      <c r="K1046" s="668">
        <v>24705.449999999997</v>
      </c>
      <c r="L1046" s="668"/>
      <c r="M1046" s="668">
        <v>8235.15</v>
      </c>
      <c r="N1046" s="668">
        <v>10</v>
      </c>
      <c r="O1046" s="668">
        <v>86398.799999999988</v>
      </c>
      <c r="P1046" s="681"/>
      <c r="Q1046" s="669">
        <v>8639.8799999999992</v>
      </c>
    </row>
    <row r="1047" spans="1:17" ht="14.4" customHeight="1" x14ac:dyDescent="0.3">
      <c r="A1047" s="664" t="s">
        <v>555</v>
      </c>
      <c r="B1047" s="665" t="s">
        <v>9189</v>
      </c>
      <c r="C1047" s="665" t="s">
        <v>7593</v>
      </c>
      <c r="D1047" s="665" t="s">
        <v>8013</v>
      </c>
      <c r="E1047" s="665" t="s">
        <v>8014</v>
      </c>
      <c r="F1047" s="668">
        <v>66</v>
      </c>
      <c r="G1047" s="668">
        <v>3135</v>
      </c>
      <c r="H1047" s="668">
        <v>1</v>
      </c>
      <c r="I1047" s="668">
        <v>47.5</v>
      </c>
      <c r="J1047" s="668">
        <v>28</v>
      </c>
      <c r="K1047" s="668">
        <v>1218.4899999999998</v>
      </c>
      <c r="L1047" s="668">
        <v>0.38867304625199356</v>
      </c>
      <c r="M1047" s="668">
        <v>43.517499999999991</v>
      </c>
      <c r="N1047" s="668">
        <v>10</v>
      </c>
      <c r="O1047" s="668">
        <v>428.8</v>
      </c>
      <c r="P1047" s="681">
        <v>0.13677830940988836</v>
      </c>
      <c r="Q1047" s="669">
        <v>42.88</v>
      </c>
    </row>
    <row r="1048" spans="1:17" ht="14.4" customHeight="1" x14ac:dyDescent="0.3">
      <c r="A1048" s="664" t="s">
        <v>555</v>
      </c>
      <c r="B1048" s="665" t="s">
        <v>9189</v>
      </c>
      <c r="C1048" s="665" t="s">
        <v>7593</v>
      </c>
      <c r="D1048" s="665" t="s">
        <v>9194</v>
      </c>
      <c r="E1048" s="665" t="s">
        <v>9195</v>
      </c>
      <c r="F1048" s="668"/>
      <c r="G1048" s="668"/>
      <c r="H1048" s="668"/>
      <c r="I1048" s="668"/>
      <c r="J1048" s="668"/>
      <c r="K1048" s="668"/>
      <c r="L1048" s="668"/>
      <c r="M1048" s="668"/>
      <c r="N1048" s="668">
        <v>0.2</v>
      </c>
      <c r="O1048" s="668">
        <v>108.69</v>
      </c>
      <c r="P1048" s="681"/>
      <c r="Q1048" s="669">
        <v>543.44999999999993</v>
      </c>
    </row>
    <row r="1049" spans="1:17" ht="14.4" customHeight="1" x14ac:dyDescent="0.3">
      <c r="A1049" s="664" t="s">
        <v>555</v>
      </c>
      <c r="B1049" s="665" t="s">
        <v>9189</v>
      </c>
      <c r="C1049" s="665" t="s">
        <v>7593</v>
      </c>
      <c r="D1049" s="665" t="s">
        <v>8015</v>
      </c>
      <c r="E1049" s="665" t="s">
        <v>1889</v>
      </c>
      <c r="F1049" s="668">
        <v>28</v>
      </c>
      <c r="G1049" s="668">
        <v>2260.44</v>
      </c>
      <c r="H1049" s="668">
        <v>1</v>
      </c>
      <c r="I1049" s="668">
        <v>80.73</v>
      </c>
      <c r="J1049" s="668">
        <v>44</v>
      </c>
      <c r="K1049" s="668">
        <v>3397.6800000000003</v>
      </c>
      <c r="L1049" s="668">
        <v>1.503105590062112</v>
      </c>
      <c r="M1049" s="668">
        <v>77.220000000000013</v>
      </c>
      <c r="N1049" s="668"/>
      <c r="O1049" s="668"/>
      <c r="P1049" s="681"/>
      <c r="Q1049" s="669"/>
    </row>
    <row r="1050" spans="1:17" ht="14.4" customHeight="1" x14ac:dyDescent="0.3">
      <c r="A1050" s="664" t="s">
        <v>555</v>
      </c>
      <c r="B1050" s="665" t="s">
        <v>9189</v>
      </c>
      <c r="C1050" s="665" t="s">
        <v>7593</v>
      </c>
      <c r="D1050" s="665" t="s">
        <v>8018</v>
      </c>
      <c r="E1050" s="665" t="s">
        <v>2879</v>
      </c>
      <c r="F1050" s="668">
        <v>32.200000000000003</v>
      </c>
      <c r="G1050" s="668">
        <v>12227.95</v>
      </c>
      <c r="H1050" s="668">
        <v>1</v>
      </c>
      <c r="I1050" s="668">
        <v>379.75</v>
      </c>
      <c r="J1050" s="668">
        <v>69.2</v>
      </c>
      <c r="K1050" s="668">
        <v>23983.560000000005</v>
      </c>
      <c r="L1050" s="668">
        <v>1.9613721024374489</v>
      </c>
      <c r="M1050" s="668">
        <v>346.5832369942197</v>
      </c>
      <c r="N1050" s="668">
        <v>82.199999999999989</v>
      </c>
      <c r="O1050" s="668">
        <v>22335.060000000005</v>
      </c>
      <c r="P1050" s="681">
        <v>1.8265580084969275</v>
      </c>
      <c r="Q1050" s="669">
        <v>271.71605839416065</v>
      </c>
    </row>
    <row r="1051" spans="1:17" ht="14.4" customHeight="1" x14ac:dyDescent="0.3">
      <c r="A1051" s="664" t="s">
        <v>555</v>
      </c>
      <c r="B1051" s="665" t="s">
        <v>9189</v>
      </c>
      <c r="C1051" s="665" t="s">
        <v>7593</v>
      </c>
      <c r="D1051" s="665" t="s">
        <v>8021</v>
      </c>
      <c r="E1051" s="665" t="s">
        <v>8022</v>
      </c>
      <c r="F1051" s="668"/>
      <c r="G1051" s="668"/>
      <c r="H1051" s="668"/>
      <c r="I1051" s="668"/>
      <c r="J1051" s="668">
        <v>42</v>
      </c>
      <c r="K1051" s="668">
        <v>3668.1600000000003</v>
      </c>
      <c r="L1051" s="668"/>
      <c r="M1051" s="668">
        <v>87.337142857142865</v>
      </c>
      <c r="N1051" s="668"/>
      <c r="O1051" s="668"/>
      <c r="P1051" s="681"/>
      <c r="Q1051" s="669"/>
    </row>
    <row r="1052" spans="1:17" ht="14.4" customHeight="1" x14ac:dyDescent="0.3">
      <c r="A1052" s="664" t="s">
        <v>555</v>
      </c>
      <c r="B1052" s="665" t="s">
        <v>9189</v>
      </c>
      <c r="C1052" s="665" t="s">
        <v>7593</v>
      </c>
      <c r="D1052" s="665" t="s">
        <v>8023</v>
      </c>
      <c r="E1052" s="665" t="s">
        <v>8024</v>
      </c>
      <c r="F1052" s="668">
        <v>10</v>
      </c>
      <c r="G1052" s="668">
        <v>712.2</v>
      </c>
      <c r="H1052" s="668">
        <v>1</v>
      </c>
      <c r="I1052" s="668">
        <v>71.22</v>
      </c>
      <c r="J1052" s="668">
        <v>40</v>
      </c>
      <c r="K1052" s="668">
        <v>1567.2</v>
      </c>
      <c r="L1052" s="668">
        <v>2.2005054759898903</v>
      </c>
      <c r="M1052" s="668">
        <v>39.18</v>
      </c>
      <c r="N1052" s="668"/>
      <c r="O1052" s="668"/>
      <c r="P1052" s="681"/>
      <c r="Q1052" s="669"/>
    </row>
    <row r="1053" spans="1:17" ht="14.4" customHeight="1" x14ac:dyDescent="0.3">
      <c r="A1053" s="664" t="s">
        <v>555</v>
      </c>
      <c r="B1053" s="665" t="s">
        <v>9189</v>
      </c>
      <c r="C1053" s="665" t="s">
        <v>7593</v>
      </c>
      <c r="D1053" s="665" t="s">
        <v>8028</v>
      </c>
      <c r="E1053" s="665" t="s">
        <v>8029</v>
      </c>
      <c r="F1053" s="668"/>
      <c r="G1053" s="668"/>
      <c r="H1053" s="668"/>
      <c r="I1053" s="668"/>
      <c r="J1053" s="668"/>
      <c r="K1053" s="668"/>
      <c r="L1053" s="668"/>
      <c r="M1053" s="668"/>
      <c r="N1053" s="668">
        <v>2</v>
      </c>
      <c r="O1053" s="668">
        <v>8629.82</v>
      </c>
      <c r="P1053" s="681"/>
      <c r="Q1053" s="669">
        <v>4314.91</v>
      </c>
    </row>
    <row r="1054" spans="1:17" ht="14.4" customHeight="1" x14ac:dyDescent="0.3">
      <c r="A1054" s="664" t="s">
        <v>555</v>
      </c>
      <c r="B1054" s="665" t="s">
        <v>9189</v>
      </c>
      <c r="C1054" s="665" t="s">
        <v>7593</v>
      </c>
      <c r="D1054" s="665" t="s">
        <v>8030</v>
      </c>
      <c r="E1054" s="665" t="s">
        <v>8031</v>
      </c>
      <c r="F1054" s="668"/>
      <c r="G1054" s="668"/>
      <c r="H1054" s="668"/>
      <c r="I1054" s="668"/>
      <c r="J1054" s="668"/>
      <c r="K1054" s="668"/>
      <c r="L1054" s="668"/>
      <c r="M1054" s="668"/>
      <c r="N1054" s="668">
        <v>11</v>
      </c>
      <c r="O1054" s="668">
        <v>94928.13</v>
      </c>
      <c r="P1054" s="681"/>
      <c r="Q1054" s="669">
        <v>8629.83</v>
      </c>
    </row>
    <row r="1055" spans="1:17" ht="14.4" customHeight="1" x14ac:dyDescent="0.3">
      <c r="A1055" s="664" t="s">
        <v>555</v>
      </c>
      <c r="B1055" s="665" t="s">
        <v>9189</v>
      </c>
      <c r="C1055" s="665" t="s">
        <v>7593</v>
      </c>
      <c r="D1055" s="665" t="s">
        <v>9196</v>
      </c>
      <c r="E1055" s="665" t="s">
        <v>9197</v>
      </c>
      <c r="F1055" s="668"/>
      <c r="G1055" s="668"/>
      <c r="H1055" s="668"/>
      <c r="I1055" s="668"/>
      <c r="J1055" s="668">
        <v>1.2</v>
      </c>
      <c r="K1055" s="668">
        <v>508.76</v>
      </c>
      <c r="L1055" s="668"/>
      <c r="M1055" s="668">
        <v>423.9666666666667</v>
      </c>
      <c r="N1055" s="668">
        <v>2.8</v>
      </c>
      <c r="O1055" s="668">
        <v>760.81</v>
      </c>
      <c r="P1055" s="681"/>
      <c r="Q1055" s="669">
        <v>271.71785714285716</v>
      </c>
    </row>
    <row r="1056" spans="1:17" ht="14.4" customHeight="1" x14ac:dyDescent="0.3">
      <c r="A1056" s="664" t="s">
        <v>555</v>
      </c>
      <c r="B1056" s="665" t="s">
        <v>9189</v>
      </c>
      <c r="C1056" s="665" t="s">
        <v>7593</v>
      </c>
      <c r="D1056" s="665" t="s">
        <v>8032</v>
      </c>
      <c r="E1056" s="665"/>
      <c r="F1056" s="668">
        <v>3</v>
      </c>
      <c r="G1056" s="668">
        <v>1139.25</v>
      </c>
      <c r="H1056" s="668">
        <v>1</v>
      </c>
      <c r="I1056" s="668">
        <v>379.75</v>
      </c>
      <c r="J1056" s="668"/>
      <c r="K1056" s="668"/>
      <c r="L1056" s="668"/>
      <c r="M1056" s="668"/>
      <c r="N1056" s="668"/>
      <c r="O1056" s="668"/>
      <c r="P1056" s="681"/>
      <c r="Q1056" s="669"/>
    </row>
    <row r="1057" spans="1:17" ht="14.4" customHeight="1" x14ac:dyDescent="0.3">
      <c r="A1057" s="664" t="s">
        <v>555</v>
      </c>
      <c r="B1057" s="665" t="s">
        <v>9189</v>
      </c>
      <c r="C1057" s="665" t="s">
        <v>7593</v>
      </c>
      <c r="D1057" s="665" t="s">
        <v>8033</v>
      </c>
      <c r="E1057" s="665" t="s">
        <v>8034</v>
      </c>
      <c r="F1057" s="668">
        <v>8</v>
      </c>
      <c r="G1057" s="668">
        <v>1833.28</v>
      </c>
      <c r="H1057" s="668">
        <v>1</v>
      </c>
      <c r="I1057" s="668">
        <v>229.16</v>
      </c>
      <c r="J1057" s="668">
        <v>44</v>
      </c>
      <c r="K1057" s="668">
        <v>9744.4</v>
      </c>
      <c r="L1057" s="668">
        <v>5.3152818991097925</v>
      </c>
      <c r="M1057" s="668">
        <v>221.46363636363637</v>
      </c>
      <c r="N1057" s="668">
        <v>17</v>
      </c>
      <c r="O1057" s="668">
        <v>3726.4</v>
      </c>
      <c r="P1057" s="681">
        <v>2.0326409495548963</v>
      </c>
      <c r="Q1057" s="669">
        <v>219.20000000000002</v>
      </c>
    </row>
    <row r="1058" spans="1:17" ht="14.4" customHeight="1" x14ac:dyDescent="0.3">
      <c r="A1058" s="664" t="s">
        <v>555</v>
      </c>
      <c r="B1058" s="665" t="s">
        <v>9189</v>
      </c>
      <c r="C1058" s="665" t="s">
        <v>7593</v>
      </c>
      <c r="D1058" s="665" t="s">
        <v>8037</v>
      </c>
      <c r="E1058" s="665" t="s">
        <v>1903</v>
      </c>
      <c r="F1058" s="668"/>
      <c r="G1058" s="668"/>
      <c r="H1058" s="668"/>
      <c r="I1058" s="668"/>
      <c r="J1058" s="668">
        <v>21</v>
      </c>
      <c r="K1058" s="668">
        <v>1380.75</v>
      </c>
      <c r="L1058" s="668"/>
      <c r="M1058" s="668">
        <v>65.75</v>
      </c>
      <c r="N1058" s="668"/>
      <c r="O1058" s="668"/>
      <c r="P1058" s="681"/>
      <c r="Q1058" s="669"/>
    </row>
    <row r="1059" spans="1:17" ht="14.4" customHeight="1" x14ac:dyDescent="0.3">
      <c r="A1059" s="664" t="s">
        <v>555</v>
      </c>
      <c r="B1059" s="665" t="s">
        <v>9189</v>
      </c>
      <c r="C1059" s="665" t="s">
        <v>7593</v>
      </c>
      <c r="D1059" s="665" t="s">
        <v>8038</v>
      </c>
      <c r="E1059" s="665" t="s">
        <v>8039</v>
      </c>
      <c r="F1059" s="668">
        <v>3</v>
      </c>
      <c r="G1059" s="668">
        <v>145.4</v>
      </c>
      <c r="H1059" s="668">
        <v>1</v>
      </c>
      <c r="I1059" s="668">
        <v>48.466666666666669</v>
      </c>
      <c r="J1059" s="668"/>
      <c r="K1059" s="668"/>
      <c r="L1059" s="668"/>
      <c r="M1059" s="668"/>
      <c r="N1059" s="668"/>
      <c r="O1059" s="668"/>
      <c r="P1059" s="681"/>
      <c r="Q1059" s="669"/>
    </row>
    <row r="1060" spans="1:17" ht="14.4" customHeight="1" x14ac:dyDescent="0.3">
      <c r="A1060" s="664" t="s">
        <v>555</v>
      </c>
      <c r="B1060" s="665" t="s">
        <v>9189</v>
      </c>
      <c r="C1060" s="665" t="s">
        <v>7593</v>
      </c>
      <c r="D1060" s="665" t="s">
        <v>8040</v>
      </c>
      <c r="E1060" s="665" t="s">
        <v>8041</v>
      </c>
      <c r="F1060" s="668">
        <v>6.7</v>
      </c>
      <c r="G1060" s="668">
        <v>649.27</v>
      </c>
      <c r="H1060" s="668">
        <v>1</v>
      </c>
      <c r="I1060" s="668">
        <v>96.905970149253733</v>
      </c>
      <c r="J1060" s="668">
        <v>4.8</v>
      </c>
      <c r="K1060" s="668">
        <v>444.98999999999995</v>
      </c>
      <c r="L1060" s="668">
        <v>0.68536972291958653</v>
      </c>
      <c r="M1060" s="668">
        <v>92.706249999999997</v>
      </c>
      <c r="N1060" s="668">
        <v>5.6</v>
      </c>
      <c r="O1060" s="668">
        <v>441.28</v>
      </c>
      <c r="P1060" s="681">
        <v>0.67965561322716284</v>
      </c>
      <c r="Q1060" s="669">
        <v>78.8</v>
      </c>
    </row>
    <row r="1061" spans="1:17" ht="14.4" customHeight="1" x14ac:dyDescent="0.3">
      <c r="A1061" s="664" t="s">
        <v>555</v>
      </c>
      <c r="B1061" s="665" t="s">
        <v>9189</v>
      </c>
      <c r="C1061" s="665" t="s">
        <v>7593</v>
      </c>
      <c r="D1061" s="665" t="s">
        <v>8042</v>
      </c>
      <c r="E1061" s="665" t="s">
        <v>8043</v>
      </c>
      <c r="F1061" s="668"/>
      <c r="G1061" s="668"/>
      <c r="H1061" s="668"/>
      <c r="I1061" s="668"/>
      <c r="J1061" s="668">
        <v>36</v>
      </c>
      <c r="K1061" s="668">
        <v>2525.4</v>
      </c>
      <c r="L1061" s="668"/>
      <c r="M1061" s="668">
        <v>70.150000000000006</v>
      </c>
      <c r="N1061" s="668">
        <v>47</v>
      </c>
      <c r="O1061" s="668">
        <v>3297.05</v>
      </c>
      <c r="P1061" s="681"/>
      <c r="Q1061" s="669">
        <v>70.150000000000006</v>
      </c>
    </row>
    <row r="1062" spans="1:17" ht="14.4" customHeight="1" x14ac:dyDescent="0.3">
      <c r="A1062" s="664" t="s">
        <v>555</v>
      </c>
      <c r="B1062" s="665" t="s">
        <v>9189</v>
      </c>
      <c r="C1062" s="665" t="s">
        <v>7593</v>
      </c>
      <c r="D1062" s="665" t="s">
        <v>8042</v>
      </c>
      <c r="E1062" s="665" t="s">
        <v>2911</v>
      </c>
      <c r="F1062" s="668">
        <v>15</v>
      </c>
      <c r="G1062" s="668">
        <v>960</v>
      </c>
      <c r="H1062" s="668">
        <v>1</v>
      </c>
      <c r="I1062" s="668">
        <v>64</v>
      </c>
      <c r="J1062" s="668">
        <v>8</v>
      </c>
      <c r="K1062" s="668">
        <v>561.20000000000005</v>
      </c>
      <c r="L1062" s="668">
        <v>0.58458333333333334</v>
      </c>
      <c r="M1062" s="668">
        <v>70.150000000000006</v>
      </c>
      <c r="N1062" s="668">
        <v>166</v>
      </c>
      <c r="O1062" s="668">
        <v>11644.9</v>
      </c>
      <c r="P1062" s="681">
        <v>12.130104166666666</v>
      </c>
      <c r="Q1062" s="669">
        <v>70.149999999999991</v>
      </c>
    </row>
    <row r="1063" spans="1:17" ht="14.4" customHeight="1" x14ac:dyDescent="0.3">
      <c r="A1063" s="664" t="s">
        <v>555</v>
      </c>
      <c r="B1063" s="665" t="s">
        <v>9189</v>
      </c>
      <c r="C1063" s="665" t="s">
        <v>7593</v>
      </c>
      <c r="D1063" s="665" t="s">
        <v>8046</v>
      </c>
      <c r="E1063" s="665" t="s">
        <v>8047</v>
      </c>
      <c r="F1063" s="668"/>
      <c r="G1063" s="668"/>
      <c r="H1063" s="668"/>
      <c r="I1063" s="668"/>
      <c r="J1063" s="668"/>
      <c r="K1063" s="668"/>
      <c r="L1063" s="668"/>
      <c r="M1063" s="668"/>
      <c r="N1063" s="668">
        <v>1.35</v>
      </c>
      <c r="O1063" s="668">
        <v>1033.02</v>
      </c>
      <c r="P1063" s="681"/>
      <c r="Q1063" s="669">
        <v>765.19999999999993</v>
      </c>
    </row>
    <row r="1064" spans="1:17" ht="14.4" customHeight="1" x14ac:dyDescent="0.3">
      <c r="A1064" s="664" t="s">
        <v>555</v>
      </c>
      <c r="B1064" s="665" t="s">
        <v>9189</v>
      </c>
      <c r="C1064" s="665" t="s">
        <v>7593</v>
      </c>
      <c r="D1064" s="665" t="s">
        <v>9198</v>
      </c>
      <c r="E1064" s="665" t="s">
        <v>9199</v>
      </c>
      <c r="F1064" s="668"/>
      <c r="G1064" s="668"/>
      <c r="H1064" s="668"/>
      <c r="I1064" s="668"/>
      <c r="J1064" s="668">
        <v>2.6</v>
      </c>
      <c r="K1064" s="668">
        <v>1559.48</v>
      </c>
      <c r="L1064" s="668"/>
      <c r="M1064" s="668">
        <v>599.79999999999995</v>
      </c>
      <c r="N1064" s="668"/>
      <c r="O1064" s="668"/>
      <c r="P1064" s="681"/>
      <c r="Q1064" s="669"/>
    </row>
    <row r="1065" spans="1:17" ht="14.4" customHeight="1" x14ac:dyDescent="0.3">
      <c r="A1065" s="664" t="s">
        <v>555</v>
      </c>
      <c r="B1065" s="665" t="s">
        <v>9189</v>
      </c>
      <c r="C1065" s="665" t="s">
        <v>7593</v>
      </c>
      <c r="D1065" s="665" t="s">
        <v>8048</v>
      </c>
      <c r="E1065" s="665" t="s">
        <v>8049</v>
      </c>
      <c r="F1065" s="668"/>
      <c r="G1065" s="668"/>
      <c r="H1065" s="668"/>
      <c r="I1065" s="668"/>
      <c r="J1065" s="668">
        <v>3.6</v>
      </c>
      <c r="K1065" s="668">
        <v>2879.19</v>
      </c>
      <c r="L1065" s="668"/>
      <c r="M1065" s="668">
        <v>799.77499999999998</v>
      </c>
      <c r="N1065" s="668"/>
      <c r="O1065" s="668"/>
      <c r="P1065" s="681"/>
      <c r="Q1065" s="669"/>
    </row>
    <row r="1066" spans="1:17" ht="14.4" customHeight="1" x14ac:dyDescent="0.3">
      <c r="A1066" s="664" t="s">
        <v>555</v>
      </c>
      <c r="B1066" s="665" t="s">
        <v>9189</v>
      </c>
      <c r="C1066" s="665" t="s">
        <v>7593</v>
      </c>
      <c r="D1066" s="665" t="s">
        <v>9200</v>
      </c>
      <c r="E1066" s="665" t="s">
        <v>9201</v>
      </c>
      <c r="F1066" s="668">
        <v>21</v>
      </c>
      <c r="G1066" s="668">
        <v>2030.49</v>
      </c>
      <c r="H1066" s="668">
        <v>1</v>
      </c>
      <c r="I1066" s="668">
        <v>96.69</v>
      </c>
      <c r="J1066" s="668">
        <v>7</v>
      </c>
      <c r="K1066" s="668">
        <v>647.42999999999995</v>
      </c>
      <c r="L1066" s="668">
        <v>0.318854069707312</v>
      </c>
      <c r="M1066" s="668">
        <v>92.49</v>
      </c>
      <c r="N1066" s="668"/>
      <c r="O1066" s="668"/>
      <c r="P1066" s="681"/>
      <c r="Q1066" s="669"/>
    </row>
    <row r="1067" spans="1:17" ht="14.4" customHeight="1" x14ac:dyDescent="0.3">
      <c r="A1067" s="664" t="s">
        <v>555</v>
      </c>
      <c r="B1067" s="665" t="s">
        <v>9189</v>
      </c>
      <c r="C1067" s="665" t="s">
        <v>7593</v>
      </c>
      <c r="D1067" s="665" t="s">
        <v>2667</v>
      </c>
      <c r="E1067" s="665" t="s">
        <v>2668</v>
      </c>
      <c r="F1067" s="668"/>
      <c r="G1067" s="668"/>
      <c r="H1067" s="668"/>
      <c r="I1067" s="668"/>
      <c r="J1067" s="668"/>
      <c r="K1067" s="668"/>
      <c r="L1067" s="668"/>
      <c r="M1067" s="668"/>
      <c r="N1067" s="668">
        <v>4</v>
      </c>
      <c r="O1067" s="668">
        <v>5149.4399999999996</v>
      </c>
      <c r="P1067" s="681"/>
      <c r="Q1067" s="669">
        <v>1287.3599999999999</v>
      </c>
    </row>
    <row r="1068" spans="1:17" ht="14.4" customHeight="1" x14ac:dyDescent="0.3">
      <c r="A1068" s="664" t="s">
        <v>555</v>
      </c>
      <c r="B1068" s="665" t="s">
        <v>9189</v>
      </c>
      <c r="C1068" s="665" t="s">
        <v>7593</v>
      </c>
      <c r="D1068" s="665" t="s">
        <v>8050</v>
      </c>
      <c r="E1068" s="665" t="s">
        <v>8051</v>
      </c>
      <c r="F1068" s="668"/>
      <c r="G1068" s="668"/>
      <c r="H1068" s="668"/>
      <c r="I1068" s="668"/>
      <c r="J1068" s="668">
        <v>0.9</v>
      </c>
      <c r="K1068" s="668">
        <v>1421.77</v>
      </c>
      <c r="L1068" s="668"/>
      <c r="M1068" s="668">
        <v>1579.7444444444443</v>
      </c>
      <c r="N1068" s="668">
        <v>0.1</v>
      </c>
      <c r="O1068" s="668">
        <v>157.97</v>
      </c>
      <c r="P1068" s="681"/>
      <c r="Q1068" s="669">
        <v>1579.6999999999998</v>
      </c>
    </row>
    <row r="1069" spans="1:17" ht="14.4" customHeight="1" x14ac:dyDescent="0.3">
      <c r="A1069" s="664" t="s">
        <v>555</v>
      </c>
      <c r="B1069" s="665" t="s">
        <v>9189</v>
      </c>
      <c r="C1069" s="665" t="s">
        <v>7593</v>
      </c>
      <c r="D1069" s="665" t="s">
        <v>8052</v>
      </c>
      <c r="E1069" s="665" t="s">
        <v>2651</v>
      </c>
      <c r="F1069" s="668"/>
      <c r="G1069" s="668"/>
      <c r="H1069" s="668"/>
      <c r="I1069" s="668"/>
      <c r="J1069" s="668">
        <v>2.9</v>
      </c>
      <c r="K1069" s="668">
        <v>5122.05</v>
      </c>
      <c r="L1069" s="668"/>
      <c r="M1069" s="668">
        <v>1766.2241379310346</v>
      </c>
      <c r="N1069" s="668">
        <v>4.8</v>
      </c>
      <c r="O1069" s="668">
        <v>7832.96</v>
      </c>
      <c r="P1069" s="681"/>
      <c r="Q1069" s="669">
        <v>1631.8666666666668</v>
      </c>
    </row>
    <row r="1070" spans="1:17" ht="14.4" customHeight="1" x14ac:dyDescent="0.3">
      <c r="A1070" s="664" t="s">
        <v>555</v>
      </c>
      <c r="B1070" s="665" t="s">
        <v>9189</v>
      </c>
      <c r="C1070" s="665" t="s">
        <v>7593</v>
      </c>
      <c r="D1070" s="665" t="s">
        <v>8054</v>
      </c>
      <c r="E1070" s="665" t="s">
        <v>1873</v>
      </c>
      <c r="F1070" s="668"/>
      <c r="G1070" s="668"/>
      <c r="H1070" s="668"/>
      <c r="I1070" s="668"/>
      <c r="J1070" s="668">
        <v>2.4</v>
      </c>
      <c r="K1070" s="668">
        <v>940.32</v>
      </c>
      <c r="L1070" s="668"/>
      <c r="M1070" s="668">
        <v>391.8</v>
      </c>
      <c r="N1070" s="668">
        <v>0.6</v>
      </c>
      <c r="O1070" s="668">
        <v>235.08</v>
      </c>
      <c r="P1070" s="681"/>
      <c r="Q1070" s="669">
        <v>391.8</v>
      </c>
    </row>
    <row r="1071" spans="1:17" ht="14.4" customHeight="1" x14ac:dyDescent="0.3">
      <c r="A1071" s="664" t="s">
        <v>555</v>
      </c>
      <c r="B1071" s="665" t="s">
        <v>9189</v>
      </c>
      <c r="C1071" s="665" t="s">
        <v>7593</v>
      </c>
      <c r="D1071" s="665" t="s">
        <v>8055</v>
      </c>
      <c r="E1071" s="665" t="s">
        <v>8027</v>
      </c>
      <c r="F1071" s="668">
        <v>3.3000000000000003</v>
      </c>
      <c r="G1071" s="668">
        <v>12955.470000000001</v>
      </c>
      <c r="H1071" s="668">
        <v>1</v>
      </c>
      <c r="I1071" s="668">
        <v>3925.9</v>
      </c>
      <c r="J1071" s="668">
        <v>11</v>
      </c>
      <c r="K1071" s="668">
        <v>41529.22</v>
      </c>
      <c r="L1071" s="668">
        <v>3.205535576864444</v>
      </c>
      <c r="M1071" s="668">
        <v>3775.3836363636365</v>
      </c>
      <c r="N1071" s="668">
        <v>1.8</v>
      </c>
      <c r="O1071" s="668">
        <v>5874.72</v>
      </c>
      <c r="P1071" s="681">
        <v>0.45345479554196022</v>
      </c>
      <c r="Q1071" s="669">
        <v>3263.7333333333336</v>
      </c>
    </row>
    <row r="1072" spans="1:17" ht="14.4" customHeight="1" x14ac:dyDescent="0.3">
      <c r="A1072" s="664" t="s">
        <v>555</v>
      </c>
      <c r="B1072" s="665" t="s">
        <v>9189</v>
      </c>
      <c r="C1072" s="665" t="s">
        <v>7593</v>
      </c>
      <c r="D1072" s="665" t="s">
        <v>8055</v>
      </c>
      <c r="E1072" s="665"/>
      <c r="F1072" s="668">
        <v>0.9</v>
      </c>
      <c r="G1072" s="668">
        <v>3533.31</v>
      </c>
      <c r="H1072" s="668">
        <v>1</v>
      </c>
      <c r="I1072" s="668">
        <v>3925.8999999999996</v>
      </c>
      <c r="J1072" s="668">
        <v>3.2</v>
      </c>
      <c r="K1072" s="668">
        <v>10443.959999999999</v>
      </c>
      <c r="L1072" s="668">
        <v>2.955857255661122</v>
      </c>
      <c r="M1072" s="668">
        <v>3263.7374999999997</v>
      </c>
      <c r="N1072" s="668"/>
      <c r="O1072" s="668"/>
      <c r="P1072" s="681"/>
      <c r="Q1072" s="669"/>
    </row>
    <row r="1073" spans="1:17" ht="14.4" customHeight="1" x14ac:dyDescent="0.3">
      <c r="A1073" s="664" t="s">
        <v>555</v>
      </c>
      <c r="B1073" s="665" t="s">
        <v>9189</v>
      </c>
      <c r="C1073" s="665" t="s">
        <v>7593</v>
      </c>
      <c r="D1073" s="665" t="s">
        <v>8056</v>
      </c>
      <c r="E1073" s="665" t="s">
        <v>8057</v>
      </c>
      <c r="F1073" s="668">
        <v>8</v>
      </c>
      <c r="G1073" s="668">
        <v>916.64</v>
      </c>
      <c r="H1073" s="668">
        <v>1</v>
      </c>
      <c r="I1073" s="668">
        <v>114.58</v>
      </c>
      <c r="J1073" s="668"/>
      <c r="K1073" s="668"/>
      <c r="L1073" s="668"/>
      <c r="M1073" s="668"/>
      <c r="N1073" s="668"/>
      <c r="O1073" s="668"/>
      <c r="P1073" s="681"/>
      <c r="Q1073" s="669"/>
    </row>
    <row r="1074" spans="1:17" ht="14.4" customHeight="1" x14ac:dyDescent="0.3">
      <c r="A1074" s="664" t="s">
        <v>555</v>
      </c>
      <c r="B1074" s="665" t="s">
        <v>9189</v>
      </c>
      <c r="C1074" s="665" t="s">
        <v>7593</v>
      </c>
      <c r="D1074" s="665" t="s">
        <v>9202</v>
      </c>
      <c r="E1074" s="665" t="s">
        <v>9203</v>
      </c>
      <c r="F1074" s="668"/>
      <c r="G1074" s="668"/>
      <c r="H1074" s="668"/>
      <c r="I1074" s="668"/>
      <c r="J1074" s="668">
        <v>9</v>
      </c>
      <c r="K1074" s="668">
        <v>1972.8</v>
      </c>
      <c r="L1074" s="668"/>
      <c r="M1074" s="668">
        <v>219.2</v>
      </c>
      <c r="N1074" s="668"/>
      <c r="O1074" s="668"/>
      <c r="P1074" s="681"/>
      <c r="Q1074" s="669"/>
    </row>
    <row r="1075" spans="1:17" ht="14.4" customHeight="1" x14ac:dyDescent="0.3">
      <c r="A1075" s="664" t="s">
        <v>555</v>
      </c>
      <c r="B1075" s="665" t="s">
        <v>9189</v>
      </c>
      <c r="C1075" s="665" t="s">
        <v>7593</v>
      </c>
      <c r="D1075" s="665" t="s">
        <v>8058</v>
      </c>
      <c r="E1075" s="665" t="s">
        <v>8059</v>
      </c>
      <c r="F1075" s="668">
        <v>41.6</v>
      </c>
      <c r="G1075" s="668">
        <v>44899.67</v>
      </c>
      <c r="H1075" s="668">
        <v>1</v>
      </c>
      <c r="I1075" s="668">
        <v>1079.3189903846153</v>
      </c>
      <c r="J1075" s="668"/>
      <c r="K1075" s="668"/>
      <c r="L1075" s="668"/>
      <c r="M1075" s="668"/>
      <c r="N1075" s="668"/>
      <c r="O1075" s="668"/>
      <c r="P1075" s="681"/>
      <c r="Q1075" s="669"/>
    </row>
    <row r="1076" spans="1:17" ht="14.4" customHeight="1" x14ac:dyDescent="0.3">
      <c r="A1076" s="664" t="s">
        <v>555</v>
      </c>
      <c r="B1076" s="665" t="s">
        <v>9189</v>
      </c>
      <c r="C1076" s="665" t="s">
        <v>7593</v>
      </c>
      <c r="D1076" s="665" t="s">
        <v>8060</v>
      </c>
      <c r="E1076" s="665" t="s">
        <v>1876</v>
      </c>
      <c r="F1076" s="668">
        <v>1.3</v>
      </c>
      <c r="G1076" s="668">
        <v>1049.42</v>
      </c>
      <c r="H1076" s="668">
        <v>1</v>
      </c>
      <c r="I1076" s="668">
        <v>807.2461538461539</v>
      </c>
      <c r="J1076" s="668">
        <v>4.3000000000000007</v>
      </c>
      <c r="K1076" s="668">
        <v>3320.21</v>
      </c>
      <c r="L1076" s="668">
        <v>3.1638524137142419</v>
      </c>
      <c r="M1076" s="668">
        <v>772.14186046511611</v>
      </c>
      <c r="N1076" s="668">
        <v>3.6</v>
      </c>
      <c r="O1076" s="668">
        <v>2779.75</v>
      </c>
      <c r="P1076" s="681">
        <v>2.648844123420556</v>
      </c>
      <c r="Q1076" s="669">
        <v>772.15277777777771</v>
      </c>
    </row>
    <row r="1077" spans="1:17" ht="14.4" customHeight="1" x14ac:dyDescent="0.3">
      <c r="A1077" s="664" t="s">
        <v>555</v>
      </c>
      <c r="B1077" s="665" t="s">
        <v>9189</v>
      </c>
      <c r="C1077" s="665" t="s">
        <v>7593</v>
      </c>
      <c r="D1077" s="665" t="s">
        <v>8061</v>
      </c>
      <c r="E1077" s="665" t="s">
        <v>8062</v>
      </c>
      <c r="F1077" s="668">
        <v>21.72</v>
      </c>
      <c r="G1077" s="668">
        <v>78800.920000000013</v>
      </c>
      <c r="H1077" s="668">
        <v>1</v>
      </c>
      <c r="I1077" s="668">
        <v>3628.0349907918976</v>
      </c>
      <c r="J1077" s="668">
        <v>9.84</v>
      </c>
      <c r="K1077" s="668">
        <v>28058.010000000002</v>
      </c>
      <c r="L1077" s="668">
        <v>0.35606195968270415</v>
      </c>
      <c r="M1077" s="668">
        <v>2851.4237804878053</v>
      </c>
      <c r="N1077" s="668">
        <v>9.7199999999999989</v>
      </c>
      <c r="O1077" s="668">
        <v>26323.27</v>
      </c>
      <c r="P1077" s="681">
        <v>0.33404774969632328</v>
      </c>
      <c r="Q1077" s="669">
        <v>2708.1553497942391</v>
      </c>
    </row>
    <row r="1078" spans="1:17" ht="14.4" customHeight="1" x14ac:dyDescent="0.3">
      <c r="A1078" s="664" t="s">
        <v>555</v>
      </c>
      <c r="B1078" s="665" t="s">
        <v>9189</v>
      </c>
      <c r="C1078" s="665" t="s">
        <v>7593</v>
      </c>
      <c r="D1078" s="665" t="s">
        <v>9204</v>
      </c>
      <c r="E1078" s="665" t="s">
        <v>1948</v>
      </c>
      <c r="F1078" s="668"/>
      <c r="G1078" s="668"/>
      <c r="H1078" s="668"/>
      <c r="I1078" s="668"/>
      <c r="J1078" s="668">
        <v>2.5</v>
      </c>
      <c r="K1078" s="668">
        <v>1071.75</v>
      </c>
      <c r="L1078" s="668"/>
      <c r="M1078" s="668">
        <v>428.7</v>
      </c>
      <c r="N1078" s="668">
        <v>1</v>
      </c>
      <c r="O1078" s="668">
        <v>428.75</v>
      </c>
      <c r="P1078" s="681"/>
      <c r="Q1078" s="669">
        <v>428.75</v>
      </c>
    </row>
    <row r="1079" spans="1:17" ht="14.4" customHeight="1" x14ac:dyDescent="0.3">
      <c r="A1079" s="664" t="s">
        <v>555</v>
      </c>
      <c r="B1079" s="665" t="s">
        <v>9189</v>
      </c>
      <c r="C1079" s="665" t="s">
        <v>7593</v>
      </c>
      <c r="D1079" s="665" t="s">
        <v>2670</v>
      </c>
      <c r="E1079" s="665" t="s">
        <v>9205</v>
      </c>
      <c r="F1079" s="668"/>
      <c r="G1079" s="668"/>
      <c r="H1079" s="668"/>
      <c r="I1079" s="668"/>
      <c r="J1079" s="668"/>
      <c r="K1079" s="668"/>
      <c r="L1079" s="668"/>
      <c r="M1079" s="668"/>
      <c r="N1079" s="668">
        <v>4</v>
      </c>
      <c r="O1079" s="668">
        <v>12691.12</v>
      </c>
      <c r="P1079" s="681"/>
      <c r="Q1079" s="669">
        <v>3172.78</v>
      </c>
    </row>
    <row r="1080" spans="1:17" ht="14.4" customHeight="1" x14ac:dyDescent="0.3">
      <c r="A1080" s="664" t="s">
        <v>555</v>
      </c>
      <c r="B1080" s="665" t="s">
        <v>9189</v>
      </c>
      <c r="C1080" s="665" t="s">
        <v>7593</v>
      </c>
      <c r="D1080" s="665" t="s">
        <v>9206</v>
      </c>
      <c r="E1080" s="665" t="s">
        <v>9207</v>
      </c>
      <c r="F1080" s="668"/>
      <c r="G1080" s="668"/>
      <c r="H1080" s="668"/>
      <c r="I1080" s="668"/>
      <c r="J1080" s="668">
        <v>0.6</v>
      </c>
      <c r="K1080" s="668">
        <v>473.88</v>
      </c>
      <c r="L1080" s="668"/>
      <c r="M1080" s="668">
        <v>789.80000000000007</v>
      </c>
      <c r="N1080" s="668">
        <v>0.4</v>
      </c>
      <c r="O1080" s="668">
        <v>315.92</v>
      </c>
      <c r="P1080" s="681"/>
      <c r="Q1080" s="669">
        <v>789.8</v>
      </c>
    </row>
    <row r="1081" spans="1:17" ht="14.4" customHeight="1" x14ac:dyDescent="0.3">
      <c r="A1081" s="664" t="s">
        <v>555</v>
      </c>
      <c r="B1081" s="665" t="s">
        <v>9189</v>
      </c>
      <c r="C1081" s="665" t="s">
        <v>7593</v>
      </c>
      <c r="D1081" s="665" t="s">
        <v>8070</v>
      </c>
      <c r="E1081" s="665" t="s">
        <v>8071</v>
      </c>
      <c r="F1081" s="668">
        <v>9.1</v>
      </c>
      <c r="G1081" s="668">
        <v>4979.59</v>
      </c>
      <c r="H1081" s="668">
        <v>1</v>
      </c>
      <c r="I1081" s="668">
        <v>547.20769230769235</v>
      </c>
      <c r="J1081" s="668"/>
      <c r="K1081" s="668"/>
      <c r="L1081" s="668"/>
      <c r="M1081" s="668"/>
      <c r="N1081" s="668"/>
      <c r="O1081" s="668"/>
      <c r="P1081" s="681"/>
      <c r="Q1081" s="669"/>
    </row>
    <row r="1082" spans="1:17" ht="14.4" customHeight="1" x14ac:dyDescent="0.3">
      <c r="A1082" s="664" t="s">
        <v>555</v>
      </c>
      <c r="B1082" s="665" t="s">
        <v>9189</v>
      </c>
      <c r="C1082" s="665" t="s">
        <v>7593</v>
      </c>
      <c r="D1082" s="665" t="s">
        <v>9208</v>
      </c>
      <c r="E1082" s="665" t="s">
        <v>1857</v>
      </c>
      <c r="F1082" s="668"/>
      <c r="G1082" s="668"/>
      <c r="H1082" s="668"/>
      <c r="I1082" s="668"/>
      <c r="J1082" s="668">
        <v>1.7</v>
      </c>
      <c r="K1082" s="668">
        <v>3613.52</v>
      </c>
      <c r="L1082" s="668"/>
      <c r="M1082" s="668">
        <v>2125.6</v>
      </c>
      <c r="N1082" s="668"/>
      <c r="O1082" s="668"/>
      <c r="P1082" s="681"/>
      <c r="Q1082" s="669"/>
    </row>
    <row r="1083" spans="1:17" ht="14.4" customHeight="1" x14ac:dyDescent="0.3">
      <c r="A1083" s="664" t="s">
        <v>555</v>
      </c>
      <c r="B1083" s="665" t="s">
        <v>9189</v>
      </c>
      <c r="C1083" s="665" t="s">
        <v>7593</v>
      </c>
      <c r="D1083" s="665" t="s">
        <v>8074</v>
      </c>
      <c r="E1083" s="665" t="s">
        <v>8075</v>
      </c>
      <c r="F1083" s="668"/>
      <c r="G1083" s="668"/>
      <c r="H1083" s="668"/>
      <c r="I1083" s="668"/>
      <c r="J1083" s="668"/>
      <c r="K1083" s="668"/>
      <c r="L1083" s="668"/>
      <c r="M1083" s="668"/>
      <c r="N1083" s="668">
        <v>2.6</v>
      </c>
      <c r="O1083" s="668">
        <v>8485.7099999999991</v>
      </c>
      <c r="P1083" s="681"/>
      <c r="Q1083" s="669">
        <v>3263.7346153846152</v>
      </c>
    </row>
    <row r="1084" spans="1:17" ht="14.4" customHeight="1" x14ac:dyDescent="0.3">
      <c r="A1084" s="664" t="s">
        <v>555</v>
      </c>
      <c r="B1084" s="665" t="s">
        <v>9189</v>
      </c>
      <c r="C1084" s="665" t="s">
        <v>7593</v>
      </c>
      <c r="D1084" s="665" t="s">
        <v>9209</v>
      </c>
      <c r="E1084" s="665" t="s">
        <v>9210</v>
      </c>
      <c r="F1084" s="668"/>
      <c r="G1084" s="668"/>
      <c r="H1084" s="668"/>
      <c r="I1084" s="668"/>
      <c r="J1084" s="668"/>
      <c r="K1084" s="668"/>
      <c r="L1084" s="668"/>
      <c r="M1084" s="668"/>
      <c r="N1084" s="668">
        <v>4</v>
      </c>
      <c r="O1084" s="668">
        <v>4239.12</v>
      </c>
      <c r="P1084" s="681"/>
      <c r="Q1084" s="669">
        <v>1059.78</v>
      </c>
    </row>
    <row r="1085" spans="1:17" ht="14.4" customHeight="1" x14ac:dyDescent="0.3">
      <c r="A1085" s="664" t="s">
        <v>555</v>
      </c>
      <c r="B1085" s="665" t="s">
        <v>9189</v>
      </c>
      <c r="C1085" s="665" t="s">
        <v>7593</v>
      </c>
      <c r="D1085" s="665" t="s">
        <v>9211</v>
      </c>
      <c r="E1085" s="665" t="s">
        <v>1929</v>
      </c>
      <c r="F1085" s="668"/>
      <c r="G1085" s="668"/>
      <c r="H1085" s="668"/>
      <c r="I1085" s="668"/>
      <c r="J1085" s="668"/>
      <c r="K1085" s="668"/>
      <c r="L1085" s="668"/>
      <c r="M1085" s="668"/>
      <c r="N1085" s="668">
        <v>3</v>
      </c>
      <c r="O1085" s="668">
        <v>9791.25</v>
      </c>
      <c r="P1085" s="681"/>
      <c r="Q1085" s="669">
        <v>3263.75</v>
      </c>
    </row>
    <row r="1086" spans="1:17" ht="14.4" customHeight="1" x14ac:dyDescent="0.3">
      <c r="A1086" s="664" t="s">
        <v>555</v>
      </c>
      <c r="B1086" s="665" t="s">
        <v>9189</v>
      </c>
      <c r="C1086" s="665" t="s">
        <v>8080</v>
      </c>
      <c r="D1086" s="665" t="s">
        <v>8081</v>
      </c>
      <c r="E1086" s="665" t="s">
        <v>9212</v>
      </c>
      <c r="F1086" s="668"/>
      <c r="G1086" s="668"/>
      <c r="H1086" s="668"/>
      <c r="I1086" s="668"/>
      <c r="J1086" s="668"/>
      <c r="K1086" s="668"/>
      <c r="L1086" s="668"/>
      <c r="M1086" s="668"/>
      <c r="N1086" s="668">
        <v>1</v>
      </c>
      <c r="O1086" s="668">
        <v>1306.92</v>
      </c>
      <c r="P1086" s="681"/>
      <c r="Q1086" s="669">
        <v>1306.92</v>
      </c>
    </row>
    <row r="1087" spans="1:17" ht="14.4" customHeight="1" x14ac:dyDescent="0.3">
      <c r="A1087" s="664" t="s">
        <v>555</v>
      </c>
      <c r="B1087" s="665" t="s">
        <v>9189</v>
      </c>
      <c r="C1087" s="665" t="s">
        <v>8080</v>
      </c>
      <c r="D1087" s="665" t="s">
        <v>8081</v>
      </c>
      <c r="E1087" s="665"/>
      <c r="F1087" s="668">
        <v>1</v>
      </c>
      <c r="G1087" s="668">
        <v>1215.8499999999999</v>
      </c>
      <c r="H1087" s="668">
        <v>1</v>
      </c>
      <c r="I1087" s="668">
        <v>1215.8499999999999</v>
      </c>
      <c r="J1087" s="668">
        <v>1</v>
      </c>
      <c r="K1087" s="668">
        <v>1215.8499999999999</v>
      </c>
      <c r="L1087" s="668">
        <v>1</v>
      </c>
      <c r="M1087" s="668">
        <v>1215.8499999999999</v>
      </c>
      <c r="N1087" s="668">
        <v>1</v>
      </c>
      <c r="O1087" s="668">
        <v>1306.92</v>
      </c>
      <c r="P1087" s="681">
        <v>1.0749023317021016</v>
      </c>
      <c r="Q1087" s="669">
        <v>1306.92</v>
      </c>
    </row>
    <row r="1088" spans="1:17" ht="14.4" customHeight="1" x14ac:dyDescent="0.3">
      <c r="A1088" s="664" t="s">
        <v>555</v>
      </c>
      <c r="B1088" s="665" t="s">
        <v>9189</v>
      </c>
      <c r="C1088" s="665" t="s">
        <v>8080</v>
      </c>
      <c r="D1088" s="665" t="s">
        <v>8082</v>
      </c>
      <c r="E1088" s="665" t="s">
        <v>8083</v>
      </c>
      <c r="F1088" s="668">
        <v>143</v>
      </c>
      <c r="G1088" s="668">
        <v>266777.94</v>
      </c>
      <c r="H1088" s="668">
        <v>1</v>
      </c>
      <c r="I1088" s="668">
        <v>1865.58</v>
      </c>
      <c r="J1088" s="668">
        <v>165</v>
      </c>
      <c r="K1088" s="668">
        <v>307820.7</v>
      </c>
      <c r="L1088" s="668">
        <v>1.153846153846154</v>
      </c>
      <c r="M1088" s="668">
        <v>1865.5800000000002</v>
      </c>
      <c r="N1088" s="668">
        <v>143</v>
      </c>
      <c r="O1088" s="668">
        <v>286930.93</v>
      </c>
      <c r="P1088" s="681">
        <v>1.0755421906324039</v>
      </c>
      <c r="Q1088" s="669">
        <v>2006.51</v>
      </c>
    </row>
    <row r="1089" spans="1:17" ht="14.4" customHeight="1" x14ac:dyDescent="0.3">
      <c r="A1089" s="664" t="s">
        <v>555</v>
      </c>
      <c r="B1089" s="665" t="s">
        <v>9189</v>
      </c>
      <c r="C1089" s="665" t="s">
        <v>8080</v>
      </c>
      <c r="D1089" s="665" t="s">
        <v>8082</v>
      </c>
      <c r="E1089" s="665"/>
      <c r="F1089" s="668">
        <v>329</v>
      </c>
      <c r="G1089" s="668">
        <v>613775.82000000007</v>
      </c>
      <c r="H1089" s="668">
        <v>1</v>
      </c>
      <c r="I1089" s="668">
        <v>1865.5800000000002</v>
      </c>
      <c r="J1089" s="668">
        <v>369</v>
      </c>
      <c r="K1089" s="668">
        <v>688399.02</v>
      </c>
      <c r="L1089" s="668">
        <v>1.121580547112462</v>
      </c>
      <c r="M1089" s="668">
        <v>1865.5800000000002</v>
      </c>
      <c r="N1089" s="668">
        <v>428</v>
      </c>
      <c r="O1089" s="668">
        <v>858512.24</v>
      </c>
      <c r="P1089" s="681">
        <v>1.3987391031468133</v>
      </c>
      <c r="Q1089" s="669">
        <v>2005.8697196261683</v>
      </c>
    </row>
    <row r="1090" spans="1:17" ht="14.4" customHeight="1" x14ac:dyDescent="0.3">
      <c r="A1090" s="664" t="s">
        <v>555</v>
      </c>
      <c r="B1090" s="665" t="s">
        <v>9189</v>
      </c>
      <c r="C1090" s="665" t="s">
        <v>8080</v>
      </c>
      <c r="D1090" s="665" t="s">
        <v>8084</v>
      </c>
      <c r="E1090" s="665" t="s">
        <v>8085</v>
      </c>
      <c r="F1090" s="668">
        <v>1</v>
      </c>
      <c r="G1090" s="668">
        <v>2728.71</v>
      </c>
      <c r="H1090" s="668">
        <v>1</v>
      </c>
      <c r="I1090" s="668">
        <v>2728.71</v>
      </c>
      <c r="J1090" s="668">
        <v>2</v>
      </c>
      <c r="K1090" s="668">
        <v>1440.12</v>
      </c>
      <c r="L1090" s="668">
        <v>0.52776586738788656</v>
      </c>
      <c r="M1090" s="668">
        <v>720.06</v>
      </c>
      <c r="N1090" s="668">
        <v>5</v>
      </c>
      <c r="O1090" s="668">
        <v>12328.099999999999</v>
      </c>
      <c r="P1090" s="681">
        <v>4.5179223882347328</v>
      </c>
      <c r="Q1090" s="669">
        <v>2465.62</v>
      </c>
    </row>
    <row r="1091" spans="1:17" ht="14.4" customHeight="1" x14ac:dyDescent="0.3">
      <c r="A1091" s="664" t="s">
        <v>555</v>
      </c>
      <c r="B1091" s="665" t="s">
        <v>9189</v>
      </c>
      <c r="C1091" s="665" t="s">
        <v>8080</v>
      </c>
      <c r="D1091" s="665" t="s">
        <v>8084</v>
      </c>
      <c r="E1091" s="665"/>
      <c r="F1091" s="668">
        <v>1</v>
      </c>
      <c r="G1091" s="668">
        <v>2728.71</v>
      </c>
      <c r="H1091" s="668">
        <v>1</v>
      </c>
      <c r="I1091" s="668">
        <v>2728.71</v>
      </c>
      <c r="J1091" s="668">
        <v>21</v>
      </c>
      <c r="K1091" s="668">
        <v>56767.27</v>
      </c>
      <c r="L1091" s="668">
        <v>20.803702115651717</v>
      </c>
      <c r="M1091" s="668">
        <v>2703.2033333333334</v>
      </c>
      <c r="N1091" s="668">
        <v>6</v>
      </c>
      <c r="O1091" s="668">
        <v>14793.72</v>
      </c>
      <c r="P1091" s="681">
        <v>5.4215068658816801</v>
      </c>
      <c r="Q1091" s="669">
        <v>2465.62</v>
      </c>
    </row>
    <row r="1092" spans="1:17" ht="14.4" customHeight="1" x14ac:dyDescent="0.3">
      <c r="A1092" s="664" t="s">
        <v>555</v>
      </c>
      <c r="B1092" s="665" t="s">
        <v>9189</v>
      </c>
      <c r="C1092" s="665" t="s">
        <v>8080</v>
      </c>
      <c r="D1092" s="665" t="s">
        <v>8086</v>
      </c>
      <c r="E1092" s="665"/>
      <c r="F1092" s="668">
        <v>1</v>
      </c>
      <c r="G1092" s="668">
        <v>1614.05</v>
      </c>
      <c r="H1092" s="668">
        <v>1</v>
      </c>
      <c r="I1092" s="668">
        <v>1614.05</v>
      </c>
      <c r="J1092" s="668">
        <v>1</v>
      </c>
      <c r="K1092" s="668">
        <v>1614.05</v>
      </c>
      <c r="L1092" s="668">
        <v>1</v>
      </c>
      <c r="M1092" s="668">
        <v>1614.05</v>
      </c>
      <c r="N1092" s="668"/>
      <c r="O1092" s="668"/>
      <c r="P1092" s="681"/>
      <c r="Q1092" s="669"/>
    </row>
    <row r="1093" spans="1:17" ht="14.4" customHeight="1" x14ac:dyDescent="0.3">
      <c r="A1093" s="664" t="s">
        <v>555</v>
      </c>
      <c r="B1093" s="665" t="s">
        <v>9189</v>
      </c>
      <c r="C1093" s="665" t="s">
        <v>8080</v>
      </c>
      <c r="D1093" s="665" t="s">
        <v>8087</v>
      </c>
      <c r="E1093" s="665"/>
      <c r="F1093" s="668">
        <v>6</v>
      </c>
      <c r="G1093" s="668">
        <v>11193.48</v>
      </c>
      <c r="H1093" s="668">
        <v>1</v>
      </c>
      <c r="I1093" s="668">
        <v>1865.58</v>
      </c>
      <c r="J1093" s="668">
        <v>4</v>
      </c>
      <c r="K1093" s="668">
        <v>7462.32</v>
      </c>
      <c r="L1093" s="668">
        <v>0.66666666666666663</v>
      </c>
      <c r="M1093" s="668">
        <v>1865.58</v>
      </c>
      <c r="N1093" s="668">
        <v>2</v>
      </c>
      <c r="O1093" s="668">
        <v>4013.02</v>
      </c>
      <c r="P1093" s="681">
        <v>0.35851406354413462</v>
      </c>
      <c r="Q1093" s="669">
        <v>2006.51</v>
      </c>
    </row>
    <row r="1094" spans="1:17" ht="14.4" customHeight="1" x14ac:dyDescent="0.3">
      <c r="A1094" s="664" t="s">
        <v>555</v>
      </c>
      <c r="B1094" s="665" t="s">
        <v>9189</v>
      </c>
      <c r="C1094" s="665" t="s">
        <v>8080</v>
      </c>
      <c r="D1094" s="665" t="s">
        <v>8087</v>
      </c>
      <c r="E1094" s="665" t="s">
        <v>9213</v>
      </c>
      <c r="F1094" s="668">
        <v>4</v>
      </c>
      <c r="G1094" s="668">
        <v>7462.32</v>
      </c>
      <c r="H1094" s="668">
        <v>1</v>
      </c>
      <c r="I1094" s="668">
        <v>1865.58</v>
      </c>
      <c r="J1094" s="668"/>
      <c r="K1094" s="668"/>
      <c r="L1094" s="668"/>
      <c r="M1094" s="668"/>
      <c r="N1094" s="668"/>
      <c r="O1094" s="668"/>
      <c r="P1094" s="681"/>
      <c r="Q1094" s="669"/>
    </row>
    <row r="1095" spans="1:17" ht="14.4" customHeight="1" x14ac:dyDescent="0.3">
      <c r="A1095" s="664" t="s">
        <v>555</v>
      </c>
      <c r="B1095" s="665" t="s">
        <v>9189</v>
      </c>
      <c r="C1095" s="665" t="s">
        <v>8080</v>
      </c>
      <c r="D1095" s="665" t="s">
        <v>8088</v>
      </c>
      <c r="E1095" s="665"/>
      <c r="F1095" s="668"/>
      <c r="G1095" s="668"/>
      <c r="H1095" s="668"/>
      <c r="I1095" s="668"/>
      <c r="J1095" s="668"/>
      <c r="K1095" s="668"/>
      <c r="L1095" s="668"/>
      <c r="M1095" s="668"/>
      <c r="N1095" s="668">
        <v>2</v>
      </c>
      <c r="O1095" s="668">
        <v>16584.18</v>
      </c>
      <c r="P1095" s="681"/>
      <c r="Q1095" s="669">
        <v>8292.09</v>
      </c>
    </row>
    <row r="1096" spans="1:17" ht="14.4" customHeight="1" x14ac:dyDescent="0.3">
      <c r="A1096" s="664" t="s">
        <v>555</v>
      </c>
      <c r="B1096" s="665" t="s">
        <v>9189</v>
      </c>
      <c r="C1096" s="665" t="s">
        <v>8080</v>
      </c>
      <c r="D1096" s="665" t="s">
        <v>8088</v>
      </c>
      <c r="E1096" s="665" t="s">
        <v>8089</v>
      </c>
      <c r="F1096" s="668"/>
      <c r="G1096" s="668"/>
      <c r="H1096" s="668"/>
      <c r="I1096" s="668"/>
      <c r="J1096" s="668">
        <v>2</v>
      </c>
      <c r="K1096" s="668">
        <v>16148.72</v>
      </c>
      <c r="L1096" s="668"/>
      <c r="M1096" s="668">
        <v>8074.36</v>
      </c>
      <c r="N1096" s="668"/>
      <c r="O1096" s="668"/>
      <c r="P1096" s="681"/>
      <c r="Q1096" s="669"/>
    </row>
    <row r="1097" spans="1:17" ht="14.4" customHeight="1" x14ac:dyDescent="0.3">
      <c r="A1097" s="664" t="s">
        <v>555</v>
      </c>
      <c r="B1097" s="665" t="s">
        <v>9189</v>
      </c>
      <c r="C1097" s="665" t="s">
        <v>8080</v>
      </c>
      <c r="D1097" s="665" t="s">
        <v>8090</v>
      </c>
      <c r="E1097" s="665" t="s">
        <v>8091</v>
      </c>
      <c r="F1097" s="668"/>
      <c r="G1097" s="668"/>
      <c r="H1097" s="668"/>
      <c r="I1097" s="668"/>
      <c r="J1097" s="668">
        <v>1</v>
      </c>
      <c r="K1097" s="668">
        <v>9686.1</v>
      </c>
      <c r="L1097" s="668"/>
      <c r="M1097" s="668">
        <v>9686.1</v>
      </c>
      <c r="N1097" s="668"/>
      <c r="O1097" s="668"/>
      <c r="P1097" s="681"/>
      <c r="Q1097" s="669"/>
    </row>
    <row r="1098" spans="1:17" ht="14.4" customHeight="1" x14ac:dyDescent="0.3">
      <c r="A1098" s="664" t="s">
        <v>555</v>
      </c>
      <c r="B1098" s="665" t="s">
        <v>9189</v>
      </c>
      <c r="C1098" s="665" t="s">
        <v>8080</v>
      </c>
      <c r="D1098" s="665" t="s">
        <v>8090</v>
      </c>
      <c r="E1098" s="665"/>
      <c r="F1098" s="668">
        <v>2</v>
      </c>
      <c r="G1098" s="668">
        <v>19372.2</v>
      </c>
      <c r="H1098" s="668">
        <v>1</v>
      </c>
      <c r="I1098" s="668">
        <v>9686.1</v>
      </c>
      <c r="J1098" s="668"/>
      <c r="K1098" s="668"/>
      <c r="L1098" s="668"/>
      <c r="M1098" s="668"/>
      <c r="N1098" s="668"/>
      <c r="O1098" s="668"/>
      <c r="P1098" s="681"/>
      <c r="Q1098" s="669"/>
    </row>
    <row r="1099" spans="1:17" ht="14.4" customHeight="1" x14ac:dyDescent="0.3">
      <c r="A1099" s="664" t="s">
        <v>555</v>
      </c>
      <c r="B1099" s="665" t="s">
        <v>9189</v>
      </c>
      <c r="C1099" s="665" t="s">
        <v>8080</v>
      </c>
      <c r="D1099" s="665" t="s">
        <v>8092</v>
      </c>
      <c r="E1099" s="665"/>
      <c r="F1099" s="668">
        <v>35</v>
      </c>
      <c r="G1099" s="668">
        <v>32394.95</v>
      </c>
      <c r="H1099" s="668">
        <v>1</v>
      </c>
      <c r="I1099" s="668">
        <v>925.57</v>
      </c>
      <c r="J1099" s="668">
        <v>42</v>
      </c>
      <c r="K1099" s="668">
        <v>38873.939999999995</v>
      </c>
      <c r="L1099" s="668">
        <v>1.1999999999999997</v>
      </c>
      <c r="M1099" s="668">
        <v>925.56999999999994</v>
      </c>
      <c r="N1099" s="668">
        <v>64</v>
      </c>
      <c r="O1099" s="668">
        <v>68026.48</v>
      </c>
      <c r="P1099" s="681">
        <v>2.0999100168390443</v>
      </c>
      <c r="Q1099" s="669">
        <v>1062.9137499999999</v>
      </c>
    </row>
    <row r="1100" spans="1:17" ht="14.4" customHeight="1" x14ac:dyDescent="0.3">
      <c r="A1100" s="664" t="s">
        <v>555</v>
      </c>
      <c r="B1100" s="665" t="s">
        <v>9189</v>
      </c>
      <c r="C1100" s="665" t="s">
        <v>8080</v>
      </c>
      <c r="D1100" s="665" t="s">
        <v>8092</v>
      </c>
      <c r="E1100" s="665" t="s">
        <v>8093</v>
      </c>
      <c r="F1100" s="668">
        <v>9</v>
      </c>
      <c r="G1100" s="668">
        <v>8330.130000000001</v>
      </c>
      <c r="H1100" s="668">
        <v>1</v>
      </c>
      <c r="I1100" s="668">
        <v>925.57000000000016</v>
      </c>
      <c r="J1100" s="668">
        <v>22</v>
      </c>
      <c r="K1100" s="668">
        <v>20362.54</v>
      </c>
      <c r="L1100" s="668">
        <v>2.4444444444444442</v>
      </c>
      <c r="M1100" s="668">
        <v>925.57</v>
      </c>
      <c r="N1100" s="668">
        <v>6</v>
      </c>
      <c r="O1100" s="668">
        <v>6378.18</v>
      </c>
      <c r="P1100" s="681">
        <v>0.76567592582588739</v>
      </c>
      <c r="Q1100" s="669">
        <v>1063.03</v>
      </c>
    </row>
    <row r="1101" spans="1:17" ht="14.4" customHeight="1" x14ac:dyDescent="0.3">
      <c r="A1101" s="664" t="s">
        <v>555</v>
      </c>
      <c r="B1101" s="665" t="s">
        <v>9189</v>
      </c>
      <c r="C1101" s="665" t="s">
        <v>8080</v>
      </c>
      <c r="D1101" s="665" t="s">
        <v>8094</v>
      </c>
      <c r="E1101" s="665"/>
      <c r="F1101" s="668"/>
      <c r="G1101" s="668"/>
      <c r="H1101" s="668"/>
      <c r="I1101" s="668"/>
      <c r="J1101" s="668">
        <v>2</v>
      </c>
      <c r="K1101" s="668">
        <v>477.36</v>
      </c>
      <c r="L1101" s="668"/>
      <c r="M1101" s="668">
        <v>238.68</v>
      </c>
      <c r="N1101" s="668"/>
      <c r="O1101" s="668"/>
      <c r="P1101" s="681"/>
      <c r="Q1101" s="669"/>
    </row>
    <row r="1102" spans="1:17" ht="14.4" customHeight="1" x14ac:dyDescent="0.3">
      <c r="A1102" s="664" t="s">
        <v>555</v>
      </c>
      <c r="B1102" s="665" t="s">
        <v>9189</v>
      </c>
      <c r="C1102" s="665" t="s">
        <v>8080</v>
      </c>
      <c r="D1102" s="665" t="s">
        <v>8094</v>
      </c>
      <c r="E1102" s="665" t="s">
        <v>8095</v>
      </c>
      <c r="F1102" s="668"/>
      <c r="G1102" s="668"/>
      <c r="H1102" s="668"/>
      <c r="I1102" s="668"/>
      <c r="J1102" s="668">
        <v>12</v>
      </c>
      <c r="K1102" s="668">
        <v>2864.16</v>
      </c>
      <c r="L1102" s="668"/>
      <c r="M1102" s="668">
        <v>238.67999999999998</v>
      </c>
      <c r="N1102" s="668">
        <v>5</v>
      </c>
      <c r="O1102" s="668">
        <v>1209.05</v>
      </c>
      <c r="P1102" s="681"/>
      <c r="Q1102" s="669">
        <v>241.81</v>
      </c>
    </row>
    <row r="1103" spans="1:17" ht="14.4" customHeight="1" x14ac:dyDescent="0.3">
      <c r="A1103" s="664" t="s">
        <v>555</v>
      </c>
      <c r="B1103" s="665" t="s">
        <v>9189</v>
      </c>
      <c r="C1103" s="665" t="s">
        <v>8080</v>
      </c>
      <c r="D1103" s="665" t="s">
        <v>9214</v>
      </c>
      <c r="E1103" s="665" t="s">
        <v>9215</v>
      </c>
      <c r="F1103" s="668"/>
      <c r="G1103" s="668"/>
      <c r="H1103" s="668"/>
      <c r="I1103" s="668"/>
      <c r="J1103" s="668">
        <v>0</v>
      </c>
      <c r="K1103" s="668">
        <v>-267.82</v>
      </c>
      <c r="L1103" s="668"/>
      <c r="M1103" s="668"/>
      <c r="N1103" s="668"/>
      <c r="O1103" s="668"/>
      <c r="P1103" s="681"/>
      <c r="Q1103" s="669"/>
    </row>
    <row r="1104" spans="1:17" ht="14.4" customHeight="1" x14ac:dyDescent="0.3">
      <c r="A1104" s="664" t="s">
        <v>555</v>
      </c>
      <c r="B1104" s="665" t="s">
        <v>9189</v>
      </c>
      <c r="C1104" s="665" t="s">
        <v>8080</v>
      </c>
      <c r="D1104" s="665" t="s">
        <v>9214</v>
      </c>
      <c r="E1104" s="665"/>
      <c r="F1104" s="668"/>
      <c r="G1104" s="668"/>
      <c r="H1104" s="668"/>
      <c r="I1104" s="668"/>
      <c r="J1104" s="668">
        <v>1</v>
      </c>
      <c r="K1104" s="668">
        <v>2728.71</v>
      </c>
      <c r="L1104" s="668"/>
      <c r="M1104" s="668">
        <v>2728.71</v>
      </c>
      <c r="N1104" s="668"/>
      <c r="O1104" s="668"/>
      <c r="P1104" s="681"/>
      <c r="Q1104" s="669"/>
    </row>
    <row r="1105" spans="1:17" ht="14.4" customHeight="1" x14ac:dyDescent="0.3">
      <c r="A1105" s="664" t="s">
        <v>555</v>
      </c>
      <c r="B1105" s="665" t="s">
        <v>9189</v>
      </c>
      <c r="C1105" s="665" t="s">
        <v>8080</v>
      </c>
      <c r="D1105" s="665" t="s">
        <v>9216</v>
      </c>
      <c r="E1105" s="665"/>
      <c r="F1105" s="668"/>
      <c r="G1105" s="668"/>
      <c r="H1105" s="668"/>
      <c r="I1105" s="668"/>
      <c r="J1105" s="668">
        <v>3</v>
      </c>
      <c r="K1105" s="668">
        <v>3270.12</v>
      </c>
      <c r="L1105" s="668"/>
      <c r="M1105" s="668">
        <v>1090.04</v>
      </c>
      <c r="N1105" s="668"/>
      <c r="O1105" s="668"/>
      <c r="P1105" s="681"/>
      <c r="Q1105" s="669"/>
    </row>
    <row r="1106" spans="1:17" ht="14.4" customHeight="1" x14ac:dyDescent="0.3">
      <c r="A1106" s="664" t="s">
        <v>555</v>
      </c>
      <c r="B1106" s="665" t="s">
        <v>9189</v>
      </c>
      <c r="C1106" s="665" t="s">
        <v>7623</v>
      </c>
      <c r="D1106" s="665" t="s">
        <v>7810</v>
      </c>
      <c r="E1106" s="665" t="s">
        <v>7811</v>
      </c>
      <c r="F1106" s="668">
        <v>93</v>
      </c>
      <c r="G1106" s="668">
        <v>30688.14</v>
      </c>
      <c r="H1106" s="668">
        <v>1</v>
      </c>
      <c r="I1106" s="668">
        <v>329.98</v>
      </c>
      <c r="J1106" s="668">
        <v>198</v>
      </c>
      <c r="K1106" s="668">
        <v>65336.039999999994</v>
      </c>
      <c r="L1106" s="668">
        <v>2.129032258064516</v>
      </c>
      <c r="M1106" s="668">
        <v>329.97999999999996</v>
      </c>
      <c r="N1106" s="668">
        <v>124</v>
      </c>
      <c r="O1106" s="668">
        <v>40917.520000000004</v>
      </c>
      <c r="P1106" s="681">
        <v>1.3333333333333335</v>
      </c>
      <c r="Q1106" s="669">
        <v>329.98</v>
      </c>
    </row>
    <row r="1107" spans="1:17" ht="14.4" customHeight="1" x14ac:dyDescent="0.3">
      <c r="A1107" s="664" t="s">
        <v>555</v>
      </c>
      <c r="B1107" s="665" t="s">
        <v>9189</v>
      </c>
      <c r="C1107" s="665" t="s">
        <v>7623</v>
      </c>
      <c r="D1107" s="665" t="s">
        <v>7812</v>
      </c>
      <c r="E1107" s="665" t="s">
        <v>7811</v>
      </c>
      <c r="F1107" s="668">
        <v>8</v>
      </c>
      <c r="G1107" s="668">
        <v>3467.28</v>
      </c>
      <c r="H1107" s="668">
        <v>1</v>
      </c>
      <c r="I1107" s="668">
        <v>433.41</v>
      </c>
      <c r="J1107" s="668">
        <v>63</v>
      </c>
      <c r="K1107" s="668">
        <v>27304.83</v>
      </c>
      <c r="L1107" s="668">
        <v>7.875</v>
      </c>
      <c r="M1107" s="668">
        <v>433.41</v>
      </c>
      <c r="N1107" s="668">
        <v>29</v>
      </c>
      <c r="O1107" s="668">
        <v>12568.89</v>
      </c>
      <c r="P1107" s="681">
        <v>3.6249999999999996</v>
      </c>
      <c r="Q1107" s="669">
        <v>433.40999999999997</v>
      </c>
    </row>
    <row r="1108" spans="1:17" ht="14.4" customHeight="1" x14ac:dyDescent="0.3">
      <c r="A1108" s="664" t="s">
        <v>555</v>
      </c>
      <c r="B1108" s="665" t="s">
        <v>9189</v>
      </c>
      <c r="C1108" s="665" t="s">
        <v>7623</v>
      </c>
      <c r="D1108" s="665" t="s">
        <v>7813</v>
      </c>
      <c r="E1108" s="665" t="s">
        <v>7814</v>
      </c>
      <c r="F1108" s="668">
        <v>9</v>
      </c>
      <c r="G1108" s="668">
        <v>12918.24</v>
      </c>
      <c r="H1108" s="668">
        <v>1</v>
      </c>
      <c r="I1108" s="668">
        <v>1435.36</v>
      </c>
      <c r="J1108" s="668">
        <v>26</v>
      </c>
      <c r="K1108" s="668">
        <v>37319.360000000001</v>
      </c>
      <c r="L1108" s="668">
        <v>2.8888888888888888</v>
      </c>
      <c r="M1108" s="668">
        <v>1435.3600000000001</v>
      </c>
      <c r="N1108" s="668">
        <v>5</v>
      </c>
      <c r="O1108" s="668">
        <v>7176.7999999999993</v>
      </c>
      <c r="P1108" s="681">
        <v>0.55555555555555547</v>
      </c>
      <c r="Q1108" s="669">
        <v>1435.36</v>
      </c>
    </row>
    <row r="1109" spans="1:17" ht="14.4" customHeight="1" x14ac:dyDescent="0.3">
      <c r="A1109" s="664" t="s">
        <v>555</v>
      </c>
      <c r="B1109" s="665" t="s">
        <v>9189</v>
      </c>
      <c r="C1109" s="665" t="s">
        <v>7623</v>
      </c>
      <c r="D1109" s="665" t="s">
        <v>8096</v>
      </c>
      <c r="E1109" s="665" t="s">
        <v>7814</v>
      </c>
      <c r="F1109" s="668"/>
      <c r="G1109" s="668"/>
      <c r="H1109" s="668"/>
      <c r="I1109" s="668"/>
      <c r="J1109" s="668">
        <v>4</v>
      </c>
      <c r="K1109" s="668">
        <v>6791.08</v>
      </c>
      <c r="L1109" s="668"/>
      <c r="M1109" s="668">
        <v>1697.77</v>
      </c>
      <c r="N1109" s="668">
        <v>2</v>
      </c>
      <c r="O1109" s="668">
        <v>3395.54</v>
      </c>
      <c r="P1109" s="681"/>
      <c r="Q1109" s="669">
        <v>1697.77</v>
      </c>
    </row>
    <row r="1110" spans="1:17" ht="14.4" customHeight="1" x14ac:dyDescent="0.3">
      <c r="A1110" s="664" t="s">
        <v>555</v>
      </c>
      <c r="B1110" s="665" t="s">
        <v>9189</v>
      </c>
      <c r="C1110" s="665" t="s">
        <v>7623</v>
      </c>
      <c r="D1110" s="665" t="s">
        <v>8099</v>
      </c>
      <c r="E1110" s="665" t="s">
        <v>8098</v>
      </c>
      <c r="F1110" s="668"/>
      <c r="G1110" s="668"/>
      <c r="H1110" s="668"/>
      <c r="I1110" s="668"/>
      <c r="J1110" s="668">
        <v>8</v>
      </c>
      <c r="K1110" s="668">
        <v>3779.84</v>
      </c>
      <c r="L1110" s="668"/>
      <c r="M1110" s="668">
        <v>472.48</v>
      </c>
      <c r="N1110" s="668">
        <v>7</v>
      </c>
      <c r="O1110" s="668">
        <v>3307.36</v>
      </c>
      <c r="P1110" s="681"/>
      <c r="Q1110" s="669">
        <v>472.48</v>
      </c>
    </row>
    <row r="1111" spans="1:17" ht="14.4" customHeight="1" x14ac:dyDescent="0.3">
      <c r="A1111" s="664" t="s">
        <v>555</v>
      </c>
      <c r="B1111" s="665" t="s">
        <v>9189</v>
      </c>
      <c r="C1111" s="665" t="s">
        <v>7623</v>
      </c>
      <c r="D1111" s="665" t="s">
        <v>8103</v>
      </c>
      <c r="E1111" s="665" t="s">
        <v>8104</v>
      </c>
      <c r="F1111" s="668"/>
      <c r="G1111" s="668"/>
      <c r="H1111" s="668"/>
      <c r="I1111" s="668"/>
      <c r="J1111" s="668">
        <v>1</v>
      </c>
      <c r="K1111" s="668">
        <v>4312</v>
      </c>
      <c r="L1111" s="668"/>
      <c r="M1111" s="668">
        <v>4312</v>
      </c>
      <c r="N1111" s="668"/>
      <c r="O1111" s="668"/>
      <c r="P1111" s="681"/>
      <c r="Q1111" s="669"/>
    </row>
    <row r="1112" spans="1:17" ht="14.4" customHeight="1" x14ac:dyDescent="0.3">
      <c r="A1112" s="664" t="s">
        <v>555</v>
      </c>
      <c r="B1112" s="665" t="s">
        <v>9189</v>
      </c>
      <c r="C1112" s="665" t="s">
        <v>7623</v>
      </c>
      <c r="D1112" s="665" t="s">
        <v>8108</v>
      </c>
      <c r="E1112" s="665" t="s">
        <v>8109</v>
      </c>
      <c r="F1112" s="668">
        <v>0.1</v>
      </c>
      <c r="G1112" s="668">
        <v>59.53</v>
      </c>
      <c r="H1112" s="668">
        <v>1</v>
      </c>
      <c r="I1112" s="668">
        <v>595.29999999999995</v>
      </c>
      <c r="J1112" s="668"/>
      <c r="K1112" s="668"/>
      <c r="L1112" s="668"/>
      <c r="M1112" s="668"/>
      <c r="N1112" s="668">
        <v>5</v>
      </c>
      <c r="O1112" s="668">
        <v>2976.95</v>
      </c>
      <c r="P1112" s="681">
        <v>50.007559213841759</v>
      </c>
      <c r="Q1112" s="669">
        <v>595.39</v>
      </c>
    </row>
    <row r="1113" spans="1:17" ht="14.4" customHeight="1" x14ac:dyDescent="0.3">
      <c r="A1113" s="664" t="s">
        <v>555</v>
      </c>
      <c r="B1113" s="665" t="s">
        <v>9189</v>
      </c>
      <c r="C1113" s="665" t="s">
        <v>7623</v>
      </c>
      <c r="D1113" s="665" t="s">
        <v>8110</v>
      </c>
      <c r="E1113" s="665" t="s">
        <v>8111</v>
      </c>
      <c r="F1113" s="668">
        <v>3</v>
      </c>
      <c r="G1113" s="668">
        <v>1822.23</v>
      </c>
      <c r="H1113" s="668">
        <v>1</v>
      </c>
      <c r="I1113" s="668">
        <v>607.41</v>
      </c>
      <c r="J1113" s="668">
        <v>2</v>
      </c>
      <c r="K1113" s="668">
        <v>1214.82</v>
      </c>
      <c r="L1113" s="668">
        <v>0.66666666666666663</v>
      </c>
      <c r="M1113" s="668">
        <v>607.41</v>
      </c>
      <c r="N1113" s="668">
        <v>2</v>
      </c>
      <c r="O1113" s="668">
        <v>1214.82</v>
      </c>
      <c r="P1113" s="681">
        <v>0.66666666666666663</v>
      </c>
      <c r="Q1113" s="669">
        <v>607.41</v>
      </c>
    </row>
    <row r="1114" spans="1:17" ht="14.4" customHeight="1" x14ac:dyDescent="0.3">
      <c r="A1114" s="664" t="s">
        <v>555</v>
      </c>
      <c r="B1114" s="665" t="s">
        <v>9189</v>
      </c>
      <c r="C1114" s="665" t="s">
        <v>7623</v>
      </c>
      <c r="D1114" s="665" t="s">
        <v>8116</v>
      </c>
      <c r="E1114" s="665" t="s">
        <v>8115</v>
      </c>
      <c r="F1114" s="668">
        <v>0.2</v>
      </c>
      <c r="G1114" s="668">
        <v>253.16</v>
      </c>
      <c r="H1114" s="668">
        <v>1</v>
      </c>
      <c r="I1114" s="668">
        <v>1265.8</v>
      </c>
      <c r="J1114" s="668">
        <v>0.8</v>
      </c>
      <c r="K1114" s="668">
        <v>1012.64</v>
      </c>
      <c r="L1114" s="668">
        <v>4</v>
      </c>
      <c r="M1114" s="668">
        <v>1265.8</v>
      </c>
      <c r="N1114" s="668">
        <v>0.3</v>
      </c>
      <c r="O1114" s="668">
        <v>379.74</v>
      </c>
      <c r="P1114" s="681">
        <v>1.5</v>
      </c>
      <c r="Q1114" s="669">
        <v>1265.8000000000002</v>
      </c>
    </row>
    <row r="1115" spans="1:17" ht="14.4" customHeight="1" x14ac:dyDescent="0.3">
      <c r="A1115" s="664" t="s">
        <v>555</v>
      </c>
      <c r="B1115" s="665" t="s">
        <v>9189</v>
      </c>
      <c r="C1115" s="665" t="s">
        <v>7623</v>
      </c>
      <c r="D1115" s="665" t="s">
        <v>8117</v>
      </c>
      <c r="E1115" s="665" t="s">
        <v>7824</v>
      </c>
      <c r="F1115" s="668">
        <v>22</v>
      </c>
      <c r="G1115" s="668">
        <v>1915.1</v>
      </c>
      <c r="H1115" s="668">
        <v>1</v>
      </c>
      <c r="I1115" s="668">
        <v>87.05</v>
      </c>
      <c r="J1115" s="668">
        <v>20</v>
      </c>
      <c r="K1115" s="668">
        <v>1741</v>
      </c>
      <c r="L1115" s="668">
        <v>0.90909090909090917</v>
      </c>
      <c r="M1115" s="668">
        <v>87.05</v>
      </c>
      <c r="N1115" s="668">
        <v>25</v>
      </c>
      <c r="O1115" s="668">
        <v>2176.25</v>
      </c>
      <c r="P1115" s="681">
        <v>1.1363636363636365</v>
      </c>
      <c r="Q1115" s="669">
        <v>87.05</v>
      </c>
    </row>
    <row r="1116" spans="1:17" ht="14.4" customHeight="1" x14ac:dyDescent="0.3">
      <c r="A1116" s="664" t="s">
        <v>555</v>
      </c>
      <c r="B1116" s="665" t="s">
        <v>9189</v>
      </c>
      <c r="C1116" s="665" t="s">
        <v>7623</v>
      </c>
      <c r="D1116" s="665" t="s">
        <v>8118</v>
      </c>
      <c r="E1116" s="665" t="s">
        <v>7824</v>
      </c>
      <c r="F1116" s="668">
        <v>3</v>
      </c>
      <c r="G1116" s="668">
        <v>387.09000000000003</v>
      </c>
      <c r="H1116" s="668">
        <v>1</v>
      </c>
      <c r="I1116" s="668">
        <v>129.03</v>
      </c>
      <c r="J1116" s="668">
        <v>7</v>
      </c>
      <c r="K1116" s="668">
        <v>903.21</v>
      </c>
      <c r="L1116" s="668">
        <v>2.333333333333333</v>
      </c>
      <c r="M1116" s="668">
        <v>129.03</v>
      </c>
      <c r="N1116" s="668"/>
      <c r="O1116" s="668"/>
      <c r="P1116" s="681"/>
      <c r="Q1116" s="669"/>
    </row>
    <row r="1117" spans="1:17" ht="14.4" customHeight="1" x14ac:dyDescent="0.3">
      <c r="A1117" s="664" t="s">
        <v>555</v>
      </c>
      <c r="B1117" s="665" t="s">
        <v>9189</v>
      </c>
      <c r="C1117" s="665" t="s">
        <v>7623</v>
      </c>
      <c r="D1117" s="665" t="s">
        <v>8119</v>
      </c>
      <c r="E1117" s="665" t="s">
        <v>8120</v>
      </c>
      <c r="F1117" s="668">
        <v>5</v>
      </c>
      <c r="G1117" s="668">
        <v>4379.6499999999996</v>
      </c>
      <c r="H1117" s="668">
        <v>1</v>
      </c>
      <c r="I1117" s="668">
        <v>875.93</v>
      </c>
      <c r="J1117" s="668">
        <v>3</v>
      </c>
      <c r="K1117" s="668">
        <v>2627.79</v>
      </c>
      <c r="L1117" s="668">
        <v>0.60000000000000009</v>
      </c>
      <c r="M1117" s="668">
        <v>875.93</v>
      </c>
      <c r="N1117" s="668">
        <v>8</v>
      </c>
      <c r="O1117" s="668">
        <v>7007.44</v>
      </c>
      <c r="P1117" s="681">
        <v>1.6</v>
      </c>
      <c r="Q1117" s="669">
        <v>875.93</v>
      </c>
    </row>
    <row r="1118" spans="1:17" ht="14.4" customHeight="1" x14ac:dyDescent="0.3">
      <c r="A1118" s="664" t="s">
        <v>555</v>
      </c>
      <c r="B1118" s="665" t="s">
        <v>9189</v>
      </c>
      <c r="C1118" s="665" t="s">
        <v>7623</v>
      </c>
      <c r="D1118" s="665" t="s">
        <v>9217</v>
      </c>
      <c r="E1118" s="665" t="s">
        <v>8109</v>
      </c>
      <c r="F1118" s="668">
        <v>3</v>
      </c>
      <c r="G1118" s="668">
        <v>3282.2999999999997</v>
      </c>
      <c r="H1118" s="668">
        <v>1</v>
      </c>
      <c r="I1118" s="668">
        <v>1094.0999999999999</v>
      </c>
      <c r="J1118" s="668">
        <v>1</v>
      </c>
      <c r="K1118" s="668">
        <v>1094.0999999999999</v>
      </c>
      <c r="L1118" s="668">
        <v>0.33333333333333331</v>
      </c>
      <c r="M1118" s="668">
        <v>1094.0999999999999</v>
      </c>
      <c r="N1118" s="668">
        <v>4</v>
      </c>
      <c r="O1118" s="668">
        <v>4376.3999999999996</v>
      </c>
      <c r="P1118" s="681">
        <v>1.3333333333333333</v>
      </c>
      <c r="Q1118" s="669">
        <v>1094.0999999999999</v>
      </c>
    </row>
    <row r="1119" spans="1:17" ht="14.4" customHeight="1" x14ac:dyDescent="0.3">
      <c r="A1119" s="664" t="s">
        <v>555</v>
      </c>
      <c r="B1119" s="665" t="s">
        <v>9189</v>
      </c>
      <c r="C1119" s="665" t="s">
        <v>7623</v>
      </c>
      <c r="D1119" s="665" t="s">
        <v>8121</v>
      </c>
      <c r="E1119" s="665" t="s">
        <v>8122</v>
      </c>
      <c r="F1119" s="668">
        <v>4</v>
      </c>
      <c r="G1119" s="668">
        <v>2045.8</v>
      </c>
      <c r="H1119" s="668">
        <v>1</v>
      </c>
      <c r="I1119" s="668">
        <v>511.45</v>
      </c>
      <c r="J1119" s="668">
        <v>3</v>
      </c>
      <c r="K1119" s="668">
        <v>1534.35</v>
      </c>
      <c r="L1119" s="668">
        <v>0.75</v>
      </c>
      <c r="M1119" s="668">
        <v>511.45</v>
      </c>
      <c r="N1119" s="668"/>
      <c r="O1119" s="668"/>
      <c r="P1119" s="681"/>
      <c r="Q1119" s="669"/>
    </row>
    <row r="1120" spans="1:17" ht="14.4" customHeight="1" x14ac:dyDescent="0.3">
      <c r="A1120" s="664" t="s">
        <v>555</v>
      </c>
      <c r="B1120" s="665" t="s">
        <v>9189</v>
      </c>
      <c r="C1120" s="665" t="s">
        <v>7623</v>
      </c>
      <c r="D1120" s="665" t="s">
        <v>8123</v>
      </c>
      <c r="E1120" s="665"/>
      <c r="F1120" s="668">
        <v>7.4</v>
      </c>
      <c r="G1120" s="668">
        <v>7124.48</v>
      </c>
      <c r="H1120" s="668">
        <v>1</v>
      </c>
      <c r="I1120" s="668">
        <v>962.76756756756743</v>
      </c>
      <c r="J1120" s="668">
        <v>3</v>
      </c>
      <c r="K1120" s="668">
        <v>2888.29</v>
      </c>
      <c r="L1120" s="668">
        <v>0.40540362243981315</v>
      </c>
      <c r="M1120" s="668">
        <v>962.76333333333332</v>
      </c>
      <c r="N1120" s="668"/>
      <c r="O1120" s="668"/>
      <c r="P1120" s="681"/>
      <c r="Q1120" s="669"/>
    </row>
    <row r="1121" spans="1:17" ht="14.4" customHeight="1" x14ac:dyDescent="0.3">
      <c r="A1121" s="664" t="s">
        <v>555</v>
      </c>
      <c r="B1121" s="665" t="s">
        <v>9189</v>
      </c>
      <c r="C1121" s="665" t="s">
        <v>7623</v>
      </c>
      <c r="D1121" s="665" t="s">
        <v>8124</v>
      </c>
      <c r="E1121" s="665" t="s">
        <v>7816</v>
      </c>
      <c r="F1121" s="668">
        <v>0.89999999999999991</v>
      </c>
      <c r="G1121" s="668">
        <v>103.15</v>
      </c>
      <c r="H1121" s="668">
        <v>1</v>
      </c>
      <c r="I1121" s="668">
        <v>114.61111111111113</v>
      </c>
      <c r="J1121" s="668">
        <v>0.4</v>
      </c>
      <c r="K1121" s="668">
        <v>45.84</v>
      </c>
      <c r="L1121" s="668">
        <v>0.44440135724672808</v>
      </c>
      <c r="M1121" s="668">
        <v>114.60000000000001</v>
      </c>
      <c r="N1121" s="668">
        <v>0.6</v>
      </c>
      <c r="O1121" s="668">
        <v>68.77000000000001</v>
      </c>
      <c r="P1121" s="681">
        <v>0.66669898206495404</v>
      </c>
      <c r="Q1121" s="669">
        <v>114.61666666666669</v>
      </c>
    </row>
    <row r="1122" spans="1:17" ht="14.4" customHeight="1" x14ac:dyDescent="0.3">
      <c r="A1122" s="664" t="s">
        <v>555</v>
      </c>
      <c r="B1122" s="665" t="s">
        <v>9189</v>
      </c>
      <c r="C1122" s="665" t="s">
        <v>7623</v>
      </c>
      <c r="D1122" s="665" t="s">
        <v>8125</v>
      </c>
      <c r="E1122" s="665" t="s">
        <v>7816</v>
      </c>
      <c r="F1122" s="668">
        <v>0.89999999999999991</v>
      </c>
      <c r="G1122" s="668">
        <v>124.11999999999999</v>
      </c>
      <c r="H1122" s="668">
        <v>1</v>
      </c>
      <c r="I1122" s="668">
        <v>137.91111111111113</v>
      </c>
      <c r="J1122" s="668">
        <v>0.30000000000000004</v>
      </c>
      <c r="K1122" s="668">
        <v>41.37</v>
      </c>
      <c r="L1122" s="668">
        <v>0.33330647760232035</v>
      </c>
      <c r="M1122" s="668">
        <v>137.89999999999998</v>
      </c>
      <c r="N1122" s="668">
        <v>0.2</v>
      </c>
      <c r="O1122" s="668">
        <v>27.58</v>
      </c>
      <c r="P1122" s="681">
        <v>0.22220431840154689</v>
      </c>
      <c r="Q1122" s="669">
        <v>137.89999999999998</v>
      </c>
    </row>
    <row r="1123" spans="1:17" ht="14.4" customHeight="1" x14ac:dyDescent="0.3">
      <c r="A1123" s="664" t="s">
        <v>555</v>
      </c>
      <c r="B1123" s="665" t="s">
        <v>9189</v>
      </c>
      <c r="C1123" s="665" t="s">
        <v>7623</v>
      </c>
      <c r="D1123" s="665" t="s">
        <v>7815</v>
      </c>
      <c r="E1123" s="665" t="s">
        <v>7816</v>
      </c>
      <c r="F1123" s="668">
        <v>27.099999999999998</v>
      </c>
      <c r="G1123" s="668">
        <v>17061.68</v>
      </c>
      <c r="H1123" s="668">
        <v>1</v>
      </c>
      <c r="I1123" s="668">
        <v>629.58228782287824</v>
      </c>
      <c r="J1123" s="668">
        <v>9.8000000000000007</v>
      </c>
      <c r="K1123" s="668">
        <v>6169.869999999999</v>
      </c>
      <c r="L1123" s="668">
        <v>0.36162148158915175</v>
      </c>
      <c r="M1123" s="668">
        <v>629.57857142857131</v>
      </c>
      <c r="N1123" s="668">
        <v>8.6</v>
      </c>
      <c r="O1123" s="668">
        <v>5414.38</v>
      </c>
      <c r="P1123" s="681">
        <v>0.31734155135953784</v>
      </c>
      <c r="Q1123" s="669">
        <v>629.57906976744187</v>
      </c>
    </row>
    <row r="1124" spans="1:17" ht="14.4" customHeight="1" x14ac:dyDescent="0.3">
      <c r="A1124" s="664" t="s">
        <v>555</v>
      </c>
      <c r="B1124" s="665" t="s">
        <v>9189</v>
      </c>
      <c r="C1124" s="665" t="s">
        <v>7623</v>
      </c>
      <c r="D1124" s="665" t="s">
        <v>8126</v>
      </c>
      <c r="E1124" s="665" t="s">
        <v>8127</v>
      </c>
      <c r="F1124" s="668"/>
      <c r="G1124" s="668"/>
      <c r="H1124" s="668"/>
      <c r="I1124" s="668"/>
      <c r="J1124" s="668">
        <v>5</v>
      </c>
      <c r="K1124" s="668">
        <v>5849.25</v>
      </c>
      <c r="L1124" s="668"/>
      <c r="M1124" s="668">
        <v>1169.8499999999999</v>
      </c>
      <c r="N1124" s="668">
        <v>2</v>
      </c>
      <c r="O1124" s="668">
        <v>2339.6999999999998</v>
      </c>
      <c r="P1124" s="681"/>
      <c r="Q1124" s="669">
        <v>1169.8499999999999</v>
      </c>
    </row>
    <row r="1125" spans="1:17" ht="14.4" customHeight="1" x14ac:dyDescent="0.3">
      <c r="A1125" s="664" t="s">
        <v>555</v>
      </c>
      <c r="B1125" s="665" t="s">
        <v>9189</v>
      </c>
      <c r="C1125" s="665" t="s">
        <v>7623</v>
      </c>
      <c r="D1125" s="665" t="s">
        <v>7817</v>
      </c>
      <c r="E1125" s="665" t="s">
        <v>7818</v>
      </c>
      <c r="F1125" s="668"/>
      <c r="G1125" s="668"/>
      <c r="H1125" s="668"/>
      <c r="I1125" s="668"/>
      <c r="J1125" s="668">
        <v>2</v>
      </c>
      <c r="K1125" s="668">
        <v>4223.6000000000004</v>
      </c>
      <c r="L1125" s="668"/>
      <c r="M1125" s="668">
        <v>2111.8000000000002</v>
      </c>
      <c r="N1125" s="668">
        <v>4</v>
      </c>
      <c r="O1125" s="668">
        <v>8447.2000000000007</v>
      </c>
      <c r="P1125" s="681"/>
      <c r="Q1125" s="669">
        <v>2111.8000000000002</v>
      </c>
    </row>
    <row r="1126" spans="1:17" ht="14.4" customHeight="1" x14ac:dyDescent="0.3">
      <c r="A1126" s="664" t="s">
        <v>555</v>
      </c>
      <c r="B1126" s="665" t="s">
        <v>9189</v>
      </c>
      <c r="C1126" s="665" t="s">
        <v>7623</v>
      </c>
      <c r="D1126" s="665" t="s">
        <v>7819</v>
      </c>
      <c r="E1126" s="665" t="s">
        <v>7820</v>
      </c>
      <c r="F1126" s="668">
        <v>12</v>
      </c>
      <c r="G1126" s="668">
        <v>12411.48</v>
      </c>
      <c r="H1126" s="668">
        <v>1</v>
      </c>
      <c r="I1126" s="668">
        <v>1034.29</v>
      </c>
      <c r="J1126" s="668">
        <v>19</v>
      </c>
      <c r="K1126" s="668">
        <v>19651.509999999998</v>
      </c>
      <c r="L1126" s="668">
        <v>1.5833333333333333</v>
      </c>
      <c r="M1126" s="668">
        <v>1034.29</v>
      </c>
      <c r="N1126" s="668">
        <v>4</v>
      </c>
      <c r="O1126" s="668">
        <v>4137.16</v>
      </c>
      <c r="P1126" s="681">
        <v>0.33333333333333331</v>
      </c>
      <c r="Q1126" s="669">
        <v>1034.29</v>
      </c>
    </row>
    <row r="1127" spans="1:17" ht="14.4" customHeight="1" x14ac:dyDescent="0.3">
      <c r="A1127" s="664" t="s">
        <v>555</v>
      </c>
      <c r="B1127" s="665" t="s">
        <v>9189</v>
      </c>
      <c r="C1127" s="665" t="s">
        <v>7623</v>
      </c>
      <c r="D1127" s="665" t="s">
        <v>7821</v>
      </c>
      <c r="E1127" s="665" t="s">
        <v>7820</v>
      </c>
      <c r="F1127" s="668">
        <v>4</v>
      </c>
      <c r="G1127" s="668">
        <v>4398.32</v>
      </c>
      <c r="H1127" s="668">
        <v>1</v>
      </c>
      <c r="I1127" s="668">
        <v>1099.58</v>
      </c>
      <c r="J1127" s="668">
        <v>18</v>
      </c>
      <c r="K1127" s="668">
        <v>19792.439999999999</v>
      </c>
      <c r="L1127" s="668">
        <v>4.5</v>
      </c>
      <c r="M1127" s="668">
        <v>1099.58</v>
      </c>
      <c r="N1127" s="668">
        <v>20</v>
      </c>
      <c r="O1127" s="668">
        <v>21991.599999999999</v>
      </c>
      <c r="P1127" s="681">
        <v>5</v>
      </c>
      <c r="Q1127" s="669">
        <v>1099.58</v>
      </c>
    </row>
    <row r="1128" spans="1:17" ht="14.4" customHeight="1" x14ac:dyDescent="0.3">
      <c r="A1128" s="664" t="s">
        <v>555</v>
      </c>
      <c r="B1128" s="665" t="s">
        <v>9189</v>
      </c>
      <c r="C1128" s="665" t="s">
        <v>7623</v>
      </c>
      <c r="D1128" s="665" t="s">
        <v>8129</v>
      </c>
      <c r="E1128" s="665" t="s">
        <v>7820</v>
      </c>
      <c r="F1128" s="668">
        <v>7</v>
      </c>
      <c r="G1128" s="668">
        <v>8262.94</v>
      </c>
      <c r="H1128" s="668">
        <v>1</v>
      </c>
      <c r="I1128" s="668">
        <v>1180.42</v>
      </c>
      <c r="J1128" s="668">
        <v>6</v>
      </c>
      <c r="K1128" s="668">
        <v>7082.52</v>
      </c>
      <c r="L1128" s="668">
        <v>0.8571428571428571</v>
      </c>
      <c r="M1128" s="668">
        <v>1180.42</v>
      </c>
      <c r="N1128" s="668">
        <v>19</v>
      </c>
      <c r="O1128" s="668">
        <v>22427.980000000003</v>
      </c>
      <c r="P1128" s="681">
        <v>2.7142857142857144</v>
      </c>
      <c r="Q1128" s="669">
        <v>1180.42</v>
      </c>
    </row>
    <row r="1129" spans="1:17" ht="14.4" customHeight="1" x14ac:dyDescent="0.3">
      <c r="A1129" s="664" t="s">
        <v>555</v>
      </c>
      <c r="B1129" s="665" t="s">
        <v>9189</v>
      </c>
      <c r="C1129" s="665" t="s">
        <v>7623</v>
      </c>
      <c r="D1129" s="665" t="s">
        <v>8130</v>
      </c>
      <c r="E1129" s="665" t="s">
        <v>7820</v>
      </c>
      <c r="F1129" s="668">
        <v>1</v>
      </c>
      <c r="G1129" s="668">
        <v>1247.78</v>
      </c>
      <c r="H1129" s="668">
        <v>1</v>
      </c>
      <c r="I1129" s="668">
        <v>1247.78</v>
      </c>
      <c r="J1129" s="668">
        <v>13</v>
      </c>
      <c r="K1129" s="668">
        <v>16221.14</v>
      </c>
      <c r="L1129" s="668">
        <v>13</v>
      </c>
      <c r="M1129" s="668">
        <v>1247.78</v>
      </c>
      <c r="N1129" s="668">
        <v>26</v>
      </c>
      <c r="O1129" s="668">
        <v>32442.28</v>
      </c>
      <c r="P1129" s="681">
        <v>26</v>
      </c>
      <c r="Q1129" s="669">
        <v>1247.78</v>
      </c>
    </row>
    <row r="1130" spans="1:17" ht="14.4" customHeight="1" x14ac:dyDescent="0.3">
      <c r="A1130" s="664" t="s">
        <v>555</v>
      </c>
      <c r="B1130" s="665" t="s">
        <v>9189</v>
      </c>
      <c r="C1130" s="665" t="s">
        <v>7623</v>
      </c>
      <c r="D1130" s="665" t="s">
        <v>8131</v>
      </c>
      <c r="E1130" s="665" t="s">
        <v>7820</v>
      </c>
      <c r="F1130" s="668">
        <v>1</v>
      </c>
      <c r="G1130" s="668">
        <v>1376.29</v>
      </c>
      <c r="H1130" s="668">
        <v>1</v>
      </c>
      <c r="I1130" s="668">
        <v>1376.29</v>
      </c>
      <c r="J1130" s="668">
        <v>3</v>
      </c>
      <c r="K1130" s="668">
        <v>4128.87</v>
      </c>
      <c r="L1130" s="668">
        <v>3</v>
      </c>
      <c r="M1130" s="668">
        <v>1376.29</v>
      </c>
      <c r="N1130" s="668"/>
      <c r="O1130" s="668"/>
      <c r="P1130" s="681"/>
      <c r="Q1130" s="669"/>
    </row>
    <row r="1131" spans="1:17" ht="14.4" customHeight="1" x14ac:dyDescent="0.3">
      <c r="A1131" s="664" t="s">
        <v>555</v>
      </c>
      <c r="B1131" s="665" t="s">
        <v>9189</v>
      </c>
      <c r="C1131" s="665" t="s">
        <v>7623</v>
      </c>
      <c r="D1131" s="665" t="s">
        <v>8132</v>
      </c>
      <c r="E1131" s="665" t="s">
        <v>8133</v>
      </c>
      <c r="F1131" s="668"/>
      <c r="G1131" s="668"/>
      <c r="H1131" s="668"/>
      <c r="I1131" s="668"/>
      <c r="J1131" s="668">
        <v>1</v>
      </c>
      <c r="K1131" s="668">
        <v>10625.84</v>
      </c>
      <c r="L1131" s="668"/>
      <c r="M1131" s="668">
        <v>10625.84</v>
      </c>
      <c r="N1131" s="668">
        <v>3</v>
      </c>
      <c r="O1131" s="668">
        <v>31877.52</v>
      </c>
      <c r="P1131" s="681"/>
      <c r="Q1131" s="669">
        <v>10625.84</v>
      </c>
    </row>
    <row r="1132" spans="1:17" ht="14.4" customHeight="1" x14ac:dyDescent="0.3">
      <c r="A1132" s="664" t="s">
        <v>555</v>
      </c>
      <c r="B1132" s="665" t="s">
        <v>9189</v>
      </c>
      <c r="C1132" s="665" t="s">
        <v>7623</v>
      </c>
      <c r="D1132" s="665" t="s">
        <v>8134</v>
      </c>
      <c r="E1132" s="665" t="s">
        <v>8135</v>
      </c>
      <c r="F1132" s="668">
        <v>1</v>
      </c>
      <c r="G1132" s="668">
        <v>687</v>
      </c>
      <c r="H1132" s="668">
        <v>1</v>
      </c>
      <c r="I1132" s="668">
        <v>687</v>
      </c>
      <c r="J1132" s="668"/>
      <c r="K1132" s="668"/>
      <c r="L1132" s="668"/>
      <c r="M1132" s="668"/>
      <c r="N1132" s="668"/>
      <c r="O1132" s="668"/>
      <c r="P1132" s="681"/>
      <c r="Q1132" s="669"/>
    </row>
    <row r="1133" spans="1:17" ht="14.4" customHeight="1" x14ac:dyDescent="0.3">
      <c r="A1133" s="664" t="s">
        <v>555</v>
      </c>
      <c r="B1133" s="665" t="s">
        <v>9189</v>
      </c>
      <c r="C1133" s="665" t="s">
        <v>7623</v>
      </c>
      <c r="D1133" s="665" t="s">
        <v>8136</v>
      </c>
      <c r="E1133" s="665" t="s">
        <v>8137</v>
      </c>
      <c r="F1133" s="668">
        <v>24</v>
      </c>
      <c r="G1133" s="668">
        <v>61548</v>
      </c>
      <c r="H1133" s="668">
        <v>1</v>
      </c>
      <c r="I1133" s="668">
        <v>2564.5</v>
      </c>
      <c r="J1133" s="668"/>
      <c r="K1133" s="668"/>
      <c r="L1133" s="668"/>
      <c r="M1133" s="668"/>
      <c r="N1133" s="668">
        <v>4</v>
      </c>
      <c r="O1133" s="668">
        <v>10258</v>
      </c>
      <c r="P1133" s="681">
        <v>0.16666666666666666</v>
      </c>
      <c r="Q1133" s="669">
        <v>2564.5</v>
      </c>
    </row>
    <row r="1134" spans="1:17" ht="14.4" customHeight="1" x14ac:dyDescent="0.3">
      <c r="A1134" s="664" t="s">
        <v>555</v>
      </c>
      <c r="B1134" s="665" t="s">
        <v>9189</v>
      </c>
      <c r="C1134" s="665" t="s">
        <v>7623</v>
      </c>
      <c r="D1134" s="665" t="s">
        <v>8138</v>
      </c>
      <c r="E1134" s="665" t="s">
        <v>8139</v>
      </c>
      <c r="F1134" s="668">
        <v>12.2</v>
      </c>
      <c r="G1134" s="668">
        <v>23715.58</v>
      </c>
      <c r="H1134" s="668">
        <v>1</v>
      </c>
      <c r="I1134" s="668">
        <v>1943.9000000000003</v>
      </c>
      <c r="J1134" s="668"/>
      <c r="K1134" s="668"/>
      <c r="L1134" s="668"/>
      <c r="M1134" s="668"/>
      <c r="N1134" s="668">
        <v>2</v>
      </c>
      <c r="O1134" s="668">
        <v>3887.8</v>
      </c>
      <c r="P1134" s="681">
        <v>0.16393442622950818</v>
      </c>
      <c r="Q1134" s="669">
        <v>1943.9</v>
      </c>
    </row>
    <row r="1135" spans="1:17" ht="14.4" customHeight="1" x14ac:dyDescent="0.3">
      <c r="A1135" s="664" t="s">
        <v>555</v>
      </c>
      <c r="B1135" s="665" t="s">
        <v>9189</v>
      </c>
      <c r="C1135" s="665" t="s">
        <v>7623</v>
      </c>
      <c r="D1135" s="665" t="s">
        <v>8140</v>
      </c>
      <c r="E1135" s="665" t="s">
        <v>8141</v>
      </c>
      <c r="F1135" s="668">
        <v>12.2</v>
      </c>
      <c r="G1135" s="668">
        <v>23715.58</v>
      </c>
      <c r="H1135" s="668">
        <v>1</v>
      </c>
      <c r="I1135" s="668">
        <v>1943.9000000000003</v>
      </c>
      <c r="J1135" s="668"/>
      <c r="K1135" s="668"/>
      <c r="L1135" s="668"/>
      <c r="M1135" s="668"/>
      <c r="N1135" s="668">
        <v>2</v>
      </c>
      <c r="O1135" s="668">
        <v>3887.8</v>
      </c>
      <c r="P1135" s="681">
        <v>0.16393442622950818</v>
      </c>
      <c r="Q1135" s="669">
        <v>1943.9</v>
      </c>
    </row>
    <row r="1136" spans="1:17" ht="14.4" customHeight="1" x14ac:dyDescent="0.3">
      <c r="A1136" s="664" t="s">
        <v>555</v>
      </c>
      <c r="B1136" s="665" t="s">
        <v>9189</v>
      </c>
      <c r="C1136" s="665" t="s">
        <v>7623</v>
      </c>
      <c r="D1136" s="665" t="s">
        <v>8144</v>
      </c>
      <c r="E1136" s="665" t="s">
        <v>8145</v>
      </c>
      <c r="F1136" s="668">
        <v>19</v>
      </c>
      <c r="G1136" s="668">
        <v>9491.07</v>
      </c>
      <c r="H1136" s="668">
        <v>1</v>
      </c>
      <c r="I1136" s="668">
        <v>499.53</v>
      </c>
      <c r="J1136" s="668">
        <v>18</v>
      </c>
      <c r="K1136" s="668">
        <v>8991.5400000000009</v>
      </c>
      <c r="L1136" s="668">
        <v>0.94736842105263175</v>
      </c>
      <c r="M1136" s="668">
        <v>499.53000000000003</v>
      </c>
      <c r="N1136" s="668">
        <v>5</v>
      </c>
      <c r="O1136" s="668">
        <v>2497.6499999999996</v>
      </c>
      <c r="P1136" s="681">
        <v>0.26315789473684209</v>
      </c>
      <c r="Q1136" s="669">
        <v>499.52999999999992</v>
      </c>
    </row>
    <row r="1137" spans="1:17" ht="14.4" customHeight="1" x14ac:dyDescent="0.3">
      <c r="A1137" s="664" t="s">
        <v>555</v>
      </c>
      <c r="B1137" s="665" t="s">
        <v>9189</v>
      </c>
      <c r="C1137" s="665" t="s">
        <v>7623</v>
      </c>
      <c r="D1137" s="665" t="s">
        <v>8146</v>
      </c>
      <c r="E1137" s="665" t="s">
        <v>8145</v>
      </c>
      <c r="F1137" s="668">
        <v>14</v>
      </c>
      <c r="G1137" s="668">
        <v>5977.72</v>
      </c>
      <c r="H1137" s="668">
        <v>1</v>
      </c>
      <c r="I1137" s="668">
        <v>426.98</v>
      </c>
      <c r="J1137" s="668">
        <v>10</v>
      </c>
      <c r="K1137" s="668">
        <v>4269.8</v>
      </c>
      <c r="L1137" s="668">
        <v>0.7142857142857143</v>
      </c>
      <c r="M1137" s="668">
        <v>426.98</v>
      </c>
      <c r="N1137" s="668">
        <v>19</v>
      </c>
      <c r="O1137" s="668">
        <v>8112.619999999999</v>
      </c>
      <c r="P1137" s="681">
        <v>1.357142857142857</v>
      </c>
      <c r="Q1137" s="669">
        <v>426.97999999999996</v>
      </c>
    </row>
    <row r="1138" spans="1:17" ht="14.4" customHeight="1" x14ac:dyDescent="0.3">
      <c r="A1138" s="664" t="s">
        <v>555</v>
      </c>
      <c r="B1138" s="665" t="s">
        <v>9189</v>
      </c>
      <c r="C1138" s="665" t="s">
        <v>7623</v>
      </c>
      <c r="D1138" s="665" t="s">
        <v>8149</v>
      </c>
      <c r="E1138" s="665" t="s">
        <v>8150</v>
      </c>
      <c r="F1138" s="668">
        <v>5</v>
      </c>
      <c r="G1138" s="668">
        <v>48289.350000000006</v>
      </c>
      <c r="H1138" s="668">
        <v>1</v>
      </c>
      <c r="I1138" s="668">
        <v>9657.8700000000008</v>
      </c>
      <c r="J1138" s="668">
        <v>5</v>
      </c>
      <c r="K1138" s="668">
        <v>48289.350000000006</v>
      </c>
      <c r="L1138" s="668">
        <v>1</v>
      </c>
      <c r="M1138" s="668">
        <v>9657.8700000000008</v>
      </c>
      <c r="N1138" s="668">
        <v>1</v>
      </c>
      <c r="O1138" s="668">
        <v>9657.8700000000008</v>
      </c>
      <c r="P1138" s="681">
        <v>0.19999999999999998</v>
      </c>
      <c r="Q1138" s="669">
        <v>9657.8700000000008</v>
      </c>
    </row>
    <row r="1139" spans="1:17" ht="14.4" customHeight="1" x14ac:dyDescent="0.3">
      <c r="A1139" s="664" t="s">
        <v>555</v>
      </c>
      <c r="B1139" s="665" t="s">
        <v>9189</v>
      </c>
      <c r="C1139" s="665" t="s">
        <v>7623</v>
      </c>
      <c r="D1139" s="665" t="s">
        <v>8151</v>
      </c>
      <c r="E1139" s="665" t="s">
        <v>7824</v>
      </c>
      <c r="F1139" s="668">
        <v>51</v>
      </c>
      <c r="G1139" s="668">
        <v>3520.0200000000004</v>
      </c>
      <c r="H1139" s="668">
        <v>1</v>
      </c>
      <c r="I1139" s="668">
        <v>69.02000000000001</v>
      </c>
      <c r="J1139" s="668">
        <v>44</v>
      </c>
      <c r="K1139" s="668">
        <v>3036.88</v>
      </c>
      <c r="L1139" s="668">
        <v>0.86274509803921562</v>
      </c>
      <c r="M1139" s="668">
        <v>69.02</v>
      </c>
      <c r="N1139" s="668">
        <v>50</v>
      </c>
      <c r="O1139" s="668">
        <v>3451</v>
      </c>
      <c r="P1139" s="681">
        <v>0.98039215686274495</v>
      </c>
      <c r="Q1139" s="669">
        <v>69.02</v>
      </c>
    </row>
    <row r="1140" spans="1:17" ht="14.4" customHeight="1" x14ac:dyDescent="0.3">
      <c r="A1140" s="664" t="s">
        <v>555</v>
      </c>
      <c r="B1140" s="665" t="s">
        <v>9189</v>
      </c>
      <c r="C1140" s="665" t="s">
        <v>7623</v>
      </c>
      <c r="D1140" s="665" t="s">
        <v>8152</v>
      </c>
      <c r="E1140" s="665" t="s">
        <v>7824</v>
      </c>
      <c r="F1140" s="668">
        <v>4</v>
      </c>
      <c r="G1140" s="668">
        <v>339.92</v>
      </c>
      <c r="H1140" s="668">
        <v>1</v>
      </c>
      <c r="I1140" s="668">
        <v>84.98</v>
      </c>
      <c r="J1140" s="668">
        <v>22</v>
      </c>
      <c r="K1140" s="668">
        <v>1869.5600000000002</v>
      </c>
      <c r="L1140" s="668">
        <v>5.5</v>
      </c>
      <c r="M1140" s="668">
        <v>84.98</v>
      </c>
      <c r="N1140" s="668">
        <v>17</v>
      </c>
      <c r="O1140" s="668">
        <v>1444.66</v>
      </c>
      <c r="P1140" s="681">
        <v>4.25</v>
      </c>
      <c r="Q1140" s="669">
        <v>84.98</v>
      </c>
    </row>
    <row r="1141" spans="1:17" ht="14.4" customHeight="1" x14ac:dyDescent="0.3">
      <c r="A1141" s="664" t="s">
        <v>555</v>
      </c>
      <c r="B1141" s="665" t="s">
        <v>9189</v>
      </c>
      <c r="C1141" s="665" t="s">
        <v>7623</v>
      </c>
      <c r="D1141" s="665" t="s">
        <v>8161</v>
      </c>
      <c r="E1141" s="665" t="s">
        <v>8160</v>
      </c>
      <c r="F1141" s="668">
        <v>5</v>
      </c>
      <c r="G1141" s="668">
        <v>3565.1</v>
      </c>
      <c r="H1141" s="668">
        <v>1</v>
      </c>
      <c r="I1141" s="668">
        <v>713.02</v>
      </c>
      <c r="J1141" s="668">
        <v>2</v>
      </c>
      <c r="K1141" s="668">
        <v>1426.04</v>
      </c>
      <c r="L1141" s="668">
        <v>0.4</v>
      </c>
      <c r="M1141" s="668">
        <v>713.02</v>
      </c>
      <c r="N1141" s="668"/>
      <c r="O1141" s="668"/>
      <c r="P1141" s="681"/>
      <c r="Q1141" s="669"/>
    </row>
    <row r="1142" spans="1:17" ht="14.4" customHeight="1" x14ac:dyDescent="0.3">
      <c r="A1142" s="664" t="s">
        <v>555</v>
      </c>
      <c r="B1142" s="665" t="s">
        <v>9189</v>
      </c>
      <c r="C1142" s="665" t="s">
        <v>7623</v>
      </c>
      <c r="D1142" s="665" t="s">
        <v>8162</v>
      </c>
      <c r="E1142" s="665" t="s">
        <v>8163</v>
      </c>
      <c r="F1142" s="668">
        <v>5</v>
      </c>
      <c r="G1142" s="668">
        <v>1150.3499999999999</v>
      </c>
      <c r="H1142" s="668">
        <v>1</v>
      </c>
      <c r="I1142" s="668">
        <v>230.07</v>
      </c>
      <c r="J1142" s="668">
        <v>4</v>
      </c>
      <c r="K1142" s="668">
        <v>920.28</v>
      </c>
      <c r="L1142" s="668">
        <v>0.8</v>
      </c>
      <c r="M1142" s="668">
        <v>230.07</v>
      </c>
      <c r="N1142" s="668">
        <v>3</v>
      </c>
      <c r="O1142" s="668">
        <v>690.21</v>
      </c>
      <c r="P1142" s="681">
        <v>0.60000000000000009</v>
      </c>
      <c r="Q1142" s="669">
        <v>230.07000000000002</v>
      </c>
    </row>
    <row r="1143" spans="1:17" ht="14.4" customHeight="1" x14ac:dyDescent="0.3">
      <c r="A1143" s="664" t="s">
        <v>555</v>
      </c>
      <c r="B1143" s="665" t="s">
        <v>9189</v>
      </c>
      <c r="C1143" s="665" t="s">
        <v>7623</v>
      </c>
      <c r="D1143" s="665" t="s">
        <v>8164</v>
      </c>
      <c r="E1143" s="665" t="s">
        <v>8165</v>
      </c>
      <c r="F1143" s="668">
        <v>3</v>
      </c>
      <c r="G1143" s="668">
        <v>369.99</v>
      </c>
      <c r="H1143" s="668">
        <v>1</v>
      </c>
      <c r="I1143" s="668">
        <v>123.33</v>
      </c>
      <c r="J1143" s="668"/>
      <c r="K1143" s="668"/>
      <c r="L1143" s="668"/>
      <c r="M1143" s="668"/>
      <c r="N1143" s="668">
        <v>2</v>
      </c>
      <c r="O1143" s="668">
        <v>246.66</v>
      </c>
      <c r="P1143" s="681">
        <v>0.66666666666666663</v>
      </c>
      <c r="Q1143" s="669">
        <v>123.33</v>
      </c>
    </row>
    <row r="1144" spans="1:17" ht="14.4" customHeight="1" x14ac:dyDescent="0.3">
      <c r="A1144" s="664" t="s">
        <v>555</v>
      </c>
      <c r="B1144" s="665" t="s">
        <v>9189</v>
      </c>
      <c r="C1144" s="665" t="s">
        <v>7623</v>
      </c>
      <c r="D1144" s="665" t="s">
        <v>8166</v>
      </c>
      <c r="E1144" s="665" t="s">
        <v>8165</v>
      </c>
      <c r="F1144" s="668">
        <v>1</v>
      </c>
      <c r="G1144" s="668">
        <v>91.2</v>
      </c>
      <c r="H1144" s="668">
        <v>1</v>
      </c>
      <c r="I1144" s="668">
        <v>91.2</v>
      </c>
      <c r="J1144" s="668"/>
      <c r="K1144" s="668"/>
      <c r="L1144" s="668"/>
      <c r="M1144" s="668"/>
      <c r="N1144" s="668"/>
      <c r="O1144" s="668"/>
      <c r="P1144" s="681"/>
      <c r="Q1144" s="669"/>
    </row>
    <row r="1145" spans="1:17" ht="14.4" customHeight="1" x14ac:dyDescent="0.3">
      <c r="A1145" s="664" t="s">
        <v>555</v>
      </c>
      <c r="B1145" s="665" t="s">
        <v>9189</v>
      </c>
      <c r="C1145" s="665" t="s">
        <v>7623</v>
      </c>
      <c r="D1145" s="665" t="s">
        <v>7822</v>
      </c>
      <c r="E1145" s="665" t="s">
        <v>4158</v>
      </c>
      <c r="F1145" s="668">
        <v>12</v>
      </c>
      <c r="G1145" s="668">
        <v>2611.6799999999998</v>
      </c>
      <c r="H1145" s="668">
        <v>1</v>
      </c>
      <c r="I1145" s="668">
        <v>217.64</v>
      </c>
      <c r="J1145" s="668">
        <v>7</v>
      </c>
      <c r="K1145" s="668">
        <v>1523.4799999999998</v>
      </c>
      <c r="L1145" s="668">
        <v>0.58333333333333326</v>
      </c>
      <c r="M1145" s="668">
        <v>217.63999999999996</v>
      </c>
      <c r="N1145" s="668">
        <v>9</v>
      </c>
      <c r="O1145" s="668">
        <v>1958.7599999999998</v>
      </c>
      <c r="P1145" s="681">
        <v>0.75</v>
      </c>
      <c r="Q1145" s="669">
        <v>217.64</v>
      </c>
    </row>
    <row r="1146" spans="1:17" ht="14.4" customHeight="1" x14ac:dyDescent="0.3">
      <c r="A1146" s="664" t="s">
        <v>555</v>
      </c>
      <c r="B1146" s="665" t="s">
        <v>9189</v>
      </c>
      <c r="C1146" s="665" t="s">
        <v>7623</v>
      </c>
      <c r="D1146" s="665" t="s">
        <v>8167</v>
      </c>
      <c r="E1146" s="665" t="s">
        <v>4158</v>
      </c>
      <c r="F1146" s="668">
        <v>7</v>
      </c>
      <c r="G1146" s="668">
        <v>1857.1699999999998</v>
      </c>
      <c r="H1146" s="668">
        <v>1</v>
      </c>
      <c r="I1146" s="668">
        <v>265.31</v>
      </c>
      <c r="J1146" s="668">
        <v>6</v>
      </c>
      <c r="K1146" s="668">
        <v>1591.86</v>
      </c>
      <c r="L1146" s="668">
        <v>0.85714285714285721</v>
      </c>
      <c r="M1146" s="668">
        <v>265.31</v>
      </c>
      <c r="N1146" s="668">
        <v>3</v>
      </c>
      <c r="O1146" s="668">
        <v>795.93</v>
      </c>
      <c r="P1146" s="681">
        <v>0.4285714285714286</v>
      </c>
      <c r="Q1146" s="669">
        <v>265.31</v>
      </c>
    </row>
    <row r="1147" spans="1:17" ht="14.4" customHeight="1" x14ac:dyDescent="0.3">
      <c r="A1147" s="664" t="s">
        <v>555</v>
      </c>
      <c r="B1147" s="665" t="s">
        <v>9189</v>
      </c>
      <c r="C1147" s="665" t="s">
        <v>7623</v>
      </c>
      <c r="D1147" s="665" t="s">
        <v>8168</v>
      </c>
      <c r="E1147" s="665" t="s">
        <v>8169</v>
      </c>
      <c r="F1147" s="668">
        <v>7</v>
      </c>
      <c r="G1147" s="668">
        <v>3627.2599999999998</v>
      </c>
      <c r="H1147" s="668">
        <v>1</v>
      </c>
      <c r="I1147" s="668">
        <v>518.17999999999995</v>
      </c>
      <c r="J1147" s="668">
        <v>2</v>
      </c>
      <c r="K1147" s="668">
        <v>1036.3599999999999</v>
      </c>
      <c r="L1147" s="668">
        <v>0.2857142857142857</v>
      </c>
      <c r="M1147" s="668">
        <v>518.17999999999995</v>
      </c>
      <c r="N1147" s="668">
        <v>5</v>
      </c>
      <c r="O1147" s="668">
        <v>2590.8999999999996</v>
      </c>
      <c r="P1147" s="681">
        <v>0.71428571428571419</v>
      </c>
      <c r="Q1147" s="669">
        <v>518.17999999999995</v>
      </c>
    </row>
    <row r="1148" spans="1:17" ht="14.4" customHeight="1" x14ac:dyDescent="0.3">
      <c r="A1148" s="664" t="s">
        <v>555</v>
      </c>
      <c r="B1148" s="665" t="s">
        <v>9189</v>
      </c>
      <c r="C1148" s="665" t="s">
        <v>7623</v>
      </c>
      <c r="D1148" s="665" t="s">
        <v>8170</v>
      </c>
      <c r="E1148" s="665" t="s">
        <v>8171</v>
      </c>
      <c r="F1148" s="668"/>
      <c r="G1148" s="668"/>
      <c r="H1148" s="668"/>
      <c r="I1148" s="668"/>
      <c r="J1148" s="668"/>
      <c r="K1148" s="668"/>
      <c r="L1148" s="668"/>
      <c r="M1148" s="668"/>
      <c r="N1148" s="668">
        <v>4</v>
      </c>
      <c r="O1148" s="668">
        <v>4137.16</v>
      </c>
      <c r="P1148" s="681"/>
      <c r="Q1148" s="669">
        <v>1034.29</v>
      </c>
    </row>
    <row r="1149" spans="1:17" ht="14.4" customHeight="1" x14ac:dyDescent="0.3">
      <c r="A1149" s="664" t="s">
        <v>555</v>
      </c>
      <c r="B1149" s="665" t="s">
        <v>9189</v>
      </c>
      <c r="C1149" s="665" t="s">
        <v>7623</v>
      </c>
      <c r="D1149" s="665" t="s">
        <v>8172</v>
      </c>
      <c r="E1149" s="665" t="s">
        <v>8115</v>
      </c>
      <c r="F1149" s="668">
        <v>1</v>
      </c>
      <c r="G1149" s="668">
        <v>91.2</v>
      </c>
      <c r="H1149" s="668">
        <v>1</v>
      </c>
      <c r="I1149" s="668">
        <v>91.2</v>
      </c>
      <c r="J1149" s="668"/>
      <c r="K1149" s="668"/>
      <c r="L1149" s="668"/>
      <c r="M1149" s="668"/>
      <c r="N1149" s="668"/>
      <c r="O1149" s="668"/>
      <c r="P1149" s="681"/>
      <c r="Q1149" s="669"/>
    </row>
    <row r="1150" spans="1:17" ht="14.4" customHeight="1" x14ac:dyDescent="0.3">
      <c r="A1150" s="664" t="s">
        <v>555</v>
      </c>
      <c r="B1150" s="665" t="s">
        <v>9189</v>
      </c>
      <c r="C1150" s="665" t="s">
        <v>7623</v>
      </c>
      <c r="D1150" s="665" t="s">
        <v>8173</v>
      </c>
      <c r="E1150" s="665" t="s">
        <v>7824</v>
      </c>
      <c r="F1150" s="668">
        <v>10</v>
      </c>
      <c r="G1150" s="668">
        <v>963.8</v>
      </c>
      <c r="H1150" s="668">
        <v>1</v>
      </c>
      <c r="I1150" s="668">
        <v>96.38</v>
      </c>
      <c r="J1150" s="668">
        <v>5</v>
      </c>
      <c r="K1150" s="668">
        <v>481.9</v>
      </c>
      <c r="L1150" s="668">
        <v>0.5</v>
      </c>
      <c r="M1150" s="668">
        <v>96.38</v>
      </c>
      <c r="N1150" s="668">
        <v>6</v>
      </c>
      <c r="O1150" s="668">
        <v>578.28</v>
      </c>
      <c r="P1150" s="681">
        <v>0.6</v>
      </c>
      <c r="Q1150" s="669">
        <v>96.38</v>
      </c>
    </row>
    <row r="1151" spans="1:17" ht="14.4" customHeight="1" x14ac:dyDescent="0.3">
      <c r="A1151" s="664" t="s">
        <v>555</v>
      </c>
      <c r="B1151" s="665" t="s">
        <v>9189</v>
      </c>
      <c r="C1151" s="665" t="s">
        <v>7623</v>
      </c>
      <c r="D1151" s="665" t="s">
        <v>7823</v>
      </c>
      <c r="E1151" s="665" t="s">
        <v>7824</v>
      </c>
      <c r="F1151" s="668">
        <v>21</v>
      </c>
      <c r="G1151" s="668">
        <v>2546.25</v>
      </c>
      <c r="H1151" s="668">
        <v>1</v>
      </c>
      <c r="I1151" s="668">
        <v>121.25</v>
      </c>
      <c r="J1151" s="668">
        <v>15</v>
      </c>
      <c r="K1151" s="668">
        <v>1818.75</v>
      </c>
      <c r="L1151" s="668">
        <v>0.7142857142857143</v>
      </c>
      <c r="M1151" s="668">
        <v>121.25</v>
      </c>
      <c r="N1151" s="668">
        <v>7</v>
      </c>
      <c r="O1151" s="668">
        <v>848.75</v>
      </c>
      <c r="P1151" s="681">
        <v>0.33333333333333331</v>
      </c>
      <c r="Q1151" s="669">
        <v>121.25</v>
      </c>
    </row>
    <row r="1152" spans="1:17" ht="14.4" customHeight="1" x14ac:dyDescent="0.3">
      <c r="A1152" s="664" t="s">
        <v>555</v>
      </c>
      <c r="B1152" s="665" t="s">
        <v>9189</v>
      </c>
      <c r="C1152" s="665" t="s">
        <v>7623</v>
      </c>
      <c r="D1152" s="665" t="s">
        <v>8174</v>
      </c>
      <c r="E1152" s="665" t="s">
        <v>7824</v>
      </c>
      <c r="F1152" s="668">
        <v>1</v>
      </c>
      <c r="G1152" s="668">
        <v>103.64</v>
      </c>
      <c r="H1152" s="668">
        <v>1</v>
      </c>
      <c r="I1152" s="668">
        <v>103.64</v>
      </c>
      <c r="J1152" s="668">
        <v>1</v>
      </c>
      <c r="K1152" s="668">
        <v>103.64</v>
      </c>
      <c r="L1152" s="668">
        <v>1</v>
      </c>
      <c r="M1152" s="668">
        <v>103.64</v>
      </c>
      <c r="N1152" s="668"/>
      <c r="O1152" s="668"/>
      <c r="P1152" s="681"/>
      <c r="Q1152" s="669"/>
    </row>
    <row r="1153" spans="1:17" ht="14.4" customHeight="1" x14ac:dyDescent="0.3">
      <c r="A1153" s="664" t="s">
        <v>555</v>
      </c>
      <c r="B1153" s="665" t="s">
        <v>9189</v>
      </c>
      <c r="C1153" s="665" t="s">
        <v>7623</v>
      </c>
      <c r="D1153" s="665" t="s">
        <v>8175</v>
      </c>
      <c r="E1153" s="665" t="s">
        <v>7824</v>
      </c>
      <c r="F1153" s="668">
        <v>4</v>
      </c>
      <c r="G1153" s="668">
        <v>456</v>
      </c>
      <c r="H1153" s="668">
        <v>1</v>
      </c>
      <c r="I1153" s="668">
        <v>114</v>
      </c>
      <c r="J1153" s="668">
        <v>1</v>
      </c>
      <c r="K1153" s="668">
        <v>114</v>
      </c>
      <c r="L1153" s="668">
        <v>0.25</v>
      </c>
      <c r="M1153" s="668">
        <v>114</v>
      </c>
      <c r="N1153" s="668"/>
      <c r="O1153" s="668"/>
      <c r="P1153" s="681"/>
      <c r="Q1153" s="669"/>
    </row>
    <row r="1154" spans="1:17" ht="14.4" customHeight="1" x14ac:dyDescent="0.3">
      <c r="A1154" s="664" t="s">
        <v>555</v>
      </c>
      <c r="B1154" s="665" t="s">
        <v>9189</v>
      </c>
      <c r="C1154" s="665" t="s">
        <v>7623</v>
      </c>
      <c r="D1154" s="665" t="s">
        <v>8176</v>
      </c>
      <c r="E1154" s="665" t="s">
        <v>7824</v>
      </c>
      <c r="F1154" s="668">
        <v>1</v>
      </c>
      <c r="G1154" s="668">
        <v>172.04</v>
      </c>
      <c r="H1154" s="668">
        <v>1</v>
      </c>
      <c r="I1154" s="668">
        <v>172.04</v>
      </c>
      <c r="J1154" s="668"/>
      <c r="K1154" s="668"/>
      <c r="L1154" s="668"/>
      <c r="M1154" s="668"/>
      <c r="N1154" s="668">
        <v>2</v>
      </c>
      <c r="O1154" s="668">
        <v>344.08</v>
      </c>
      <c r="P1154" s="681">
        <v>2</v>
      </c>
      <c r="Q1154" s="669">
        <v>172.04</v>
      </c>
    </row>
    <row r="1155" spans="1:17" ht="14.4" customHeight="1" x14ac:dyDescent="0.3">
      <c r="A1155" s="664" t="s">
        <v>555</v>
      </c>
      <c r="B1155" s="665" t="s">
        <v>9189</v>
      </c>
      <c r="C1155" s="665" t="s">
        <v>7623</v>
      </c>
      <c r="D1155" s="665" t="s">
        <v>8177</v>
      </c>
      <c r="E1155" s="665" t="s">
        <v>7824</v>
      </c>
      <c r="F1155" s="668">
        <v>13</v>
      </c>
      <c r="G1155" s="668">
        <v>1172.08</v>
      </c>
      <c r="H1155" s="668">
        <v>1</v>
      </c>
      <c r="I1155" s="668">
        <v>90.16</v>
      </c>
      <c r="J1155" s="668">
        <v>15</v>
      </c>
      <c r="K1155" s="668">
        <v>1352.4</v>
      </c>
      <c r="L1155" s="668">
        <v>1.153846153846154</v>
      </c>
      <c r="M1155" s="668">
        <v>90.160000000000011</v>
      </c>
      <c r="N1155" s="668">
        <v>29</v>
      </c>
      <c r="O1155" s="668">
        <v>2614.6400000000003</v>
      </c>
      <c r="P1155" s="681">
        <v>2.2307692307692313</v>
      </c>
      <c r="Q1155" s="669">
        <v>90.160000000000011</v>
      </c>
    </row>
    <row r="1156" spans="1:17" ht="14.4" customHeight="1" x14ac:dyDescent="0.3">
      <c r="A1156" s="664" t="s">
        <v>555</v>
      </c>
      <c r="B1156" s="665" t="s">
        <v>9189</v>
      </c>
      <c r="C1156" s="665" t="s">
        <v>7623</v>
      </c>
      <c r="D1156" s="665" t="s">
        <v>8180</v>
      </c>
      <c r="E1156" s="665" t="s">
        <v>8181</v>
      </c>
      <c r="F1156" s="668"/>
      <c r="G1156" s="668"/>
      <c r="H1156" s="668"/>
      <c r="I1156" s="668"/>
      <c r="J1156" s="668">
        <v>1</v>
      </c>
      <c r="K1156" s="668">
        <v>4452.0600000000004</v>
      </c>
      <c r="L1156" s="668"/>
      <c r="M1156" s="668">
        <v>4452.0600000000004</v>
      </c>
      <c r="N1156" s="668">
        <v>1</v>
      </c>
      <c r="O1156" s="668">
        <v>4452.0600000000004</v>
      </c>
      <c r="P1156" s="681"/>
      <c r="Q1156" s="669">
        <v>4452.0600000000004</v>
      </c>
    </row>
    <row r="1157" spans="1:17" ht="14.4" customHeight="1" x14ac:dyDescent="0.3">
      <c r="A1157" s="664" t="s">
        <v>555</v>
      </c>
      <c r="B1157" s="665" t="s">
        <v>9189</v>
      </c>
      <c r="C1157" s="665" t="s">
        <v>7623</v>
      </c>
      <c r="D1157" s="665" t="s">
        <v>8182</v>
      </c>
      <c r="E1157" s="665" t="s">
        <v>8183</v>
      </c>
      <c r="F1157" s="668">
        <v>2</v>
      </c>
      <c r="G1157" s="668">
        <v>3662.5</v>
      </c>
      <c r="H1157" s="668">
        <v>1</v>
      </c>
      <c r="I1157" s="668">
        <v>1831.25</v>
      </c>
      <c r="J1157" s="668">
        <v>2</v>
      </c>
      <c r="K1157" s="668">
        <v>3662.5</v>
      </c>
      <c r="L1157" s="668">
        <v>1</v>
      </c>
      <c r="M1157" s="668">
        <v>1831.25</v>
      </c>
      <c r="N1157" s="668">
        <v>1</v>
      </c>
      <c r="O1157" s="668">
        <v>1831.25</v>
      </c>
      <c r="P1157" s="681">
        <v>0.5</v>
      </c>
      <c r="Q1157" s="669">
        <v>1831.25</v>
      </c>
    </row>
    <row r="1158" spans="1:17" ht="14.4" customHeight="1" x14ac:dyDescent="0.3">
      <c r="A1158" s="664" t="s">
        <v>555</v>
      </c>
      <c r="B1158" s="665" t="s">
        <v>9189</v>
      </c>
      <c r="C1158" s="665" t="s">
        <v>7623</v>
      </c>
      <c r="D1158" s="665" t="s">
        <v>7825</v>
      </c>
      <c r="E1158" s="665" t="s">
        <v>7826</v>
      </c>
      <c r="F1158" s="668">
        <v>2</v>
      </c>
      <c r="G1158" s="668">
        <v>25363.96</v>
      </c>
      <c r="H1158" s="668">
        <v>1</v>
      </c>
      <c r="I1158" s="668">
        <v>12681.98</v>
      </c>
      <c r="J1158" s="668">
        <v>2</v>
      </c>
      <c r="K1158" s="668">
        <v>25363.96</v>
      </c>
      <c r="L1158" s="668">
        <v>1</v>
      </c>
      <c r="M1158" s="668">
        <v>12681.98</v>
      </c>
      <c r="N1158" s="668">
        <v>1</v>
      </c>
      <c r="O1158" s="668">
        <v>12681.98</v>
      </c>
      <c r="P1158" s="681">
        <v>0.5</v>
      </c>
      <c r="Q1158" s="669">
        <v>12681.98</v>
      </c>
    </row>
    <row r="1159" spans="1:17" ht="14.4" customHeight="1" x14ac:dyDescent="0.3">
      <c r="A1159" s="664" t="s">
        <v>555</v>
      </c>
      <c r="B1159" s="665" t="s">
        <v>9189</v>
      </c>
      <c r="C1159" s="665" t="s">
        <v>7623</v>
      </c>
      <c r="D1159" s="665" t="s">
        <v>8188</v>
      </c>
      <c r="E1159" s="665" t="s">
        <v>8189</v>
      </c>
      <c r="F1159" s="668">
        <v>2</v>
      </c>
      <c r="G1159" s="668">
        <v>9980</v>
      </c>
      <c r="H1159" s="668">
        <v>1</v>
      </c>
      <c r="I1159" s="668">
        <v>4990</v>
      </c>
      <c r="J1159" s="668">
        <v>1</v>
      </c>
      <c r="K1159" s="668">
        <v>4990</v>
      </c>
      <c r="L1159" s="668">
        <v>0.5</v>
      </c>
      <c r="M1159" s="668">
        <v>4990</v>
      </c>
      <c r="N1159" s="668">
        <v>1</v>
      </c>
      <c r="O1159" s="668">
        <v>4990</v>
      </c>
      <c r="P1159" s="681">
        <v>0.5</v>
      </c>
      <c r="Q1159" s="669">
        <v>4990</v>
      </c>
    </row>
    <row r="1160" spans="1:17" ht="14.4" customHeight="1" x14ac:dyDescent="0.3">
      <c r="A1160" s="664" t="s">
        <v>555</v>
      </c>
      <c r="B1160" s="665" t="s">
        <v>9189</v>
      </c>
      <c r="C1160" s="665" t="s">
        <v>7623</v>
      </c>
      <c r="D1160" s="665" t="s">
        <v>8190</v>
      </c>
      <c r="E1160" s="665" t="s">
        <v>8191</v>
      </c>
      <c r="F1160" s="668">
        <v>1</v>
      </c>
      <c r="G1160" s="668">
        <v>1486.15</v>
      </c>
      <c r="H1160" s="668">
        <v>1</v>
      </c>
      <c r="I1160" s="668">
        <v>1486.15</v>
      </c>
      <c r="J1160" s="668"/>
      <c r="K1160" s="668"/>
      <c r="L1160" s="668"/>
      <c r="M1160" s="668"/>
      <c r="N1160" s="668"/>
      <c r="O1160" s="668"/>
      <c r="P1160" s="681"/>
      <c r="Q1160" s="669"/>
    </row>
    <row r="1161" spans="1:17" ht="14.4" customHeight="1" x14ac:dyDescent="0.3">
      <c r="A1161" s="664" t="s">
        <v>555</v>
      </c>
      <c r="B1161" s="665" t="s">
        <v>9189</v>
      </c>
      <c r="C1161" s="665" t="s">
        <v>7623</v>
      </c>
      <c r="D1161" s="665" t="s">
        <v>8192</v>
      </c>
      <c r="E1161" s="665" t="s">
        <v>8193</v>
      </c>
      <c r="F1161" s="668">
        <v>1</v>
      </c>
      <c r="G1161" s="668">
        <v>2916.33</v>
      </c>
      <c r="H1161" s="668">
        <v>1</v>
      </c>
      <c r="I1161" s="668">
        <v>2916.33</v>
      </c>
      <c r="J1161" s="668">
        <v>1</v>
      </c>
      <c r="K1161" s="668">
        <v>2916.33</v>
      </c>
      <c r="L1161" s="668">
        <v>1</v>
      </c>
      <c r="M1161" s="668">
        <v>2916.33</v>
      </c>
      <c r="N1161" s="668">
        <v>1</v>
      </c>
      <c r="O1161" s="668">
        <v>2916.33</v>
      </c>
      <c r="P1161" s="681">
        <v>1</v>
      </c>
      <c r="Q1161" s="669">
        <v>2916.33</v>
      </c>
    </row>
    <row r="1162" spans="1:17" ht="14.4" customHeight="1" x14ac:dyDescent="0.3">
      <c r="A1162" s="664" t="s">
        <v>555</v>
      </c>
      <c r="B1162" s="665" t="s">
        <v>9189</v>
      </c>
      <c r="C1162" s="665" t="s">
        <v>7623</v>
      </c>
      <c r="D1162" s="665" t="s">
        <v>8196</v>
      </c>
      <c r="E1162" s="665" t="s">
        <v>8197</v>
      </c>
      <c r="F1162" s="668">
        <v>2</v>
      </c>
      <c r="G1162" s="668">
        <v>5668.9</v>
      </c>
      <c r="H1162" s="668">
        <v>1</v>
      </c>
      <c r="I1162" s="668">
        <v>2834.45</v>
      </c>
      <c r="J1162" s="668">
        <v>2</v>
      </c>
      <c r="K1162" s="668">
        <v>5668.9</v>
      </c>
      <c r="L1162" s="668">
        <v>1</v>
      </c>
      <c r="M1162" s="668">
        <v>2834.45</v>
      </c>
      <c r="N1162" s="668">
        <v>1</v>
      </c>
      <c r="O1162" s="668">
        <v>2834.45</v>
      </c>
      <c r="P1162" s="681">
        <v>0.5</v>
      </c>
      <c r="Q1162" s="669">
        <v>2834.45</v>
      </c>
    </row>
    <row r="1163" spans="1:17" ht="14.4" customHeight="1" x14ac:dyDescent="0.3">
      <c r="A1163" s="664" t="s">
        <v>555</v>
      </c>
      <c r="B1163" s="665" t="s">
        <v>9189</v>
      </c>
      <c r="C1163" s="665" t="s">
        <v>7623</v>
      </c>
      <c r="D1163" s="665" t="s">
        <v>8198</v>
      </c>
      <c r="E1163" s="665" t="s">
        <v>8197</v>
      </c>
      <c r="F1163" s="668">
        <v>1</v>
      </c>
      <c r="G1163" s="668">
        <v>4301.95</v>
      </c>
      <c r="H1163" s="668">
        <v>1</v>
      </c>
      <c r="I1163" s="668">
        <v>4301.95</v>
      </c>
      <c r="J1163" s="668">
        <v>4</v>
      </c>
      <c r="K1163" s="668">
        <v>17207.8</v>
      </c>
      <c r="L1163" s="668">
        <v>4</v>
      </c>
      <c r="M1163" s="668">
        <v>4301.95</v>
      </c>
      <c r="N1163" s="668"/>
      <c r="O1163" s="668"/>
      <c r="P1163" s="681"/>
      <c r="Q1163" s="669"/>
    </row>
    <row r="1164" spans="1:17" ht="14.4" customHeight="1" x14ac:dyDescent="0.3">
      <c r="A1164" s="664" t="s">
        <v>555</v>
      </c>
      <c r="B1164" s="665" t="s">
        <v>9189</v>
      </c>
      <c r="C1164" s="665" t="s">
        <v>7623</v>
      </c>
      <c r="D1164" s="665" t="s">
        <v>7827</v>
      </c>
      <c r="E1164" s="665" t="s">
        <v>7828</v>
      </c>
      <c r="F1164" s="668">
        <v>10</v>
      </c>
      <c r="G1164" s="668">
        <v>12477.800000000001</v>
      </c>
      <c r="H1164" s="668">
        <v>1</v>
      </c>
      <c r="I1164" s="668">
        <v>1247.7800000000002</v>
      </c>
      <c r="J1164" s="668">
        <v>10</v>
      </c>
      <c r="K1164" s="668">
        <v>12477.800000000001</v>
      </c>
      <c r="L1164" s="668">
        <v>1</v>
      </c>
      <c r="M1164" s="668">
        <v>1247.7800000000002</v>
      </c>
      <c r="N1164" s="668">
        <v>4</v>
      </c>
      <c r="O1164" s="668">
        <v>4991.12</v>
      </c>
      <c r="P1164" s="681">
        <v>0.39999999999999997</v>
      </c>
      <c r="Q1164" s="669">
        <v>1247.78</v>
      </c>
    </row>
    <row r="1165" spans="1:17" ht="14.4" customHeight="1" x14ac:dyDescent="0.3">
      <c r="A1165" s="664" t="s">
        <v>555</v>
      </c>
      <c r="B1165" s="665" t="s">
        <v>9189</v>
      </c>
      <c r="C1165" s="665" t="s">
        <v>7623</v>
      </c>
      <c r="D1165" s="665" t="s">
        <v>8201</v>
      </c>
      <c r="E1165" s="665" t="s">
        <v>7828</v>
      </c>
      <c r="F1165" s="668">
        <v>23</v>
      </c>
      <c r="G1165" s="668">
        <v>32703.47</v>
      </c>
      <c r="H1165" s="668">
        <v>1</v>
      </c>
      <c r="I1165" s="668">
        <v>1421.89</v>
      </c>
      <c r="J1165" s="668">
        <v>29</v>
      </c>
      <c r="K1165" s="668">
        <v>41234.81</v>
      </c>
      <c r="L1165" s="668">
        <v>1.2608695652173911</v>
      </c>
      <c r="M1165" s="668">
        <v>1421.8899999999999</v>
      </c>
      <c r="N1165" s="668">
        <v>24</v>
      </c>
      <c r="O1165" s="668">
        <v>34125.360000000001</v>
      </c>
      <c r="P1165" s="681">
        <v>1.0434782608695652</v>
      </c>
      <c r="Q1165" s="669">
        <v>1421.89</v>
      </c>
    </row>
    <row r="1166" spans="1:17" ht="14.4" customHeight="1" x14ac:dyDescent="0.3">
      <c r="A1166" s="664" t="s">
        <v>555</v>
      </c>
      <c r="B1166" s="665" t="s">
        <v>9189</v>
      </c>
      <c r="C1166" s="665" t="s">
        <v>7623</v>
      </c>
      <c r="D1166" s="665" t="s">
        <v>8202</v>
      </c>
      <c r="E1166" s="665" t="s">
        <v>7828</v>
      </c>
      <c r="F1166" s="668">
        <v>24</v>
      </c>
      <c r="G1166" s="668">
        <v>39746.639999999999</v>
      </c>
      <c r="H1166" s="668">
        <v>1</v>
      </c>
      <c r="I1166" s="668">
        <v>1656.11</v>
      </c>
      <c r="J1166" s="668">
        <v>32</v>
      </c>
      <c r="K1166" s="668">
        <v>52995.519999999997</v>
      </c>
      <c r="L1166" s="668">
        <v>1.3333333333333333</v>
      </c>
      <c r="M1166" s="668">
        <v>1656.11</v>
      </c>
      <c r="N1166" s="668">
        <v>28</v>
      </c>
      <c r="O1166" s="668">
        <v>46371.08</v>
      </c>
      <c r="P1166" s="681">
        <v>1.1666666666666667</v>
      </c>
      <c r="Q1166" s="669">
        <v>1656.1100000000001</v>
      </c>
    </row>
    <row r="1167" spans="1:17" ht="14.4" customHeight="1" x14ac:dyDescent="0.3">
      <c r="A1167" s="664" t="s">
        <v>555</v>
      </c>
      <c r="B1167" s="665" t="s">
        <v>9189</v>
      </c>
      <c r="C1167" s="665" t="s">
        <v>7623</v>
      </c>
      <c r="D1167" s="665" t="s">
        <v>8203</v>
      </c>
      <c r="E1167" s="665" t="s">
        <v>7828</v>
      </c>
      <c r="F1167" s="668">
        <v>7</v>
      </c>
      <c r="G1167" s="668">
        <v>12456.08</v>
      </c>
      <c r="H1167" s="668">
        <v>1</v>
      </c>
      <c r="I1167" s="668">
        <v>1779.44</v>
      </c>
      <c r="J1167" s="668">
        <v>6</v>
      </c>
      <c r="K1167" s="668">
        <v>10676.64</v>
      </c>
      <c r="L1167" s="668">
        <v>0.8571428571428571</v>
      </c>
      <c r="M1167" s="668">
        <v>1779.4399999999998</v>
      </c>
      <c r="N1167" s="668">
        <v>7</v>
      </c>
      <c r="O1167" s="668">
        <v>12456.08</v>
      </c>
      <c r="P1167" s="681">
        <v>1</v>
      </c>
      <c r="Q1167" s="669">
        <v>1779.44</v>
      </c>
    </row>
    <row r="1168" spans="1:17" ht="14.4" customHeight="1" x14ac:dyDescent="0.3">
      <c r="A1168" s="664" t="s">
        <v>555</v>
      </c>
      <c r="B1168" s="665" t="s">
        <v>9189</v>
      </c>
      <c r="C1168" s="665" t="s">
        <v>7623</v>
      </c>
      <c r="D1168" s="665" t="s">
        <v>7829</v>
      </c>
      <c r="E1168" s="665" t="s">
        <v>7830</v>
      </c>
      <c r="F1168" s="668">
        <v>7</v>
      </c>
      <c r="G1168" s="668">
        <v>9938.74</v>
      </c>
      <c r="H1168" s="668">
        <v>1</v>
      </c>
      <c r="I1168" s="668">
        <v>1419.82</v>
      </c>
      <c r="J1168" s="668">
        <v>7</v>
      </c>
      <c r="K1168" s="668">
        <v>9938.74</v>
      </c>
      <c r="L1168" s="668">
        <v>1</v>
      </c>
      <c r="M1168" s="668">
        <v>1419.82</v>
      </c>
      <c r="N1168" s="668">
        <v>20</v>
      </c>
      <c r="O1168" s="668">
        <v>28396.400000000001</v>
      </c>
      <c r="P1168" s="681">
        <v>2.8571428571428572</v>
      </c>
      <c r="Q1168" s="669">
        <v>1419.8200000000002</v>
      </c>
    </row>
    <row r="1169" spans="1:17" ht="14.4" customHeight="1" x14ac:dyDescent="0.3">
      <c r="A1169" s="664" t="s">
        <v>555</v>
      </c>
      <c r="B1169" s="665" t="s">
        <v>9189</v>
      </c>
      <c r="C1169" s="665" t="s">
        <v>7623</v>
      </c>
      <c r="D1169" s="665" t="s">
        <v>8204</v>
      </c>
      <c r="E1169" s="665" t="s">
        <v>7830</v>
      </c>
      <c r="F1169" s="668">
        <v>10</v>
      </c>
      <c r="G1169" s="668">
        <v>15472.9</v>
      </c>
      <c r="H1169" s="668">
        <v>1</v>
      </c>
      <c r="I1169" s="668">
        <v>1547.29</v>
      </c>
      <c r="J1169" s="668">
        <v>7</v>
      </c>
      <c r="K1169" s="668">
        <v>10831.03</v>
      </c>
      <c r="L1169" s="668">
        <v>0.70000000000000007</v>
      </c>
      <c r="M1169" s="668">
        <v>1547.2900000000002</v>
      </c>
      <c r="N1169" s="668">
        <v>37</v>
      </c>
      <c r="O1169" s="668">
        <v>57249.729999999996</v>
      </c>
      <c r="P1169" s="681">
        <v>3.6999999999999997</v>
      </c>
      <c r="Q1169" s="669">
        <v>1547.29</v>
      </c>
    </row>
    <row r="1170" spans="1:17" ht="14.4" customHeight="1" x14ac:dyDescent="0.3">
      <c r="A1170" s="664" t="s">
        <v>555</v>
      </c>
      <c r="B1170" s="665" t="s">
        <v>9189</v>
      </c>
      <c r="C1170" s="665" t="s">
        <v>7623</v>
      </c>
      <c r="D1170" s="665" t="s">
        <v>8205</v>
      </c>
      <c r="E1170" s="665" t="s">
        <v>7830</v>
      </c>
      <c r="F1170" s="668">
        <v>1</v>
      </c>
      <c r="G1170" s="668">
        <v>1644.71</v>
      </c>
      <c r="H1170" s="668">
        <v>1</v>
      </c>
      <c r="I1170" s="668">
        <v>1644.71</v>
      </c>
      <c r="J1170" s="668"/>
      <c r="K1170" s="668"/>
      <c r="L1170" s="668"/>
      <c r="M1170" s="668"/>
      <c r="N1170" s="668">
        <v>4</v>
      </c>
      <c r="O1170" s="668">
        <v>6578.84</v>
      </c>
      <c r="P1170" s="681">
        <v>4</v>
      </c>
      <c r="Q1170" s="669">
        <v>1644.71</v>
      </c>
    </row>
    <row r="1171" spans="1:17" ht="14.4" customHeight="1" x14ac:dyDescent="0.3">
      <c r="A1171" s="664" t="s">
        <v>555</v>
      </c>
      <c r="B1171" s="665" t="s">
        <v>9189</v>
      </c>
      <c r="C1171" s="665" t="s">
        <v>7623</v>
      </c>
      <c r="D1171" s="665" t="s">
        <v>9218</v>
      </c>
      <c r="E1171" s="665" t="s">
        <v>9219</v>
      </c>
      <c r="F1171" s="668"/>
      <c r="G1171" s="668"/>
      <c r="H1171" s="668"/>
      <c r="I1171" s="668"/>
      <c r="J1171" s="668"/>
      <c r="K1171" s="668"/>
      <c r="L1171" s="668"/>
      <c r="M1171" s="668"/>
      <c r="N1171" s="668">
        <v>4</v>
      </c>
      <c r="O1171" s="668">
        <v>8912.7199999999993</v>
      </c>
      <c r="P1171" s="681"/>
      <c r="Q1171" s="669">
        <v>2228.1799999999998</v>
      </c>
    </row>
    <row r="1172" spans="1:17" ht="14.4" customHeight="1" x14ac:dyDescent="0.3">
      <c r="A1172" s="664" t="s">
        <v>555</v>
      </c>
      <c r="B1172" s="665" t="s">
        <v>9189</v>
      </c>
      <c r="C1172" s="665" t="s">
        <v>7623</v>
      </c>
      <c r="D1172" s="665" t="s">
        <v>9220</v>
      </c>
      <c r="E1172" s="665" t="s">
        <v>9221</v>
      </c>
      <c r="F1172" s="668">
        <v>1</v>
      </c>
      <c r="G1172" s="668">
        <v>4587.1499999999996</v>
      </c>
      <c r="H1172" s="668">
        <v>1</v>
      </c>
      <c r="I1172" s="668">
        <v>4587.1499999999996</v>
      </c>
      <c r="J1172" s="668"/>
      <c r="K1172" s="668"/>
      <c r="L1172" s="668"/>
      <c r="M1172" s="668"/>
      <c r="N1172" s="668"/>
      <c r="O1172" s="668"/>
      <c r="P1172" s="681"/>
      <c r="Q1172" s="669"/>
    </row>
    <row r="1173" spans="1:17" ht="14.4" customHeight="1" x14ac:dyDescent="0.3">
      <c r="A1173" s="664" t="s">
        <v>555</v>
      </c>
      <c r="B1173" s="665" t="s">
        <v>9189</v>
      </c>
      <c r="C1173" s="665" t="s">
        <v>7623</v>
      </c>
      <c r="D1173" s="665" t="s">
        <v>8207</v>
      </c>
      <c r="E1173" s="665" t="s">
        <v>8208</v>
      </c>
      <c r="F1173" s="668">
        <v>32</v>
      </c>
      <c r="G1173" s="668">
        <v>25257.280000000006</v>
      </c>
      <c r="H1173" s="668">
        <v>1</v>
      </c>
      <c r="I1173" s="668">
        <v>789.29000000000019</v>
      </c>
      <c r="J1173" s="668">
        <v>54</v>
      </c>
      <c r="K1173" s="668">
        <v>42621.66</v>
      </c>
      <c r="L1173" s="668">
        <v>1.6874999999999998</v>
      </c>
      <c r="M1173" s="668">
        <v>789.29000000000008</v>
      </c>
      <c r="N1173" s="668">
        <v>93</v>
      </c>
      <c r="O1173" s="668">
        <v>73403.97</v>
      </c>
      <c r="P1173" s="681">
        <v>2.9062499999999996</v>
      </c>
      <c r="Q1173" s="669">
        <v>789.29</v>
      </c>
    </row>
    <row r="1174" spans="1:17" ht="14.4" customHeight="1" x14ac:dyDescent="0.3">
      <c r="A1174" s="664" t="s">
        <v>555</v>
      </c>
      <c r="B1174" s="665" t="s">
        <v>9189</v>
      </c>
      <c r="C1174" s="665" t="s">
        <v>7623</v>
      </c>
      <c r="D1174" s="665" t="s">
        <v>8215</v>
      </c>
      <c r="E1174" s="665" t="s">
        <v>7830</v>
      </c>
      <c r="F1174" s="668">
        <v>5</v>
      </c>
      <c r="G1174" s="668">
        <v>6373.65</v>
      </c>
      <c r="H1174" s="668">
        <v>1</v>
      </c>
      <c r="I1174" s="668">
        <v>1274.73</v>
      </c>
      <c r="J1174" s="668">
        <v>11</v>
      </c>
      <c r="K1174" s="668">
        <v>14022.029999999999</v>
      </c>
      <c r="L1174" s="668">
        <v>2.1999999999999997</v>
      </c>
      <c r="M1174" s="668">
        <v>1274.7299999999998</v>
      </c>
      <c r="N1174" s="668">
        <v>15</v>
      </c>
      <c r="O1174" s="668">
        <v>19120.949999999997</v>
      </c>
      <c r="P1174" s="681">
        <v>2.9999999999999996</v>
      </c>
      <c r="Q1174" s="669">
        <v>1274.7299999999998</v>
      </c>
    </row>
    <row r="1175" spans="1:17" ht="14.4" customHeight="1" x14ac:dyDescent="0.3">
      <c r="A1175" s="664" t="s">
        <v>555</v>
      </c>
      <c r="B1175" s="665" t="s">
        <v>9189</v>
      </c>
      <c r="C1175" s="665" t="s">
        <v>7623</v>
      </c>
      <c r="D1175" s="665" t="s">
        <v>8216</v>
      </c>
      <c r="E1175" s="665" t="s">
        <v>8217</v>
      </c>
      <c r="F1175" s="668">
        <v>2</v>
      </c>
      <c r="G1175" s="668">
        <v>25281.06</v>
      </c>
      <c r="H1175" s="668">
        <v>1</v>
      </c>
      <c r="I1175" s="668">
        <v>12640.53</v>
      </c>
      <c r="J1175" s="668">
        <v>3</v>
      </c>
      <c r="K1175" s="668">
        <v>37921.590000000004</v>
      </c>
      <c r="L1175" s="668">
        <v>1.5</v>
      </c>
      <c r="M1175" s="668">
        <v>12640.53</v>
      </c>
      <c r="N1175" s="668">
        <v>5</v>
      </c>
      <c r="O1175" s="668">
        <v>63202.649999999994</v>
      </c>
      <c r="P1175" s="681">
        <v>2.4999999999999996</v>
      </c>
      <c r="Q1175" s="669">
        <v>12640.529999999999</v>
      </c>
    </row>
    <row r="1176" spans="1:17" ht="14.4" customHeight="1" x14ac:dyDescent="0.3">
      <c r="A1176" s="664" t="s">
        <v>555</v>
      </c>
      <c r="B1176" s="665" t="s">
        <v>9189</v>
      </c>
      <c r="C1176" s="665" t="s">
        <v>7623</v>
      </c>
      <c r="D1176" s="665" t="s">
        <v>8220</v>
      </c>
      <c r="E1176" s="665" t="s">
        <v>8221</v>
      </c>
      <c r="F1176" s="668">
        <v>1</v>
      </c>
      <c r="G1176" s="668">
        <v>12451.91</v>
      </c>
      <c r="H1176" s="668">
        <v>1</v>
      </c>
      <c r="I1176" s="668">
        <v>12451.91</v>
      </c>
      <c r="J1176" s="668">
        <v>3</v>
      </c>
      <c r="K1176" s="668">
        <v>37355.729999999996</v>
      </c>
      <c r="L1176" s="668">
        <v>2.9999999999999996</v>
      </c>
      <c r="M1176" s="668">
        <v>12451.909999999998</v>
      </c>
      <c r="N1176" s="668"/>
      <c r="O1176" s="668"/>
      <c r="P1176" s="681"/>
      <c r="Q1176" s="669"/>
    </row>
    <row r="1177" spans="1:17" ht="14.4" customHeight="1" x14ac:dyDescent="0.3">
      <c r="A1177" s="664" t="s">
        <v>555</v>
      </c>
      <c r="B1177" s="665" t="s">
        <v>9189</v>
      </c>
      <c r="C1177" s="665" t="s">
        <v>7623</v>
      </c>
      <c r="D1177" s="665" t="s">
        <v>8222</v>
      </c>
      <c r="E1177" s="665" t="s">
        <v>8221</v>
      </c>
      <c r="F1177" s="668">
        <v>1</v>
      </c>
      <c r="G1177" s="668">
        <v>13282.04</v>
      </c>
      <c r="H1177" s="668">
        <v>1</v>
      </c>
      <c r="I1177" s="668">
        <v>13282.04</v>
      </c>
      <c r="J1177" s="668">
        <v>1</v>
      </c>
      <c r="K1177" s="668">
        <v>13282.04</v>
      </c>
      <c r="L1177" s="668">
        <v>1</v>
      </c>
      <c r="M1177" s="668">
        <v>13282.04</v>
      </c>
      <c r="N1177" s="668"/>
      <c r="O1177" s="668"/>
      <c r="P1177" s="681"/>
      <c r="Q1177" s="669"/>
    </row>
    <row r="1178" spans="1:17" ht="14.4" customHeight="1" x14ac:dyDescent="0.3">
      <c r="A1178" s="664" t="s">
        <v>555</v>
      </c>
      <c r="B1178" s="665" t="s">
        <v>9189</v>
      </c>
      <c r="C1178" s="665" t="s">
        <v>7623</v>
      </c>
      <c r="D1178" s="665" t="s">
        <v>8223</v>
      </c>
      <c r="E1178" s="665" t="s">
        <v>8219</v>
      </c>
      <c r="F1178" s="668"/>
      <c r="G1178" s="668"/>
      <c r="H1178" s="668"/>
      <c r="I1178" s="668"/>
      <c r="J1178" s="668">
        <v>3</v>
      </c>
      <c r="K1178" s="668">
        <v>3816</v>
      </c>
      <c r="L1178" s="668"/>
      <c r="M1178" s="668">
        <v>1272</v>
      </c>
      <c r="N1178" s="668">
        <v>6</v>
      </c>
      <c r="O1178" s="668">
        <v>7632</v>
      </c>
      <c r="P1178" s="681"/>
      <c r="Q1178" s="669">
        <v>1272</v>
      </c>
    </row>
    <row r="1179" spans="1:17" ht="14.4" customHeight="1" x14ac:dyDescent="0.3">
      <c r="A1179" s="664" t="s">
        <v>555</v>
      </c>
      <c r="B1179" s="665" t="s">
        <v>9189</v>
      </c>
      <c r="C1179" s="665" t="s">
        <v>7623</v>
      </c>
      <c r="D1179" s="665" t="s">
        <v>8224</v>
      </c>
      <c r="E1179" s="665" t="s">
        <v>8225</v>
      </c>
      <c r="F1179" s="668">
        <v>2</v>
      </c>
      <c r="G1179" s="668">
        <v>21257.9</v>
      </c>
      <c r="H1179" s="668">
        <v>1</v>
      </c>
      <c r="I1179" s="668">
        <v>10628.95</v>
      </c>
      <c r="J1179" s="668">
        <v>3</v>
      </c>
      <c r="K1179" s="668">
        <v>31886.850000000002</v>
      </c>
      <c r="L1179" s="668">
        <v>1.5</v>
      </c>
      <c r="M1179" s="668">
        <v>10628.95</v>
      </c>
      <c r="N1179" s="668">
        <v>7</v>
      </c>
      <c r="O1179" s="668">
        <v>74402.650000000009</v>
      </c>
      <c r="P1179" s="681">
        <v>3.5</v>
      </c>
      <c r="Q1179" s="669">
        <v>10628.95</v>
      </c>
    </row>
    <row r="1180" spans="1:17" ht="14.4" customHeight="1" x14ac:dyDescent="0.3">
      <c r="A1180" s="664" t="s">
        <v>555</v>
      </c>
      <c r="B1180" s="665" t="s">
        <v>9189</v>
      </c>
      <c r="C1180" s="665" t="s">
        <v>7623</v>
      </c>
      <c r="D1180" s="665" t="s">
        <v>8226</v>
      </c>
      <c r="E1180" s="665" t="s">
        <v>8227</v>
      </c>
      <c r="F1180" s="668"/>
      <c r="G1180" s="668"/>
      <c r="H1180" s="668"/>
      <c r="I1180" s="668"/>
      <c r="J1180" s="668">
        <v>1</v>
      </c>
      <c r="K1180" s="668">
        <v>37159</v>
      </c>
      <c r="L1180" s="668"/>
      <c r="M1180" s="668">
        <v>37159</v>
      </c>
      <c r="N1180" s="668">
        <v>1</v>
      </c>
      <c r="O1180" s="668">
        <v>37159</v>
      </c>
      <c r="P1180" s="681"/>
      <c r="Q1180" s="669">
        <v>37159</v>
      </c>
    </row>
    <row r="1181" spans="1:17" ht="14.4" customHeight="1" x14ac:dyDescent="0.3">
      <c r="A1181" s="664" t="s">
        <v>555</v>
      </c>
      <c r="B1181" s="665" t="s">
        <v>9189</v>
      </c>
      <c r="C1181" s="665" t="s">
        <v>7623</v>
      </c>
      <c r="D1181" s="665" t="s">
        <v>8228</v>
      </c>
      <c r="E1181" s="665" t="s">
        <v>8229</v>
      </c>
      <c r="F1181" s="668"/>
      <c r="G1181" s="668"/>
      <c r="H1181" s="668"/>
      <c r="I1181" s="668"/>
      <c r="J1181" s="668">
        <v>1</v>
      </c>
      <c r="K1181" s="668">
        <v>9986</v>
      </c>
      <c r="L1181" s="668"/>
      <c r="M1181" s="668">
        <v>9986</v>
      </c>
      <c r="N1181" s="668">
        <v>1</v>
      </c>
      <c r="O1181" s="668">
        <v>9986</v>
      </c>
      <c r="P1181" s="681"/>
      <c r="Q1181" s="669">
        <v>9986</v>
      </c>
    </row>
    <row r="1182" spans="1:17" ht="14.4" customHeight="1" x14ac:dyDescent="0.3">
      <c r="A1182" s="664" t="s">
        <v>555</v>
      </c>
      <c r="B1182" s="665" t="s">
        <v>9189</v>
      </c>
      <c r="C1182" s="665" t="s">
        <v>7623</v>
      </c>
      <c r="D1182" s="665" t="s">
        <v>8230</v>
      </c>
      <c r="E1182" s="665" t="s">
        <v>8231</v>
      </c>
      <c r="F1182" s="668"/>
      <c r="G1182" s="668"/>
      <c r="H1182" s="668"/>
      <c r="I1182" s="668"/>
      <c r="J1182" s="668">
        <v>1</v>
      </c>
      <c r="K1182" s="668">
        <v>2347</v>
      </c>
      <c r="L1182" s="668"/>
      <c r="M1182" s="668">
        <v>2347</v>
      </c>
      <c r="N1182" s="668">
        <v>1</v>
      </c>
      <c r="O1182" s="668">
        <v>2347</v>
      </c>
      <c r="P1182" s="681"/>
      <c r="Q1182" s="669">
        <v>2347</v>
      </c>
    </row>
    <row r="1183" spans="1:17" ht="14.4" customHeight="1" x14ac:dyDescent="0.3">
      <c r="A1183" s="664" t="s">
        <v>555</v>
      </c>
      <c r="B1183" s="665" t="s">
        <v>9189</v>
      </c>
      <c r="C1183" s="665" t="s">
        <v>7623</v>
      </c>
      <c r="D1183" s="665" t="s">
        <v>8234</v>
      </c>
      <c r="E1183" s="665" t="s">
        <v>8235</v>
      </c>
      <c r="F1183" s="668">
        <v>2</v>
      </c>
      <c r="G1183" s="668">
        <v>2190.46</v>
      </c>
      <c r="H1183" s="668">
        <v>1</v>
      </c>
      <c r="I1183" s="668">
        <v>1095.23</v>
      </c>
      <c r="J1183" s="668"/>
      <c r="K1183" s="668"/>
      <c r="L1183" s="668"/>
      <c r="M1183" s="668"/>
      <c r="N1183" s="668">
        <v>5</v>
      </c>
      <c r="O1183" s="668">
        <v>5476.15</v>
      </c>
      <c r="P1183" s="681">
        <v>2.5</v>
      </c>
      <c r="Q1183" s="669">
        <v>1095.23</v>
      </c>
    </row>
    <row r="1184" spans="1:17" ht="14.4" customHeight="1" x14ac:dyDescent="0.3">
      <c r="A1184" s="664" t="s">
        <v>555</v>
      </c>
      <c r="B1184" s="665" t="s">
        <v>9189</v>
      </c>
      <c r="C1184" s="665" t="s">
        <v>7623</v>
      </c>
      <c r="D1184" s="665" t="s">
        <v>8236</v>
      </c>
      <c r="E1184" s="665" t="s">
        <v>8237</v>
      </c>
      <c r="F1184" s="668">
        <v>1</v>
      </c>
      <c r="G1184" s="668">
        <v>11674</v>
      </c>
      <c r="H1184" s="668">
        <v>1</v>
      </c>
      <c r="I1184" s="668">
        <v>11674</v>
      </c>
      <c r="J1184" s="668"/>
      <c r="K1184" s="668"/>
      <c r="L1184" s="668"/>
      <c r="M1184" s="668"/>
      <c r="N1184" s="668">
        <v>1</v>
      </c>
      <c r="O1184" s="668">
        <v>11674</v>
      </c>
      <c r="P1184" s="681">
        <v>1</v>
      </c>
      <c r="Q1184" s="669">
        <v>11674</v>
      </c>
    </row>
    <row r="1185" spans="1:17" ht="14.4" customHeight="1" x14ac:dyDescent="0.3">
      <c r="A1185" s="664" t="s">
        <v>555</v>
      </c>
      <c r="B1185" s="665" t="s">
        <v>9189</v>
      </c>
      <c r="C1185" s="665" t="s">
        <v>7623</v>
      </c>
      <c r="D1185" s="665" t="s">
        <v>8238</v>
      </c>
      <c r="E1185" s="665" t="s">
        <v>8239</v>
      </c>
      <c r="F1185" s="668">
        <v>12</v>
      </c>
      <c r="G1185" s="668">
        <v>10832.04</v>
      </c>
      <c r="H1185" s="668">
        <v>1</v>
      </c>
      <c r="I1185" s="668">
        <v>902.67000000000007</v>
      </c>
      <c r="J1185" s="668"/>
      <c r="K1185" s="668"/>
      <c r="L1185" s="668"/>
      <c r="M1185" s="668"/>
      <c r="N1185" s="668">
        <v>17</v>
      </c>
      <c r="O1185" s="668">
        <v>15345.390000000001</v>
      </c>
      <c r="P1185" s="681">
        <v>1.4166666666666667</v>
      </c>
      <c r="Q1185" s="669">
        <v>902.67000000000007</v>
      </c>
    </row>
    <row r="1186" spans="1:17" ht="14.4" customHeight="1" x14ac:dyDescent="0.3">
      <c r="A1186" s="664" t="s">
        <v>555</v>
      </c>
      <c r="B1186" s="665" t="s">
        <v>9189</v>
      </c>
      <c r="C1186" s="665" t="s">
        <v>7623</v>
      </c>
      <c r="D1186" s="665" t="s">
        <v>8240</v>
      </c>
      <c r="E1186" s="665" t="s">
        <v>8239</v>
      </c>
      <c r="F1186" s="668">
        <v>26</v>
      </c>
      <c r="G1186" s="668">
        <v>26764.92</v>
      </c>
      <c r="H1186" s="668">
        <v>1</v>
      </c>
      <c r="I1186" s="668">
        <v>1029.4199999999998</v>
      </c>
      <c r="J1186" s="668">
        <v>43</v>
      </c>
      <c r="K1186" s="668">
        <v>44265.06</v>
      </c>
      <c r="L1186" s="668">
        <v>1.653846153846154</v>
      </c>
      <c r="M1186" s="668">
        <v>1029.4199999999998</v>
      </c>
      <c r="N1186" s="668">
        <v>34</v>
      </c>
      <c r="O1186" s="668">
        <v>35000.28</v>
      </c>
      <c r="P1186" s="681">
        <v>1.3076923076923077</v>
      </c>
      <c r="Q1186" s="669">
        <v>1029.42</v>
      </c>
    </row>
    <row r="1187" spans="1:17" ht="14.4" customHeight="1" x14ac:dyDescent="0.3">
      <c r="A1187" s="664" t="s">
        <v>555</v>
      </c>
      <c r="B1187" s="665" t="s">
        <v>9189</v>
      </c>
      <c r="C1187" s="665" t="s">
        <v>7623</v>
      </c>
      <c r="D1187" s="665" t="s">
        <v>8241</v>
      </c>
      <c r="E1187" s="665" t="s">
        <v>8242</v>
      </c>
      <c r="F1187" s="668"/>
      <c r="G1187" s="668"/>
      <c r="H1187" s="668"/>
      <c r="I1187" s="668"/>
      <c r="J1187" s="668"/>
      <c r="K1187" s="668"/>
      <c r="L1187" s="668"/>
      <c r="M1187" s="668"/>
      <c r="N1187" s="668">
        <v>3</v>
      </c>
      <c r="O1187" s="668">
        <v>3111.57</v>
      </c>
      <c r="P1187" s="681"/>
      <c r="Q1187" s="669">
        <v>1037.19</v>
      </c>
    </row>
    <row r="1188" spans="1:17" ht="14.4" customHeight="1" x14ac:dyDescent="0.3">
      <c r="A1188" s="664" t="s">
        <v>555</v>
      </c>
      <c r="B1188" s="665" t="s">
        <v>9189</v>
      </c>
      <c r="C1188" s="665" t="s">
        <v>7623</v>
      </c>
      <c r="D1188" s="665" t="s">
        <v>8243</v>
      </c>
      <c r="E1188" s="665" t="s">
        <v>8244</v>
      </c>
      <c r="F1188" s="668">
        <v>3</v>
      </c>
      <c r="G1188" s="668">
        <v>28513.47</v>
      </c>
      <c r="H1188" s="668">
        <v>1</v>
      </c>
      <c r="I1188" s="668">
        <v>9504.49</v>
      </c>
      <c r="J1188" s="668"/>
      <c r="K1188" s="668"/>
      <c r="L1188" s="668"/>
      <c r="M1188" s="668"/>
      <c r="N1188" s="668">
        <v>4</v>
      </c>
      <c r="O1188" s="668">
        <v>38017.96</v>
      </c>
      <c r="P1188" s="681">
        <v>1.3333333333333333</v>
      </c>
      <c r="Q1188" s="669">
        <v>9504.49</v>
      </c>
    </row>
    <row r="1189" spans="1:17" ht="14.4" customHeight="1" x14ac:dyDescent="0.3">
      <c r="A1189" s="664" t="s">
        <v>555</v>
      </c>
      <c r="B1189" s="665" t="s">
        <v>9189</v>
      </c>
      <c r="C1189" s="665" t="s">
        <v>7623</v>
      </c>
      <c r="D1189" s="665" t="s">
        <v>8245</v>
      </c>
      <c r="E1189" s="665" t="s">
        <v>8246</v>
      </c>
      <c r="F1189" s="668">
        <v>2</v>
      </c>
      <c r="G1189" s="668">
        <v>6848.4</v>
      </c>
      <c r="H1189" s="668">
        <v>1</v>
      </c>
      <c r="I1189" s="668">
        <v>3424.2</v>
      </c>
      <c r="J1189" s="668"/>
      <c r="K1189" s="668"/>
      <c r="L1189" s="668"/>
      <c r="M1189" s="668"/>
      <c r="N1189" s="668"/>
      <c r="O1189" s="668"/>
      <c r="P1189" s="681"/>
      <c r="Q1189" s="669"/>
    </row>
    <row r="1190" spans="1:17" ht="14.4" customHeight="1" x14ac:dyDescent="0.3">
      <c r="A1190" s="664" t="s">
        <v>555</v>
      </c>
      <c r="B1190" s="665" t="s">
        <v>9189</v>
      </c>
      <c r="C1190" s="665" t="s">
        <v>7623</v>
      </c>
      <c r="D1190" s="665" t="s">
        <v>9222</v>
      </c>
      <c r="E1190" s="665" t="s">
        <v>8248</v>
      </c>
      <c r="F1190" s="668">
        <v>1</v>
      </c>
      <c r="G1190" s="668">
        <v>28950</v>
      </c>
      <c r="H1190" s="668">
        <v>1</v>
      </c>
      <c r="I1190" s="668">
        <v>28950</v>
      </c>
      <c r="J1190" s="668"/>
      <c r="K1190" s="668"/>
      <c r="L1190" s="668"/>
      <c r="M1190" s="668"/>
      <c r="N1190" s="668"/>
      <c r="O1190" s="668"/>
      <c r="P1190" s="681"/>
      <c r="Q1190" s="669"/>
    </row>
    <row r="1191" spans="1:17" ht="14.4" customHeight="1" x14ac:dyDescent="0.3">
      <c r="A1191" s="664" t="s">
        <v>555</v>
      </c>
      <c r="B1191" s="665" t="s">
        <v>9189</v>
      </c>
      <c r="C1191" s="665" t="s">
        <v>7623</v>
      </c>
      <c r="D1191" s="665" t="s">
        <v>8259</v>
      </c>
      <c r="E1191" s="665" t="s">
        <v>8260</v>
      </c>
      <c r="F1191" s="668">
        <v>1</v>
      </c>
      <c r="G1191" s="668">
        <v>612.49</v>
      </c>
      <c r="H1191" s="668">
        <v>1</v>
      </c>
      <c r="I1191" s="668">
        <v>612.49</v>
      </c>
      <c r="J1191" s="668"/>
      <c r="K1191" s="668"/>
      <c r="L1191" s="668"/>
      <c r="M1191" s="668"/>
      <c r="N1191" s="668"/>
      <c r="O1191" s="668"/>
      <c r="P1191" s="681"/>
      <c r="Q1191" s="669"/>
    </row>
    <row r="1192" spans="1:17" ht="14.4" customHeight="1" x14ac:dyDescent="0.3">
      <c r="A1192" s="664" t="s">
        <v>555</v>
      </c>
      <c r="B1192" s="665" t="s">
        <v>9189</v>
      </c>
      <c r="C1192" s="665" t="s">
        <v>7623</v>
      </c>
      <c r="D1192" s="665" t="s">
        <v>8264</v>
      </c>
      <c r="E1192" s="665" t="s">
        <v>8265</v>
      </c>
      <c r="F1192" s="668">
        <v>1</v>
      </c>
      <c r="G1192" s="668">
        <v>893.35</v>
      </c>
      <c r="H1192" s="668">
        <v>1</v>
      </c>
      <c r="I1192" s="668">
        <v>893.35</v>
      </c>
      <c r="J1192" s="668"/>
      <c r="K1192" s="668"/>
      <c r="L1192" s="668"/>
      <c r="M1192" s="668"/>
      <c r="N1192" s="668"/>
      <c r="O1192" s="668"/>
      <c r="P1192" s="681"/>
      <c r="Q1192" s="669"/>
    </row>
    <row r="1193" spans="1:17" ht="14.4" customHeight="1" x14ac:dyDescent="0.3">
      <c r="A1193" s="664" t="s">
        <v>555</v>
      </c>
      <c r="B1193" s="665" t="s">
        <v>9189</v>
      </c>
      <c r="C1193" s="665" t="s">
        <v>7623</v>
      </c>
      <c r="D1193" s="665" t="s">
        <v>8268</v>
      </c>
      <c r="E1193" s="665" t="s">
        <v>8269</v>
      </c>
      <c r="F1193" s="668">
        <v>1</v>
      </c>
      <c r="G1193" s="668">
        <v>620.78</v>
      </c>
      <c r="H1193" s="668">
        <v>1</v>
      </c>
      <c r="I1193" s="668">
        <v>620.78</v>
      </c>
      <c r="J1193" s="668"/>
      <c r="K1193" s="668"/>
      <c r="L1193" s="668"/>
      <c r="M1193" s="668"/>
      <c r="N1193" s="668"/>
      <c r="O1193" s="668"/>
      <c r="P1193" s="681"/>
      <c r="Q1193" s="669"/>
    </row>
    <row r="1194" spans="1:17" ht="14.4" customHeight="1" x14ac:dyDescent="0.3">
      <c r="A1194" s="664" t="s">
        <v>555</v>
      </c>
      <c r="B1194" s="665" t="s">
        <v>9189</v>
      </c>
      <c r="C1194" s="665" t="s">
        <v>7623</v>
      </c>
      <c r="D1194" s="665" t="s">
        <v>8270</v>
      </c>
      <c r="E1194" s="665" t="s">
        <v>8269</v>
      </c>
      <c r="F1194" s="668"/>
      <c r="G1194" s="668"/>
      <c r="H1194" s="668"/>
      <c r="I1194" s="668"/>
      <c r="J1194" s="668"/>
      <c r="K1194" s="668"/>
      <c r="L1194" s="668"/>
      <c r="M1194" s="668"/>
      <c r="N1194" s="668">
        <v>4</v>
      </c>
      <c r="O1194" s="668">
        <v>2549.44</v>
      </c>
      <c r="P1194" s="681"/>
      <c r="Q1194" s="669">
        <v>637.36</v>
      </c>
    </row>
    <row r="1195" spans="1:17" ht="14.4" customHeight="1" x14ac:dyDescent="0.3">
      <c r="A1195" s="664" t="s">
        <v>555</v>
      </c>
      <c r="B1195" s="665" t="s">
        <v>9189</v>
      </c>
      <c r="C1195" s="665" t="s">
        <v>7623</v>
      </c>
      <c r="D1195" s="665" t="s">
        <v>9223</v>
      </c>
      <c r="E1195" s="665" t="s">
        <v>9224</v>
      </c>
      <c r="F1195" s="668"/>
      <c r="G1195" s="668"/>
      <c r="H1195" s="668"/>
      <c r="I1195" s="668"/>
      <c r="J1195" s="668">
        <v>1</v>
      </c>
      <c r="K1195" s="668">
        <v>223.85</v>
      </c>
      <c r="L1195" s="668"/>
      <c r="M1195" s="668">
        <v>223.85</v>
      </c>
      <c r="N1195" s="668"/>
      <c r="O1195" s="668"/>
      <c r="P1195" s="681"/>
      <c r="Q1195" s="669"/>
    </row>
    <row r="1196" spans="1:17" ht="14.4" customHeight="1" x14ac:dyDescent="0.3">
      <c r="A1196" s="664" t="s">
        <v>555</v>
      </c>
      <c r="B1196" s="665" t="s">
        <v>9189</v>
      </c>
      <c r="C1196" s="665" t="s">
        <v>7623</v>
      </c>
      <c r="D1196" s="665" t="s">
        <v>8278</v>
      </c>
      <c r="E1196" s="665" t="s">
        <v>8279</v>
      </c>
      <c r="F1196" s="668">
        <v>1</v>
      </c>
      <c r="G1196" s="668">
        <v>10124.24</v>
      </c>
      <c r="H1196" s="668">
        <v>1</v>
      </c>
      <c r="I1196" s="668">
        <v>10124.24</v>
      </c>
      <c r="J1196" s="668"/>
      <c r="K1196" s="668"/>
      <c r="L1196" s="668"/>
      <c r="M1196" s="668"/>
      <c r="N1196" s="668"/>
      <c r="O1196" s="668"/>
      <c r="P1196" s="681"/>
      <c r="Q1196" s="669"/>
    </row>
    <row r="1197" spans="1:17" ht="14.4" customHeight="1" x14ac:dyDescent="0.3">
      <c r="A1197" s="664" t="s">
        <v>555</v>
      </c>
      <c r="B1197" s="665" t="s">
        <v>9189</v>
      </c>
      <c r="C1197" s="665" t="s">
        <v>7623</v>
      </c>
      <c r="D1197" s="665" t="s">
        <v>8280</v>
      </c>
      <c r="E1197" s="665" t="s">
        <v>8281</v>
      </c>
      <c r="F1197" s="668">
        <v>1</v>
      </c>
      <c r="G1197" s="668">
        <v>1796</v>
      </c>
      <c r="H1197" s="668">
        <v>1</v>
      </c>
      <c r="I1197" s="668">
        <v>1796</v>
      </c>
      <c r="J1197" s="668">
        <v>1</v>
      </c>
      <c r="K1197" s="668">
        <v>1796</v>
      </c>
      <c r="L1197" s="668">
        <v>1</v>
      </c>
      <c r="M1197" s="668">
        <v>1796</v>
      </c>
      <c r="N1197" s="668"/>
      <c r="O1197" s="668"/>
      <c r="P1197" s="681"/>
      <c r="Q1197" s="669"/>
    </row>
    <row r="1198" spans="1:17" ht="14.4" customHeight="1" x14ac:dyDescent="0.3">
      <c r="A1198" s="664" t="s">
        <v>555</v>
      </c>
      <c r="B1198" s="665" t="s">
        <v>9189</v>
      </c>
      <c r="C1198" s="665" t="s">
        <v>7623</v>
      </c>
      <c r="D1198" s="665" t="s">
        <v>9225</v>
      </c>
      <c r="E1198" s="665" t="s">
        <v>9226</v>
      </c>
      <c r="F1198" s="668"/>
      <c r="G1198" s="668"/>
      <c r="H1198" s="668"/>
      <c r="I1198" s="668"/>
      <c r="J1198" s="668"/>
      <c r="K1198" s="668"/>
      <c r="L1198" s="668"/>
      <c r="M1198" s="668"/>
      <c r="N1198" s="668">
        <v>1</v>
      </c>
      <c r="O1198" s="668">
        <v>1796</v>
      </c>
      <c r="P1198" s="681"/>
      <c r="Q1198" s="669">
        <v>1796</v>
      </c>
    </row>
    <row r="1199" spans="1:17" ht="14.4" customHeight="1" x14ac:dyDescent="0.3">
      <c r="A1199" s="664" t="s">
        <v>555</v>
      </c>
      <c r="B1199" s="665" t="s">
        <v>9189</v>
      </c>
      <c r="C1199" s="665" t="s">
        <v>7623</v>
      </c>
      <c r="D1199" s="665" t="s">
        <v>8282</v>
      </c>
      <c r="E1199" s="665" t="s">
        <v>8283</v>
      </c>
      <c r="F1199" s="668">
        <v>1</v>
      </c>
      <c r="G1199" s="668">
        <v>1796</v>
      </c>
      <c r="H1199" s="668">
        <v>1</v>
      </c>
      <c r="I1199" s="668">
        <v>1796</v>
      </c>
      <c r="J1199" s="668"/>
      <c r="K1199" s="668"/>
      <c r="L1199" s="668"/>
      <c r="M1199" s="668"/>
      <c r="N1199" s="668">
        <v>1</v>
      </c>
      <c r="O1199" s="668">
        <v>1796</v>
      </c>
      <c r="P1199" s="681">
        <v>1</v>
      </c>
      <c r="Q1199" s="669">
        <v>1796</v>
      </c>
    </row>
    <row r="1200" spans="1:17" ht="14.4" customHeight="1" x14ac:dyDescent="0.3">
      <c r="A1200" s="664" t="s">
        <v>555</v>
      </c>
      <c r="B1200" s="665" t="s">
        <v>9189</v>
      </c>
      <c r="C1200" s="665" t="s">
        <v>7623</v>
      </c>
      <c r="D1200" s="665" t="s">
        <v>8284</v>
      </c>
      <c r="E1200" s="665" t="s">
        <v>8285</v>
      </c>
      <c r="F1200" s="668"/>
      <c r="G1200" s="668"/>
      <c r="H1200" s="668"/>
      <c r="I1200" s="668"/>
      <c r="J1200" s="668"/>
      <c r="K1200" s="668"/>
      <c r="L1200" s="668"/>
      <c r="M1200" s="668"/>
      <c r="N1200" s="668">
        <v>1</v>
      </c>
      <c r="O1200" s="668">
        <v>1796</v>
      </c>
      <c r="P1200" s="681"/>
      <c r="Q1200" s="669">
        <v>1796</v>
      </c>
    </row>
    <row r="1201" spans="1:17" ht="14.4" customHeight="1" x14ac:dyDescent="0.3">
      <c r="A1201" s="664" t="s">
        <v>555</v>
      </c>
      <c r="B1201" s="665" t="s">
        <v>9189</v>
      </c>
      <c r="C1201" s="665" t="s">
        <v>7623</v>
      </c>
      <c r="D1201" s="665" t="s">
        <v>8286</v>
      </c>
      <c r="E1201" s="665" t="s">
        <v>8287</v>
      </c>
      <c r="F1201" s="668">
        <v>1</v>
      </c>
      <c r="G1201" s="668">
        <v>1796</v>
      </c>
      <c r="H1201" s="668">
        <v>1</v>
      </c>
      <c r="I1201" s="668">
        <v>1796</v>
      </c>
      <c r="J1201" s="668"/>
      <c r="K1201" s="668"/>
      <c r="L1201" s="668"/>
      <c r="M1201" s="668"/>
      <c r="N1201" s="668"/>
      <c r="O1201" s="668"/>
      <c r="P1201" s="681"/>
      <c r="Q1201" s="669"/>
    </row>
    <row r="1202" spans="1:17" ht="14.4" customHeight="1" x14ac:dyDescent="0.3">
      <c r="A1202" s="664" t="s">
        <v>555</v>
      </c>
      <c r="B1202" s="665" t="s">
        <v>9189</v>
      </c>
      <c r="C1202" s="665" t="s">
        <v>7623</v>
      </c>
      <c r="D1202" s="665" t="s">
        <v>8294</v>
      </c>
      <c r="E1202" s="665" t="s">
        <v>8295</v>
      </c>
      <c r="F1202" s="668"/>
      <c r="G1202" s="668"/>
      <c r="H1202" s="668"/>
      <c r="I1202" s="668"/>
      <c r="J1202" s="668">
        <v>2</v>
      </c>
      <c r="K1202" s="668">
        <v>970.04</v>
      </c>
      <c r="L1202" s="668"/>
      <c r="M1202" s="668">
        <v>485.02</v>
      </c>
      <c r="N1202" s="668">
        <v>5</v>
      </c>
      <c r="O1202" s="668">
        <v>2425.1</v>
      </c>
      <c r="P1202" s="681"/>
      <c r="Q1202" s="669">
        <v>485.02</v>
      </c>
    </row>
    <row r="1203" spans="1:17" ht="14.4" customHeight="1" x14ac:dyDescent="0.3">
      <c r="A1203" s="664" t="s">
        <v>555</v>
      </c>
      <c r="B1203" s="665" t="s">
        <v>9189</v>
      </c>
      <c r="C1203" s="665" t="s">
        <v>7623</v>
      </c>
      <c r="D1203" s="665" t="s">
        <v>8296</v>
      </c>
      <c r="E1203" s="665" t="s">
        <v>8295</v>
      </c>
      <c r="F1203" s="668">
        <v>8</v>
      </c>
      <c r="G1203" s="668">
        <v>2893.52</v>
      </c>
      <c r="H1203" s="668">
        <v>1</v>
      </c>
      <c r="I1203" s="668">
        <v>361.69</v>
      </c>
      <c r="J1203" s="668">
        <v>11</v>
      </c>
      <c r="K1203" s="668">
        <v>3978.59</v>
      </c>
      <c r="L1203" s="668">
        <v>1.375</v>
      </c>
      <c r="M1203" s="668">
        <v>361.69</v>
      </c>
      <c r="N1203" s="668">
        <v>18</v>
      </c>
      <c r="O1203" s="668">
        <v>6510.42</v>
      </c>
      <c r="P1203" s="681">
        <v>2.25</v>
      </c>
      <c r="Q1203" s="669">
        <v>361.69</v>
      </c>
    </row>
    <row r="1204" spans="1:17" ht="14.4" customHeight="1" x14ac:dyDescent="0.3">
      <c r="A1204" s="664" t="s">
        <v>555</v>
      </c>
      <c r="B1204" s="665" t="s">
        <v>9189</v>
      </c>
      <c r="C1204" s="665" t="s">
        <v>7623</v>
      </c>
      <c r="D1204" s="665" t="s">
        <v>8297</v>
      </c>
      <c r="E1204" s="665" t="s">
        <v>8298</v>
      </c>
      <c r="F1204" s="668">
        <v>1</v>
      </c>
      <c r="G1204" s="668">
        <v>4618</v>
      </c>
      <c r="H1204" s="668">
        <v>1</v>
      </c>
      <c r="I1204" s="668">
        <v>4618</v>
      </c>
      <c r="J1204" s="668"/>
      <c r="K1204" s="668"/>
      <c r="L1204" s="668"/>
      <c r="M1204" s="668"/>
      <c r="N1204" s="668"/>
      <c r="O1204" s="668"/>
      <c r="P1204" s="681"/>
      <c r="Q1204" s="669"/>
    </row>
    <row r="1205" spans="1:17" ht="14.4" customHeight="1" x14ac:dyDescent="0.3">
      <c r="A1205" s="664" t="s">
        <v>555</v>
      </c>
      <c r="B1205" s="665" t="s">
        <v>9189</v>
      </c>
      <c r="C1205" s="665" t="s">
        <v>7623</v>
      </c>
      <c r="D1205" s="665" t="s">
        <v>8299</v>
      </c>
      <c r="E1205" s="665" t="s">
        <v>8300</v>
      </c>
      <c r="F1205" s="668">
        <v>1</v>
      </c>
      <c r="G1205" s="668">
        <v>13091</v>
      </c>
      <c r="H1205" s="668">
        <v>1</v>
      </c>
      <c r="I1205" s="668">
        <v>13091</v>
      </c>
      <c r="J1205" s="668"/>
      <c r="K1205" s="668"/>
      <c r="L1205" s="668"/>
      <c r="M1205" s="668"/>
      <c r="N1205" s="668"/>
      <c r="O1205" s="668"/>
      <c r="P1205" s="681"/>
      <c r="Q1205" s="669"/>
    </row>
    <row r="1206" spans="1:17" ht="14.4" customHeight="1" x14ac:dyDescent="0.3">
      <c r="A1206" s="664" t="s">
        <v>555</v>
      </c>
      <c r="B1206" s="665" t="s">
        <v>9189</v>
      </c>
      <c r="C1206" s="665" t="s">
        <v>7623</v>
      </c>
      <c r="D1206" s="665" t="s">
        <v>9227</v>
      </c>
      <c r="E1206" s="665" t="s">
        <v>8302</v>
      </c>
      <c r="F1206" s="668"/>
      <c r="G1206" s="668"/>
      <c r="H1206" s="668"/>
      <c r="I1206" s="668"/>
      <c r="J1206" s="668">
        <v>1</v>
      </c>
      <c r="K1206" s="668">
        <v>3292.8</v>
      </c>
      <c r="L1206" s="668"/>
      <c r="M1206" s="668">
        <v>3292.8</v>
      </c>
      <c r="N1206" s="668">
        <v>1</v>
      </c>
      <c r="O1206" s="668">
        <v>3292.8</v>
      </c>
      <c r="P1206" s="681"/>
      <c r="Q1206" s="669">
        <v>3292.8</v>
      </c>
    </row>
    <row r="1207" spans="1:17" ht="14.4" customHeight="1" x14ac:dyDescent="0.3">
      <c r="A1207" s="664" t="s">
        <v>555</v>
      </c>
      <c r="B1207" s="665" t="s">
        <v>9189</v>
      </c>
      <c r="C1207" s="665" t="s">
        <v>7623</v>
      </c>
      <c r="D1207" s="665" t="s">
        <v>8301</v>
      </c>
      <c r="E1207" s="665" t="s">
        <v>8302</v>
      </c>
      <c r="F1207" s="668">
        <v>9</v>
      </c>
      <c r="G1207" s="668">
        <v>48686.400000000001</v>
      </c>
      <c r="H1207" s="668">
        <v>1</v>
      </c>
      <c r="I1207" s="668">
        <v>5409.6</v>
      </c>
      <c r="J1207" s="668">
        <v>4</v>
      </c>
      <c r="K1207" s="668">
        <v>21638.400000000001</v>
      </c>
      <c r="L1207" s="668">
        <v>0.44444444444444448</v>
      </c>
      <c r="M1207" s="668">
        <v>5409.6</v>
      </c>
      <c r="N1207" s="668">
        <v>5</v>
      </c>
      <c r="O1207" s="668">
        <v>27048</v>
      </c>
      <c r="P1207" s="681">
        <v>0.55555555555555558</v>
      </c>
      <c r="Q1207" s="669">
        <v>5409.6</v>
      </c>
    </row>
    <row r="1208" spans="1:17" ht="14.4" customHeight="1" x14ac:dyDescent="0.3">
      <c r="A1208" s="664" t="s">
        <v>555</v>
      </c>
      <c r="B1208" s="665" t="s">
        <v>9189</v>
      </c>
      <c r="C1208" s="665" t="s">
        <v>7623</v>
      </c>
      <c r="D1208" s="665" t="s">
        <v>8303</v>
      </c>
      <c r="E1208" s="665" t="s">
        <v>8304</v>
      </c>
      <c r="F1208" s="668">
        <v>1</v>
      </c>
      <c r="G1208" s="668">
        <v>5918.67</v>
      </c>
      <c r="H1208" s="668">
        <v>1</v>
      </c>
      <c r="I1208" s="668">
        <v>5918.67</v>
      </c>
      <c r="J1208" s="668"/>
      <c r="K1208" s="668"/>
      <c r="L1208" s="668"/>
      <c r="M1208" s="668"/>
      <c r="N1208" s="668"/>
      <c r="O1208" s="668"/>
      <c r="P1208" s="681"/>
      <c r="Q1208" s="669"/>
    </row>
    <row r="1209" spans="1:17" ht="14.4" customHeight="1" x14ac:dyDescent="0.3">
      <c r="A1209" s="664" t="s">
        <v>555</v>
      </c>
      <c r="B1209" s="665" t="s">
        <v>9189</v>
      </c>
      <c r="C1209" s="665" t="s">
        <v>7623</v>
      </c>
      <c r="D1209" s="665" t="s">
        <v>8305</v>
      </c>
      <c r="E1209" s="665" t="s">
        <v>8304</v>
      </c>
      <c r="F1209" s="668">
        <v>4</v>
      </c>
      <c r="G1209" s="668">
        <v>11549.24</v>
      </c>
      <c r="H1209" s="668">
        <v>1</v>
      </c>
      <c r="I1209" s="668">
        <v>2887.31</v>
      </c>
      <c r="J1209" s="668"/>
      <c r="K1209" s="668"/>
      <c r="L1209" s="668"/>
      <c r="M1209" s="668"/>
      <c r="N1209" s="668"/>
      <c r="O1209" s="668"/>
      <c r="P1209" s="681"/>
      <c r="Q1209" s="669"/>
    </row>
    <row r="1210" spans="1:17" ht="14.4" customHeight="1" x14ac:dyDescent="0.3">
      <c r="A1210" s="664" t="s">
        <v>555</v>
      </c>
      <c r="B1210" s="665" t="s">
        <v>9189</v>
      </c>
      <c r="C1210" s="665" t="s">
        <v>7623</v>
      </c>
      <c r="D1210" s="665" t="s">
        <v>9228</v>
      </c>
      <c r="E1210" s="665" t="s">
        <v>9229</v>
      </c>
      <c r="F1210" s="668"/>
      <c r="G1210" s="668"/>
      <c r="H1210" s="668"/>
      <c r="I1210" s="668"/>
      <c r="J1210" s="668">
        <v>8</v>
      </c>
      <c r="K1210" s="668">
        <v>65064</v>
      </c>
      <c r="L1210" s="668"/>
      <c r="M1210" s="668">
        <v>8133</v>
      </c>
      <c r="N1210" s="668"/>
      <c r="O1210" s="668"/>
      <c r="P1210" s="681"/>
      <c r="Q1210" s="669"/>
    </row>
    <row r="1211" spans="1:17" ht="14.4" customHeight="1" x14ac:dyDescent="0.3">
      <c r="A1211" s="664" t="s">
        <v>555</v>
      </c>
      <c r="B1211" s="665" t="s">
        <v>9189</v>
      </c>
      <c r="C1211" s="665" t="s">
        <v>7623</v>
      </c>
      <c r="D1211" s="665" t="s">
        <v>9230</v>
      </c>
      <c r="E1211" s="665" t="s">
        <v>9229</v>
      </c>
      <c r="F1211" s="668"/>
      <c r="G1211" s="668"/>
      <c r="H1211" s="668"/>
      <c r="I1211" s="668"/>
      <c r="J1211" s="668">
        <v>2</v>
      </c>
      <c r="K1211" s="668">
        <v>11498</v>
      </c>
      <c r="L1211" s="668"/>
      <c r="M1211" s="668">
        <v>5749</v>
      </c>
      <c r="N1211" s="668"/>
      <c r="O1211" s="668"/>
      <c r="P1211" s="681"/>
      <c r="Q1211" s="669"/>
    </row>
    <row r="1212" spans="1:17" ht="14.4" customHeight="1" x14ac:dyDescent="0.3">
      <c r="A1212" s="664" t="s">
        <v>555</v>
      </c>
      <c r="B1212" s="665" t="s">
        <v>9189</v>
      </c>
      <c r="C1212" s="665" t="s">
        <v>7623</v>
      </c>
      <c r="D1212" s="665" t="s">
        <v>9231</v>
      </c>
      <c r="E1212" s="665" t="s">
        <v>9232</v>
      </c>
      <c r="F1212" s="668"/>
      <c r="G1212" s="668"/>
      <c r="H1212" s="668"/>
      <c r="I1212" s="668"/>
      <c r="J1212" s="668">
        <v>8</v>
      </c>
      <c r="K1212" s="668">
        <v>21776</v>
      </c>
      <c r="L1212" s="668"/>
      <c r="M1212" s="668">
        <v>2722</v>
      </c>
      <c r="N1212" s="668"/>
      <c r="O1212" s="668"/>
      <c r="P1212" s="681"/>
      <c r="Q1212" s="669"/>
    </row>
    <row r="1213" spans="1:17" ht="14.4" customHeight="1" x14ac:dyDescent="0.3">
      <c r="A1213" s="664" t="s">
        <v>555</v>
      </c>
      <c r="B1213" s="665" t="s">
        <v>9189</v>
      </c>
      <c r="C1213" s="665" t="s">
        <v>7623</v>
      </c>
      <c r="D1213" s="665" t="s">
        <v>8306</v>
      </c>
      <c r="E1213" s="665" t="s">
        <v>8307</v>
      </c>
      <c r="F1213" s="668"/>
      <c r="G1213" s="668"/>
      <c r="H1213" s="668"/>
      <c r="I1213" s="668"/>
      <c r="J1213" s="668"/>
      <c r="K1213" s="668"/>
      <c r="L1213" s="668"/>
      <c r="M1213" s="668"/>
      <c r="N1213" s="668">
        <v>2</v>
      </c>
      <c r="O1213" s="668">
        <v>5602.58</v>
      </c>
      <c r="P1213" s="681"/>
      <c r="Q1213" s="669">
        <v>2801.29</v>
      </c>
    </row>
    <row r="1214" spans="1:17" ht="14.4" customHeight="1" x14ac:dyDescent="0.3">
      <c r="A1214" s="664" t="s">
        <v>555</v>
      </c>
      <c r="B1214" s="665" t="s">
        <v>9189</v>
      </c>
      <c r="C1214" s="665" t="s">
        <v>7623</v>
      </c>
      <c r="D1214" s="665" t="s">
        <v>8310</v>
      </c>
      <c r="E1214" s="665" t="s">
        <v>8311</v>
      </c>
      <c r="F1214" s="668"/>
      <c r="G1214" s="668"/>
      <c r="H1214" s="668"/>
      <c r="I1214" s="668"/>
      <c r="J1214" s="668">
        <v>4</v>
      </c>
      <c r="K1214" s="668">
        <v>27336</v>
      </c>
      <c r="L1214" s="668"/>
      <c r="M1214" s="668">
        <v>6834</v>
      </c>
      <c r="N1214" s="668"/>
      <c r="O1214" s="668"/>
      <c r="P1214" s="681"/>
      <c r="Q1214" s="669"/>
    </row>
    <row r="1215" spans="1:17" ht="14.4" customHeight="1" x14ac:dyDescent="0.3">
      <c r="A1215" s="664" t="s">
        <v>555</v>
      </c>
      <c r="B1215" s="665" t="s">
        <v>9189</v>
      </c>
      <c r="C1215" s="665" t="s">
        <v>7623</v>
      </c>
      <c r="D1215" s="665" t="s">
        <v>8315</v>
      </c>
      <c r="E1215" s="665" t="s">
        <v>8316</v>
      </c>
      <c r="F1215" s="668">
        <v>1</v>
      </c>
      <c r="G1215" s="668">
        <v>8471.24</v>
      </c>
      <c r="H1215" s="668">
        <v>1</v>
      </c>
      <c r="I1215" s="668">
        <v>8471.24</v>
      </c>
      <c r="J1215" s="668"/>
      <c r="K1215" s="668"/>
      <c r="L1215" s="668"/>
      <c r="M1215" s="668"/>
      <c r="N1215" s="668"/>
      <c r="O1215" s="668"/>
      <c r="P1215" s="681"/>
      <c r="Q1215" s="669"/>
    </row>
    <row r="1216" spans="1:17" ht="14.4" customHeight="1" x14ac:dyDescent="0.3">
      <c r="A1216" s="664" t="s">
        <v>555</v>
      </c>
      <c r="B1216" s="665" t="s">
        <v>9189</v>
      </c>
      <c r="C1216" s="665" t="s">
        <v>7623</v>
      </c>
      <c r="D1216" s="665" t="s">
        <v>7831</v>
      </c>
      <c r="E1216" s="665" t="s">
        <v>7832</v>
      </c>
      <c r="F1216" s="668">
        <v>13</v>
      </c>
      <c r="G1216" s="668">
        <v>11080.029999999999</v>
      </c>
      <c r="H1216" s="668">
        <v>1</v>
      </c>
      <c r="I1216" s="668">
        <v>852.31</v>
      </c>
      <c r="J1216" s="668">
        <v>17</v>
      </c>
      <c r="K1216" s="668">
        <v>14489.269999999999</v>
      </c>
      <c r="L1216" s="668">
        <v>1.3076923076923077</v>
      </c>
      <c r="M1216" s="668">
        <v>852.31</v>
      </c>
      <c r="N1216" s="668">
        <v>8</v>
      </c>
      <c r="O1216" s="668">
        <v>6818.48</v>
      </c>
      <c r="P1216" s="681">
        <v>0.61538461538461542</v>
      </c>
      <c r="Q1216" s="669">
        <v>852.31</v>
      </c>
    </row>
    <row r="1217" spans="1:17" ht="14.4" customHeight="1" x14ac:dyDescent="0.3">
      <c r="A1217" s="664" t="s">
        <v>555</v>
      </c>
      <c r="B1217" s="665" t="s">
        <v>9189</v>
      </c>
      <c r="C1217" s="665" t="s">
        <v>7623</v>
      </c>
      <c r="D1217" s="665" t="s">
        <v>8317</v>
      </c>
      <c r="E1217" s="665" t="s">
        <v>8318</v>
      </c>
      <c r="F1217" s="668"/>
      <c r="G1217" s="668"/>
      <c r="H1217" s="668"/>
      <c r="I1217" s="668"/>
      <c r="J1217" s="668"/>
      <c r="K1217" s="668"/>
      <c r="L1217" s="668"/>
      <c r="M1217" s="668"/>
      <c r="N1217" s="668">
        <v>1</v>
      </c>
      <c r="O1217" s="668">
        <v>12873.29</v>
      </c>
      <c r="P1217" s="681"/>
      <c r="Q1217" s="669">
        <v>12873.29</v>
      </c>
    </row>
    <row r="1218" spans="1:17" ht="14.4" customHeight="1" x14ac:dyDescent="0.3">
      <c r="A1218" s="664" t="s">
        <v>555</v>
      </c>
      <c r="B1218" s="665" t="s">
        <v>9189</v>
      </c>
      <c r="C1218" s="665" t="s">
        <v>7623</v>
      </c>
      <c r="D1218" s="665" t="s">
        <v>8319</v>
      </c>
      <c r="E1218" s="665" t="s">
        <v>8320</v>
      </c>
      <c r="F1218" s="668"/>
      <c r="G1218" s="668"/>
      <c r="H1218" s="668"/>
      <c r="I1218" s="668"/>
      <c r="J1218" s="668"/>
      <c r="K1218" s="668"/>
      <c r="L1218" s="668"/>
      <c r="M1218" s="668"/>
      <c r="N1218" s="668">
        <v>1</v>
      </c>
      <c r="O1218" s="668">
        <v>750.33</v>
      </c>
      <c r="P1218" s="681"/>
      <c r="Q1218" s="669">
        <v>750.33</v>
      </c>
    </row>
    <row r="1219" spans="1:17" ht="14.4" customHeight="1" x14ac:dyDescent="0.3">
      <c r="A1219" s="664" t="s">
        <v>555</v>
      </c>
      <c r="B1219" s="665" t="s">
        <v>9189</v>
      </c>
      <c r="C1219" s="665" t="s">
        <v>7623</v>
      </c>
      <c r="D1219" s="665" t="s">
        <v>8321</v>
      </c>
      <c r="E1219" s="665" t="s">
        <v>8322</v>
      </c>
      <c r="F1219" s="668">
        <v>12</v>
      </c>
      <c r="G1219" s="668">
        <v>56824.2</v>
      </c>
      <c r="H1219" s="668">
        <v>1</v>
      </c>
      <c r="I1219" s="668">
        <v>4735.3499999999995</v>
      </c>
      <c r="J1219" s="668">
        <v>9</v>
      </c>
      <c r="K1219" s="668">
        <v>42618.15</v>
      </c>
      <c r="L1219" s="668">
        <v>0.75000000000000011</v>
      </c>
      <c r="M1219" s="668">
        <v>4735.3500000000004</v>
      </c>
      <c r="N1219" s="668">
        <v>20</v>
      </c>
      <c r="O1219" s="668">
        <v>94707</v>
      </c>
      <c r="P1219" s="681">
        <v>1.6666666666666667</v>
      </c>
      <c r="Q1219" s="669">
        <v>4735.3500000000004</v>
      </c>
    </row>
    <row r="1220" spans="1:17" ht="14.4" customHeight="1" x14ac:dyDescent="0.3">
      <c r="A1220" s="664" t="s">
        <v>555</v>
      </c>
      <c r="B1220" s="665" t="s">
        <v>9189</v>
      </c>
      <c r="C1220" s="665" t="s">
        <v>7623</v>
      </c>
      <c r="D1220" s="665" t="s">
        <v>8323</v>
      </c>
      <c r="E1220" s="665" t="s">
        <v>8324</v>
      </c>
      <c r="F1220" s="668">
        <v>11</v>
      </c>
      <c r="G1220" s="668">
        <v>87924.760000000009</v>
      </c>
      <c r="H1220" s="668">
        <v>1</v>
      </c>
      <c r="I1220" s="668">
        <v>7993.1600000000008</v>
      </c>
      <c r="J1220" s="668">
        <v>7</v>
      </c>
      <c r="K1220" s="668">
        <v>55952.119999999995</v>
      </c>
      <c r="L1220" s="668">
        <v>0.63636363636363624</v>
      </c>
      <c r="M1220" s="668">
        <v>7993.1599999999989</v>
      </c>
      <c r="N1220" s="668">
        <v>18</v>
      </c>
      <c r="O1220" s="668">
        <v>143876.88</v>
      </c>
      <c r="P1220" s="681">
        <v>1.6363636363636362</v>
      </c>
      <c r="Q1220" s="669">
        <v>7993.16</v>
      </c>
    </row>
    <row r="1221" spans="1:17" ht="14.4" customHeight="1" x14ac:dyDescent="0.3">
      <c r="A1221" s="664" t="s">
        <v>555</v>
      </c>
      <c r="B1221" s="665" t="s">
        <v>9189</v>
      </c>
      <c r="C1221" s="665" t="s">
        <v>7623</v>
      </c>
      <c r="D1221" s="665" t="s">
        <v>8325</v>
      </c>
      <c r="E1221" s="665" t="s">
        <v>8326</v>
      </c>
      <c r="F1221" s="668">
        <v>12</v>
      </c>
      <c r="G1221" s="668">
        <v>34395.24</v>
      </c>
      <c r="H1221" s="668">
        <v>1</v>
      </c>
      <c r="I1221" s="668">
        <v>2866.27</v>
      </c>
      <c r="J1221" s="668">
        <v>8</v>
      </c>
      <c r="K1221" s="668">
        <v>22930.16</v>
      </c>
      <c r="L1221" s="668">
        <v>0.66666666666666674</v>
      </c>
      <c r="M1221" s="668">
        <v>2866.27</v>
      </c>
      <c r="N1221" s="668">
        <v>20</v>
      </c>
      <c r="O1221" s="668">
        <v>57325.399999999994</v>
      </c>
      <c r="P1221" s="681">
        <v>1.6666666666666665</v>
      </c>
      <c r="Q1221" s="669">
        <v>2866.2699999999995</v>
      </c>
    </row>
    <row r="1222" spans="1:17" ht="14.4" customHeight="1" x14ac:dyDescent="0.3">
      <c r="A1222" s="664" t="s">
        <v>555</v>
      </c>
      <c r="B1222" s="665" t="s">
        <v>9189</v>
      </c>
      <c r="C1222" s="665" t="s">
        <v>7623</v>
      </c>
      <c r="D1222" s="665" t="s">
        <v>8327</v>
      </c>
      <c r="E1222" s="665" t="s">
        <v>8328</v>
      </c>
      <c r="F1222" s="668">
        <v>4</v>
      </c>
      <c r="G1222" s="668">
        <v>9815.2000000000007</v>
      </c>
      <c r="H1222" s="668">
        <v>1</v>
      </c>
      <c r="I1222" s="668">
        <v>2453.8000000000002</v>
      </c>
      <c r="J1222" s="668">
        <v>4</v>
      </c>
      <c r="K1222" s="668">
        <v>9815.2000000000007</v>
      </c>
      <c r="L1222" s="668">
        <v>1</v>
      </c>
      <c r="M1222" s="668">
        <v>2453.8000000000002</v>
      </c>
      <c r="N1222" s="668"/>
      <c r="O1222" s="668"/>
      <c r="P1222" s="681"/>
      <c r="Q1222" s="669"/>
    </row>
    <row r="1223" spans="1:17" ht="14.4" customHeight="1" x14ac:dyDescent="0.3">
      <c r="A1223" s="664" t="s">
        <v>555</v>
      </c>
      <c r="B1223" s="665" t="s">
        <v>9189</v>
      </c>
      <c r="C1223" s="665" t="s">
        <v>7623</v>
      </c>
      <c r="D1223" s="665" t="s">
        <v>8329</v>
      </c>
      <c r="E1223" s="665" t="s">
        <v>8328</v>
      </c>
      <c r="F1223" s="668">
        <v>0.2</v>
      </c>
      <c r="G1223" s="668">
        <v>140.72</v>
      </c>
      <c r="H1223" s="668">
        <v>1</v>
      </c>
      <c r="I1223" s="668">
        <v>703.59999999999991</v>
      </c>
      <c r="J1223" s="668">
        <v>0.30000000000000004</v>
      </c>
      <c r="K1223" s="668">
        <v>211.07999999999998</v>
      </c>
      <c r="L1223" s="668">
        <v>1.5</v>
      </c>
      <c r="M1223" s="668">
        <v>703.5999999999998</v>
      </c>
      <c r="N1223" s="668"/>
      <c r="O1223" s="668"/>
      <c r="P1223" s="681"/>
      <c r="Q1223" s="669"/>
    </row>
    <row r="1224" spans="1:17" ht="14.4" customHeight="1" x14ac:dyDescent="0.3">
      <c r="A1224" s="664" t="s">
        <v>555</v>
      </c>
      <c r="B1224" s="665" t="s">
        <v>9189</v>
      </c>
      <c r="C1224" s="665" t="s">
        <v>7623</v>
      </c>
      <c r="D1224" s="665" t="s">
        <v>8330</v>
      </c>
      <c r="E1224" s="665" t="s">
        <v>8328</v>
      </c>
      <c r="F1224" s="668">
        <v>0.8</v>
      </c>
      <c r="G1224" s="668">
        <v>1231.2</v>
      </c>
      <c r="H1224" s="668">
        <v>1</v>
      </c>
      <c r="I1224" s="668">
        <v>1539</v>
      </c>
      <c r="J1224" s="668">
        <v>1.2000000000000002</v>
      </c>
      <c r="K1224" s="668">
        <v>1846.8000000000002</v>
      </c>
      <c r="L1224" s="668">
        <v>1.5</v>
      </c>
      <c r="M1224" s="668">
        <v>1539</v>
      </c>
      <c r="N1224" s="668"/>
      <c r="O1224" s="668"/>
      <c r="P1224" s="681"/>
      <c r="Q1224" s="669"/>
    </row>
    <row r="1225" spans="1:17" ht="14.4" customHeight="1" x14ac:dyDescent="0.3">
      <c r="A1225" s="664" t="s">
        <v>555</v>
      </c>
      <c r="B1225" s="665" t="s">
        <v>9189</v>
      </c>
      <c r="C1225" s="665" t="s">
        <v>7623</v>
      </c>
      <c r="D1225" s="665" t="s">
        <v>8331</v>
      </c>
      <c r="E1225" s="665" t="s">
        <v>8328</v>
      </c>
      <c r="F1225" s="668">
        <v>0.89999999999999991</v>
      </c>
      <c r="G1225" s="668">
        <v>1595.79</v>
      </c>
      <c r="H1225" s="668">
        <v>1</v>
      </c>
      <c r="I1225" s="668">
        <v>1773.1000000000001</v>
      </c>
      <c r="J1225" s="668">
        <v>0.7</v>
      </c>
      <c r="K1225" s="668">
        <v>1241.17</v>
      </c>
      <c r="L1225" s="668">
        <v>0.77777777777777779</v>
      </c>
      <c r="M1225" s="668">
        <v>1773.1000000000001</v>
      </c>
      <c r="N1225" s="668"/>
      <c r="O1225" s="668"/>
      <c r="P1225" s="681"/>
      <c r="Q1225" s="669"/>
    </row>
    <row r="1226" spans="1:17" ht="14.4" customHeight="1" x14ac:dyDescent="0.3">
      <c r="A1226" s="664" t="s">
        <v>555</v>
      </c>
      <c r="B1226" s="665" t="s">
        <v>9189</v>
      </c>
      <c r="C1226" s="665" t="s">
        <v>7623</v>
      </c>
      <c r="D1226" s="665" t="s">
        <v>7833</v>
      </c>
      <c r="E1226" s="665" t="s">
        <v>7816</v>
      </c>
      <c r="F1226" s="668">
        <v>12.6</v>
      </c>
      <c r="G1226" s="668">
        <v>3175.4799999999996</v>
      </c>
      <c r="H1226" s="668">
        <v>1</v>
      </c>
      <c r="I1226" s="668">
        <v>252.02222222222218</v>
      </c>
      <c r="J1226" s="668">
        <v>7.1999999999999993</v>
      </c>
      <c r="K1226" s="668">
        <v>1814.5899999999997</v>
      </c>
      <c r="L1226" s="668">
        <v>0.57143801881920209</v>
      </c>
      <c r="M1226" s="668">
        <v>252.02638888888887</v>
      </c>
      <c r="N1226" s="668">
        <v>5.4</v>
      </c>
      <c r="O1226" s="668">
        <v>1360.92</v>
      </c>
      <c r="P1226" s="681">
        <v>0.42857142857142866</v>
      </c>
      <c r="Q1226" s="669">
        <v>252.02222222222221</v>
      </c>
    </row>
    <row r="1227" spans="1:17" ht="14.4" customHeight="1" x14ac:dyDescent="0.3">
      <c r="A1227" s="664" t="s">
        <v>555</v>
      </c>
      <c r="B1227" s="665" t="s">
        <v>9189</v>
      </c>
      <c r="C1227" s="665" t="s">
        <v>7623</v>
      </c>
      <c r="D1227" s="665" t="s">
        <v>8332</v>
      </c>
      <c r="E1227" s="665" t="s">
        <v>8333</v>
      </c>
      <c r="F1227" s="668">
        <v>3</v>
      </c>
      <c r="G1227" s="668">
        <v>1685.13</v>
      </c>
      <c r="H1227" s="668">
        <v>1</v>
      </c>
      <c r="I1227" s="668">
        <v>561.71</v>
      </c>
      <c r="J1227" s="668"/>
      <c r="K1227" s="668"/>
      <c r="L1227" s="668"/>
      <c r="M1227" s="668"/>
      <c r="N1227" s="668"/>
      <c r="O1227" s="668"/>
      <c r="P1227" s="681"/>
      <c r="Q1227" s="669"/>
    </row>
    <row r="1228" spans="1:17" ht="14.4" customHeight="1" x14ac:dyDescent="0.3">
      <c r="A1228" s="664" t="s">
        <v>555</v>
      </c>
      <c r="B1228" s="665" t="s">
        <v>9189</v>
      </c>
      <c r="C1228" s="665" t="s">
        <v>7623</v>
      </c>
      <c r="D1228" s="665" t="s">
        <v>8337</v>
      </c>
      <c r="E1228" s="665" t="s">
        <v>7816</v>
      </c>
      <c r="F1228" s="668">
        <v>26</v>
      </c>
      <c r="G1228" s="668">
        <v>14227.2</v>
      </c>
      <c r="H1228" s="668">
        <v>1</v>
      </c>
      <c r="I1228" s="668">
        <v>547.20000000000005</v>
      </c>
      <c r="J1228" s="668">
        <v>4</v>
      </c>
      <c r="K1228" s="668">
        <v>2188.8000000000002</v>
      </c>
      <c r="L1228" s="668">
        <v>0.15384615384615385</v>
      </c>
      <c r="M1228" s="668">
        <v>547.20000000000005</v>
      </c>
      <c r="N1228" s="668">
        <v>7</v>
      </c>
      <c r="O1228" s="668">
        <v>3830.4</v>
      </c>
      <c r="P1228" s="681">
        <v>0.26923076923076922</v>
      </c>
      <c r="Q1228" s="669">
        <v>547.20000000000005</v>
      </c>
    </row>
    <row r="1229" spans="1:17" ht="14.4" customHeight="1" x14ac:dyDescent="0.3">
      <c r="A1229" s="664" t="s">
        <v>555</v>
      </c>
      <c r="B1229" s="665" t="s">
        <v>9189</v>
      </c>
      <c r="C1229" s="665" t="s">
        <v>7623</v>
      </c>
      <c r="D1229" s="665" t="s">
        <v>7834</v>
      </c>
      <c r="E1229" s="665" t="s">
        <v>7816</v>
      </c>
      <c r="F1229" s="668">
        <v>111</v>
      </c>
      <c r="G1229" s="668">
        <v>205224.57</v>
      </c>
      <c r="H1229" s="668">
        <v>1</v>
      </c>
      <c r="I1229" s="668">
        <v>1848.8700000000001</v>
      </c>
      <c r="J1229" s="668">
        <v>74</v>
      </c>
      <c r="K1229" s="668">
        <v>136816.37999999998</v>
      </c>
      <c r="L1229" s="668">
        <v>0.66666666666666652</v>
      </c>
      <c r="M1229" s="668">
        <v>1848.8699999999997</v>
      </c>
      <c r="N1229" s="668">
        <v>51</v>
      </c>
      <c r="O1229" s="668">
        <v>94292.37</v>
      </c>
      <c r="P1229" s="681">
        <v>0.45945945945945943</v>
      </c>
      <c r="Q1229" s="669">
        <v>1848.87</v>
      </c>
    </row>
    <row r="1230" spans="1:17" ht="14.4" customHeight="1" x14ac:dyDescent="0.3">
      <c r="A1230" s="664" t="s">
        <v>555</v>
      </c>
      <c r="B1230" s="665" t="s">
        <v>9189</v>
      </c>
      <c r="C1230" s="665" t="s">
        <v>7623</v>
      </c>
      <c r="D1230" s="665" t="s">
        <v>8338</v>
      </c>
      <c r="E1230" s="665" t="s">
        <v>8339</v>
      </c>
      <c r="F1230" s="668">
        <v>16</v>
      </c>
      <c r="G1230" s="668">
        <v>38138.239999999998</v>
      </c>
      <c r="H1230" s="668">
        <v>1</v>
      </c>
      <c r="I1230" s="668">
        <v>2383.64</v>
      </c>
      <c r="J1230" s="668">
        <v>10</v>
      </c>
      <c r="K1230" s="668">
        <v>23836.400000000001</v>
      </c>
      <c r="L1230" s="668">
        <v>0.62500000000000011</v>
      </c>
      <c r="M1230" s="668">
        <v>2383.6400000000003</v>
      </c>
      <c r="N1230" s="668">
        <v>8</v>
      </c>
      <c r="O1230" s="668">
        <v>19069.12</v>
      </c>
      <c r="P1230" s="681">
        <v>0.5</v>
      </c>
      <c r="Q1230" s="669">
        <v>2383.64</v>
      </c>
    </row>
    <row r="1231" spans="1:17" ht="14.4" customHeight="1" x14ac:dyDescent="0.3">
      <c r="A1231" s="664" t="s">
        <v>555</v>
      </c>
      <c r="B1231" s="665" t="s">
        <v>9189</v>
      </c>
      <c r="C1231" s="665" t="s">
        <v>7623</v>
      </c>
      <c r="D1231" s="665" t="s">
        <v>8340</v>
      </c>
      <c r="E1231" s="665" t="s">
        <v>8341</v>
      </c>
      <c r="F1231" s="668">
        <v>103</v>
      </c>
      <c r="G1231" s="668">
        <v>190007.19</v>
      </c>
      <c r="H1231" s="668">
        <v>1</v>
      </c>
      <c r="I1231" s="668">
        <v>1844.73</v>
      </c>
      <c r="J1231" s="668">
        <v>91</v>
      </c>
      <c r="K1231" s="668">
        <v>163553.78</v>
      </c>
      <c r="L1231" s="668">
        <v>0.86077679481497515</v>
      </c>
      <c r="M1231" s="668">
        <v>1797.2942857142857</v>
      </c>
      <c r="N1231" s="668">
        <v>82</v>
      </c>
      <c r="O1231" s="668">
        <v>124039.76</v>
      </c>
      <c r="P1231" s="681">
        <v>0.65281613816824502</v>
      </c>
      <c r="Q1231" s="669">
        <v>1512.6799999999998</v>
      </c>
    </row>
    <row r="1232" spans="1:17" ht="14.4" customHeight="1" x14ac:dyDescent="0.3">
      <c r="A1232" s="664" t="s">
        <v>555</v>
      </c>
      <c r="B1232" s="665" t="s">
        <v>9189</v>
      </c>
      <c r="C1232" s="665" t="s">
        <v>7623</v>
      </c>
      <c r="D1232" s="665" t="s">
        <v>8342</v>
      </c>
      <c r="E1232" s="665" t="s">
        <v>8343</v>
      </c>
      <c r="F1232" s="668">
        <v>20</v>
      </c>
      <c r="G1232" s="668">
        <v>456870.60000000003</v>
      </c>
      <c r="H1232" s="668">
        <v>1</v>
      </c>
      <c r="I1232" s="668">
        <v>22843.530000000002</v>
      </c>
      <c r="J1232" s="668">
        <v>15</v>
      </c>
      <c r="K1232" s="668">
        <v>342652.94999999995</v>
      </c>
      <c r="L1232" s="668">
        <v>0.74999999999999989</v>
      </c>
      <c r="M1232" s="668">
        <v>22843.529999999995</v>
      </c>
      <c r="N1232" s="668">
        <v>19</v>
      </c>
      <c r="O1232" s="668">
        <v>434027.06999999995</v>
      </c>
      <c r="P1232" s="681">
        <v>0.94999999999999984</v>
      </c>
      <c r="Q1232" s="669">
        <v>22843.53</v>
      </c>
    </row>
    <row r="1233" spans="1:17" ht="14.4" customHeight="1" x14ac:dyDescent="0.3">
      <c r="A1233" s="664" t="s">
        <v>555</v>
      </c>
      <c r="B1233" s="665" t="s">
        <v>9189</v>
      </c>
      <c r="C1233" s="665" t="s">
        <v>7623</v>
      </c>
      <c r="D1233" s="665" t="s">
        <v>8344</v>
      </c>
      <c r="E1233" s="665" t="s">
        <v>8345</v>
      </c>
      <c r="F1233" s="668">
        <v>62</v>
      </c>
      <c r="G1233" s="668">
        <v>572250.69999999995</v>
      </c>
      <c r="H1233" s="668">
        <v>1</v>
      </c>
      <c r="I1233" s="668">
        <v>9229.8499999999985</v>
      </c>
      <c r="J1233" s="668">
        <v>64</v>
      </c>
      <c r="K1233" s="668">
        <v>584064.89000000013</v>
      </c>
      <c r="L1233" s="668">
        <v>1.0206451298355776</v>
      </c>
      <c r="M1233" s="668">
        <v>9126.013906250002</v>
      </c>
      <c r="N1233" s="668">
        <v>37</v>
      </c>
      <c r="O1233" s="668">
        <v>314184.02</v>
      </c>
      <c r="P1233" s="681">
        <v>0.5490321287505634</v>
      </c>
      <c r="Q1233" s="669">
        <v>8491.4600000000009</v>
      </c>
    </row>
    <row r="1234" spans="1:17" ht="14.4" customHeight="1" x14ac:dyDescent="0.3">
      <c r="A1234" s="664" t="s">
        <v>555</v>
      </c>
      <c r="B1234" s="665" t="s">
        <v>9189</v>
      </c>
      <c r="C1234" s="665" t="s">
        <v>7623</v>
      </c>
      <c r="D1234" s="665" t="s">
        <v>8346</v>
      </c>
      <c r="E1234" s="665" t="s">
        <v>8347</v>
      </c>
      <c r="F1234" s="668">
        <v>243</v>
      </c>
      <c r="G1234" s="668">
        <v>728815.31999999983</v>
      </c>
      <c r="H1234" s="668">
        <v>1</v>
      </c>
      <c r="I1234" s="668">
        <v>2999.2399999999993</v>
      </c>
      <c r="J1234" s="668">
        <v>228</v>
      </c>
      <c r="K1234" s="668">
        <v>683826.72</v>
      </c>
      <c r="L1234" s="668">
        <v>0.93827160493827177</v>
      </c>
      <c r="M1234" s="668">
        <v>2999.24</v>
      </c>
      <c r="N1234" s="668">
        <v>165</v>
      </c>
      <c r="O1234" s="668">
        <v>494874.6</v>
      </c>
      <c r="P1234" s="681">
        <v>0.67901234567901247</v>
      </c>
      <c r="Q1234" s="669">
        <v>2999.24</v>
      </c>
    </row>
    <row r="1235" spans="1:17" ht="14.4" customHeight="1" x14ac:dyDescent="0.3">
      <c r="A1235" s="664" t="s">
        <v>555</v>
      </c>
      <c r="B1235" s="665" t="s">
        <v>9189</v>
      </c>
      <c r="C1235" s="665" t="s">
        <v>7623</v>
      </c>
      <c r="D1235" s="665" t="s">
        <v>9233</v>
      </c>
      <c r="E1235" s="665" t="s">
        <v>9234</v>
      </c>
      <c r="F1235" s="668">
        <v>1</v>
      </c>
      <c r="G1235" s="668">
        <v>8076.38</v>
      </c>
      <c r="H1235" s="668">
        <v>1</v>
      </c>
      <c r="I1235" s="668">
        <v>8076.38</v>
      </c>
      <c r="J1235" s="668"/>
      <c r="K1235" s="668"/>
      <c r="L1235" s="668"/>
      <c r="M1235" s="668"/>
      <c r="N1235" s="668">
        <v>1</v>
      </c>
      <c r="O1235" s="668">
        <v>8076.38</v>
      </c>
      <c r="P1235" s="681">
        <v>1</v>
      </c>
      <c r="Q1235" s="669">
        <v>8076.38</v>
      </c>
    </row>
    <row r="1236" spans="1:17" ht="14.4" customHeight="1" x14ac:dyDescent="0.3">
      <c r="A1236" s="664" t="s">
        <v>555</v>
      </c>
      <c r="B1236" s="665" t="s">
        <v>9189</v>
      </c>
      <c r="C1236" s="665" t="s">
        <v>7623</v>
      </c>
      <c r="D1236" s="665" t="s">
        <v>8352</v>
      </c>
      <c r="E1236" s="665" t="s">
        <v>8353</v>
      </c>
      <c r="F1236" s="668">
        <v>4</v>
      </c>
      <c r="G1236" s="668">
        <v>4933.08</v>
      </c>
      <c r="H1236" s="668">
        <v>1</v>
      </c>
      <c r="I1236" s="668">
        <v>1233.27</v>
      </c>
      <c r="J1236" s="668">
        <v>7</v>
      </c>
      <c r="K1236" s="668">
        <v>8632.89</v>
      </c>
      <c r="L1236" s="668">
        <v>1.75</v>
      </c>
      <c r="M1236" s="668">
        <v>1233.27</v>
      </c>
      <c r="N1236" s="668">
        <v>3</v>
      </c>
      <c r="O1236" s="668">
        <v>3699.81</v>
      </c>
      <c r="P1236" s="681">
        <v>0.75</v>
      </c>
      <c r="Q1236" s="669">
        <v>1233.27</v>
      </c>
    </row>
    <row r="1237" spans="1:17" ht="14.4" customHeight="1" x14ac:dyDescent="0.3">
      <c r="A1237" s="664" t="s">
        <v>555</v>
      </c>
      <c r="B1237" s="665" t="s">
        <v>9189</v>
      </c>
      <c r="C1237" s="665" t="s">
        <v>7623</v>
      </c>
      <c r="D1237" s="665" t="s">
        <v>8354</v>
      </c>
      <c r="E1237" s="665" t="s">
        <v>8355</v>
      </c>
      <c r="F1237" s="668">
        <v>4</v>
      </c>
      <c r="G1237" s="668">
        <v>23098.48</v>
      </c>
      <c r="H1237" s="668">
        <v>1</v>
      </c>
      <c r="I1237" s="668">
        <v>5774.62</v>
      </c>
      <c r="J1237" s="668">
        <v>5</v>
      </c>
      <c r="K1237" s="668">
        <v>28873.1</v>
      </c>
      <c r="L1237" s="668">
        <v>1.25</v>
      </c>
      <c r="M1237" s="668">
        <v>5774.62</v>
      </c>
      <c r="N1237" s="668">
        <v>1</v>
      </c>
      <c r="O1237" s="668">
        <v>5774.62</v>
      </c>
      <c r="P1237" s="681">
        <v>0.25</v>
      </c>
      <c r="Q1237" s="669">
        <v>5774.62</v>
      </c>
    </row>
    <row r="1238" spans="1:17" ht="14.4" customHeight="1" x14ac:dyDescent="0.3">
      <c r="A1238" s="664" t="s">
        <v>555</v>
      </c>
      <c r="B1238" s="665" t="s">
        <v>9189</v>
      </c>
      <c r="C1238" s="665" t="s">
        <v>7623</v>
      </c>
      <c r="D1238" s="665" t="s">
        <v>8356</v>
      </c>
      <c r="E1238" s="665" t="s">
        <v>8357</v>
      </c>
      <c r="F1238" s="668">
        <v>1</v>
      </c>
      <c r="G1238" s="668">
        <v>8704.42</v>
      </c>
      <c r="H1238" s="668">
        <v>1</v>
      </c>
      <c r="I1238" s="668">
        <v>8704.42</v>
      </c>
      <c r="J1238" s="668"/>
      <c r="K1238" s="668"/>
      <c r="L1238" s="668"/>
      <c r="M1238" s="668"/>
      <c r="N1238" s="668">
        <v>1</v>
      </c>
      <c r="O1238" s="668">
        <v>8704.42</v>
      </c>
      <c r="P1238" s="681">
        <v>1</v>
      </c>
      <c r="Q1238" s="669">
        <v>8704.42</v>
      </c>
    </row>
    <row r="1239" spans="1:17" ht="14.4" customHeight="1" x14ac:dyDescent="0.3">
      <c r="A1239" s="664" t="s">
        <v>555</v>
      </c>
      <c r="B1239" s="665" t="s">
        <v>9189</v>
      </c>
      <c r="C1239" s="665" t="s">
        <v>7623</v>
      </c>
      <c r="D1239" s="665" t="s">
        <v>8358</v>
      </c>
      <c r="E1239" s="665" t="s">
        <v>8357</v>
      </c>
      <c r="F1239" s="668">
        <v>3</v>
      </c>
      <c r="G1239" s="668">
        <v>28193.25</v>
      </c>
      <c r="H1239" s="668">
        <v>1</v>
      </c>
      <c r="I1239" s="668">
        <v>9397.75</v>
      </c>
      <c r="J1239" s="668">
        <v>6</v>
      </c>
      <c r="K1239" s="668">
        <v>56386.5</v>
      </c>
      <c r="L1239" s="668">
        <v>2</v>
      </c>
      <c r="M1239" s="668">
        <v>9397.75</v>
      </c>
      <c r="N1239" s="668">
        <v>1</v>
      </c>
      <c r="O1239" s="668">
        <v>9397.75</v>
      </c>
      <c r="P1239" s="681">
        <v>0.33333333333333331</v>
      </c>
      <c r="Q1239" s="669">
        <v>9397.75</v>
      </c>
    </row>
    <row r="1240" spans="1:17" ht="14.4" customHeight="1" x14ac:dyDescent="0.3">
      <c r="A1240" s="664" t="s">
        <v>555</v>
      </c>
      <c r="B1240" s="665" t="s">
        <v>9189</v>
      </c>
      <c r="C1240" s="665" t="s">
        <v>7623</v>
      </c>
      <c r="D1240" s="665" t="s">
        <v>8359</v>
      </c>
      <c r="E1240" s="665" t="s">
        <v>8360</v>
      </c>
      <c r="F1240" s="668">
        <v>3</v>
      </c>
      <c r="G1240" s="668">
        <v>4993.2000000000007</v>
      </c>
      <c r="H1240" s="668">
        <v>1</v>
      </c>
      <c r="I1240" s="668">
        <v>1664.4000000000003</v>
      </c>
      <c r="J1240" s="668">
        <v>6</v>
      </c>
      <c r="K1240" s="668">
        <v>9986.4</v>
      </c>
      <c r="L1240" s="668">
        <v>1.9999999999999996</v>
      </c>
      <c r="M1240" s="668">
        <v>1664.3999999999999</v>
      </c>
      <c r="N1240" s="668">
        <v>2</v>
      </c>
      <c r="O1240" s="668">
        <v>3328.8</v>
      </c>
      <c r="P1240" s="681">
        <v>0.66666666666666663</v>
      </c>
      <c r="Q1240" s="669">
        <v>1664.4</v>
      </c>
    </row>
    <row r="1241" spans="1:17" ht="14.4" customHeight="1" x14ac:dyDescent="0.3">
      <c r="A1241" s="664" t="s">
        <v>555</v>
      </c>
      <c r="B1241" s="665" t="s">
        <v>9189</v>
      </c>
      <c r="C1241" s="665" t="s">
        <v>7623</v>
      </c>
      <c r="D1241" s="665" t="s">
        <v>8361</v>
      </c>
      <c r="E1241" s="665" t="s">
        <v>8362</v>
      </c>
      <c r="F1241" s="668">
        <v>4</v>
      </c>
      <c r="G1241" s="668">
        <v>8295.0400000000009</v>
      </c>
      <c r="H1241" s="668">
        <v>1</v>
      </c>
      <c r="I1241" s="668">
        <v>2073.7600000000002</v>
      </c>
      <c r="J1241" s="668"/>
      <c r="K1241" s="668"/>
      <c r="L1241" s="668"/>
      <c r="M1241" s="668"/>
      <c r="N1241" s="668"/>
      <c r="O1241" s="668"/>
      <c r="P1241" s="681"/>
      <c r="Q1241" s="669"/>
    </row>
    <row r="1242" spans="1:17" ht="14.4" customHeight="1" x14ac:dyDescent="0.3">
      <c r="A1242" s="664" t="s">
        <v>555</v>
      </c>
      <c r="B1242" s="665" t="s">
        <v>9189</v>
      </c>
      <c r="C1242" s="665" t="s">
        <v>7623</v>
      </c>
      <c r="D1242" s="665" t="s">
        <v>8369</v>
      </c>
      <c r="E1242" s="665" t="s">
        <v>8370</v>
      </c>
      <c r="F1242" s="668">
        <v>2</v>
      </c>
      <c r="G1242" s="668">
        <v>21558.44</v>
      </c>
      <c r="H1242" s="668">
        <v>1</v>
      </c>
      <c r="I1242" s="668">
        <v>10779.22</v>
      </c>
      <c r="J1242" s="668">
        <v>9</v>
      </c>
      <c r="K1242" s="668">
        <v>97012.98</v>
      </c>
      <c r="L1242" s="668">
        <v>4.5</v>
      </c>
      <c r="M1242" s="668">
        <v>10779.22</v>
      </c>
      <c r="N1242" s="668">
        <v>4</v>
      </c>
      <c r="O1242" s="668">
        <v>43116.88</v>
      </c>
      <c r="P1242" s="681">
        <v>2</v>
      </c>
      <c r="Q1242" s="669">
        <v>10779.22</v>
      </c>
    </row>
    <row r="1243" spans="1:17" ht="14.4" customHeight="1" x14ac:dyDescent="0.3">
      <c r="A1243" s="664" t="s">
        <v>555</v>
      </c>
      <c r="B1243" s="665" t="s">
        <v>9189</v>
      </c>
      <c r="C1243" s="665" t="s">
        <v>7623</v>
      </c>
      <c r="D1243" s="665" t="s">
        <v>8371</v>
      </c>
      <c r="E1243" s="665" t="s">
        <v>8372</v>
      </c>
      <c r="F1243" s="668"/>
      <c r="G1243" s="668"/>
      <c r="H1243" s="668"/>
      <c r="I1243" s="668"/>
      <c r="J1243" s="668"/>
      <c r="K1243" s="668"/>
      <c r="L1243" s="668"/>
      <c r="M1243" s="668"/>
      <c r="N1243" s="668">
        <v>2</v>
      </c>
      <c r="O1243" s="668">
        <v>18225.5</v>
      </c>
      <c r="P1243" s="681"/>
      <c r="Q1243" s="669">
        <v>9112.75</v>
      </c>
    </row>
    <row r="1244" spans="1:17" ht="14.4" customHeight="1" x14ac:dyDescent="0.3">
      <c r="A1244" s="664" t="s">
        <v>555</v>
      </c>
      <c r="B1244" s="665" t="s">
        <v>9189</v>
      </c>
      <c r="C1244" s="665" t="s">
        <v>7623</v>
      </c>
      <c r="D1244" s="665" t="s">
        <v>8373</v>
      </c>
      <c r="E1244" s="665" t="s">
        <v>8374</v>
      </c>
      <c r="F1244" s="668">
        <v>6</v>
      </c>
      <c r="G1244" s="668">
        <v>7349.88</v>
      </c>
      <c r="H1244" s="668">
        <v>1</v>
      </c>
      <c r="I1244" s="668">
        <v>1224.98</v>
      </c>
      <c r="J1244" s="668">
        <v>17</v>
      </c>
      <c r="K1244" s="668">
        <v>20824.66</v>
      </c>
      <c r="L1244" s="668">
        <v>2.8333333333333335</v>
      </c>
      <c r="M1244" s="668">
        <v>1224.98</v>
      </c>
      <c r="N1244" s="668">
        <v>13</v>
      </c>
      <c r="O1244" s="668">
        <v>15924.74</v>
      </c>
      <c r="P1244" s="681">
        <v>2.1666666666666665</v>
      </c>
      <c r="Q1244" s="669">
        <v>1224.98</v>
      </c>
    </row>
    <row r="1245" spans="1:17" ht="14.4" customHeight="1" x14ac:dyDescent="0.3">
      <c r="A1245" s="664" t="s">
        <v>555</v>
      </c>
      <c r="B1245" s="665" t="s">
        <v>9189</v>
      </c>
      <c r="C1245" s="665" t="s">
        <v>7623</v>
      </c>
      <c r="D1245" s="665" t="s">
        <v>8375</v>
      </c>
      <c r="E1245" s="665" t="s">
        <v>8374</v>
      </c>
      <c r="F1245" s="668">
        <v>6</v>
      </c>
      <c r="G1245" s="668">
        <v>11410.38</v>
      </c>
      <c r="H1245" s="668">
        <v>1</v>
      </c>
      <c r="I1245" s="668">
        <v>1901.7299999999998</v>
      </c>
      <c r="J1245" s="668">
        <v>25</v>
      </c>
      <c r="K1245" s="668">
        <v>47543.25</v>
      </c>
      <c r="L1245" s="668">
        <v>4.166666666666667</v>
      </c>
      <c r="M1245" s="668">
        <v>1901.73</v>
      </c>
      <c r="N1245" s="668">
        <v>14</v>
      </c>
      <c r="O1245" s="668">
        <v>26624.22</v>
      </c>
      <c r="P1245" s="681">
        <v>2.3333333333333335</v>
      </c>
      <c r="Q1245" s="669">
        <v>1901.73</v>
      </c>
    </row>
    <row r="1246" spans="1:17" ht="14.4" customHeight="1" x14ac:dyDescent="0.3">
      <c r="A1246" s="664" t="s">
        <v>555</v>
      </c>
      <c r="B1246" s="665" t="s">
        <v>9189</v>
      </c>
      <c r="C1246" s="665" t="s">
        <v>7623</v>
      </c>
      <c r="D1246" s="665" t="s">
        <v>8376</v>
      </c>
      <c r="E1246" s="665" t="s">
        <v>8377</v>
      </c>
      <c r="F1246" s="668">
        <v>21</v>
      </c>
      <c r="G1246" s="668">
        <v>21798</v>
      </c>
      <c r="H1246" s="668">
        <v>1</v>
      </c>
      <c r="I1246" s="668">
        <v>1038</v>
      </c>
      <c r="J1246" s="668">
        <v>1</v>
      </c>
      <c r="K1246" s="668">
        <v>1038</v>
      </c>
      <c r="L1246" s="668">
        <v>4.7619047619047616E-2</v>
      </c>
      <c r="M1246" s="668">
        <v>1038</v>
      </c>
      <c r="N1246" s="668"/>
      <c r="O1246" s="668"/>
      <c r="P1246" s="681"/>
      <c r="Q1246" s="669"/>
    </row>
    <row r="1247" spans="1:17" ht="14.4" customHeight="1" x14ac:dyDescent="0.3">
      <c r="A1247" s="664" t="s">
        <v>555</v>
      </c>
      <c r="B1247" s="665" t="s">
        <v>9189</v>
      </c>
      <c r="C1247" s="665" t="s">
        <v>7623</v>
      </c>
      <c r="D1247" s="665" t="s">
        <v>8378</v>
      </c>
      <c r="E1247" s="665" t="s">
        <v>8379</v>
      </c>
      <c r="F1247" s="668">
        <v>29</v>
      </c>
      <c r="G1247" s="668">
        <v>38048</v>
      </c>
      <c r="H1247" s="668">
        <v>1</v>
      </c>
      <c r="I1247" s="668">
        <v>1312</v>
      </c>
      <c r="J1247" s="668"/>
      <c r="K1247" s="668"/>
      <c r="L1247" s="668"/>
      <c r="M1247" s="668"/>
      <c r="N1247" s="668"/>
      <c r="O1247" s="668"/>
      <c r="P1247" s="681"/>
      <c r="Q1247" s="669"/>
    </row>
    <row r="1248" spans="1:17" ht="14.4" customHeight="1" x14ac:dyDescent="0.3">
      <c r="A1248" s="664" t="s">
        <v>555</v>
      </c>
      <c r="B1248" s="665" t="s">
        <v>9189</v>
      </c>
      <c r="C1248" s="665" t="s">
        <v>7623</v>
      </c>
      <c r="D1248" s="665" t="s">
        <v>8380</v>
      </c>
      <c r="E1248" s="665" t="s">
        <v>8381</v>
      </c>
      <c r="F1248" s="668">
        <v>14</v>
      </c>
      <c r="G1248" s="668">
        <v>21840</v>
      </c>
      <c r="H1248" s="668">
        <v>1</v>
      </c>
      <c r="I1248" s="668">
        <v>1560</v>
      </c>
      <c r="J1248" s="668"/>
      <c r="K1248" s="668"/>
      <c r="L1248" s="668"/>
      <c r="M1248" s="668"/>
      <c r="N1248" s="668"/>
      <c r="O1248" s="668"/>
      <c r="P1248" s="681"/>
      <c r="Q1248" s="669"/>
    </row>
    <row r="1249" spans="1:17" ht="14.4" customHeight="1" x14ac:dyDescent="0.3">
      <c r="A1249" s="664" t="s">
        <v>555</v>
      </c>
      <c r="B1249" s="665" t="s">
        <v>9189</v>
      </c>
      <c r="C1249" s="665" t="s">
        <v>7623</v>
      </c>
      <c r="D1249" s="665" t="s">
        <v>8382</v>
      </c>
      <c r="E1249" s="665" t="s">
        <v>8383</v>
      </c>
      <c r="F1249" s="668">
        <v>1</v>
      </c>
      <c r="G1249" s="668">
        <v>58.6</v>
      </c>
      <c r="H1249" s="668">
        <v>1</v>
      </c>
      <c r="I1249" s="668">
        <v>58.6</v>
      </c>
      <c r="J1249" s="668"/>
      <c r="K1249" s="668"/>
      <c r="L1249" s="668"/>
      <c r="M1249" s="668"/>
      <c r="N1249" s="668"/>
      <c r="O1249" s="668"/>
      <c r="P1249" s="681"/>
      <c r="Q1249" s="669"/>
    </row>
    <row r="1250" spans="1:17" ht="14.4" customHeight="1" x14ac:dyDescent="0.3">
      <c r="A1250" s="664" t="s">
        <v>555</v>
      </c>
      <c r="B1250" s="665" t="s">
        <v>9189</v>
      </c>
      <c r="C1250" s="665" t="s">
        <v>7623</v>
      </c>
      <c r="D1250" s="665" t="s">
        <v>9235</v>
      </c>
      <c r="E1250" s="665" t="s">
        <v>9236</v>
      </c>
      <c r="F1250" s="668"/>
      <c r="G1250" s="668"/>
      <c r="H1250" s="668"/>
      <c r="I1250" s="668"/>
      <c r="J1250" s="668">
        <v>4</v>
      </c>
      <c r="K1250" s="668">
        <v>11188.6</v>
      </c>
      <c r="L1250" s="668"/>
      <c r="M1250" s="668">
        <v>2797.15</v>
      </c>
      <c r="N1250" s="668">
        <v>2</v>
      </c>
      <c r="O1250" s="668">
        <v>5594.3</v>
      </c>
      <c r="P1250" s="681"/>
      <c r="Q1250" s="669">
        <v>2797.15</v>
      </c>
    </row>
    <row r="1251" spans="1:17" ht="14.4" customHeight="1" x14ac:dyDescent="0.3">
      <c r="A1251" s="664" t="s">
        <v>555</v>
      </c>
      <c r="B1251" s="665" t="s">
        <v>9189</v>
      </c>
      <c r="C1251" s="665" t="s">
        <v>7623</v>
      </c>
      <c r="D1251" s="665" t="s">
        <v>8390</v>
      </c>
      <c r="E1251" s="665" t="s">
        <v>8391</v>
      </c>
      <c r="F1251" s="668"/>
      <c r="G1251" s="668"/>
      <c r="H1251" s="668"/>
      <c r="I1251" s="668"/>
      <c r="J1251" s="668">
        <v>4</v>
      </c>
      <c r="K1251" s="668">
        <v>13112.08</v>
      </c>
      <c r="L1251" s="668"/>
      <c r="M1251" s="668">
        <v>3278.02</v>
      </c>
      <c r="N1251" s="668">
        <v>3</v>
      </c>
      <c r="O1251" s="668">
        <v>9834.06</v>
      </c>
      <c r="P1251" s="681"/>
      <c r="Q1251" s="669">
        <v>3278.02</v>
      </c>
    </row>
    <row r="1252" spans="1:17" ht="14.4" customHeight="1" x14ac:dyDescent="0.3">
      <c r="A1252" s="664" t="s">
        <v>555</v>
      </c>
      <c r="B1252" s="665" t="s">
        <v>9189</v>
      </c>
      <c r="C1252" s="665" t="s">
        <v>7623</v>
      </c>
      <c r="D1252" s="665" t="s">
        <v>8392</v>
      </c>
      <c r="E1252" s="665" t="s">
        <v>8393</v>
      </c>
      <c r="F1252" s="668"/>
      <c r="G1252" s="668"/>
      <c r="H1252" s="668"/>
      <c r="I1252" s="668"/>
      <c r="J1252" s="668">
        <v>6</v>
      </c>
      <c r="K1252" s="668">
        <v>41811.060000000005</v>
      </c>
      <c r="L1252" s="668"/>
      <c r="M1252" s="668">
        <v>6968.5100000000011</v>
      </c>
      <c r="N1252" s="668">
        <v>5</v>
      </c>
      <c r="O1252" s="668">
        <v>34842.550000000003</v>
      </c>
      <c r="P1252" s="681"/>
      <c r="Q1252" s="669">
        <v>6968.51</v>
      </c>
    </row>
    <row r="1253" spans="1:17" ht="14.4" customHeight="1" x14ac:dyDescent="0.3">
      <c r="A1253" s="664" t="s">
        <v>555</v>
      </c>
      <c r="B1253" s="665" t="s">
        <v>9189</v>
      </c>
      <c r="C1253" s="665" t="s">
        <v>7623</v>
      </c>
      <c r="D1253" s="665" t="s">
        <v>8394</v>
      </c>
      <c r="E1253" s="665" t="s">
        <v>8393</v>
      </c>
      <c r="F1253" s="668"/>
      <c r="G1253" s="668"/>
      <c r="H1253" s="668"/>
      <c r="I1253" s="668"/>
      <c r="J1253" s="668">
        <v>2</v>
      </c>
      <c r="K1253" s="668">
        <v>16685.46</v>
      </c>
      <c r="L1253" s="668"/>
      <c r="M1253" s="668">
        <v>8342.73</v>
      </c>
      <c r="N1253" s="668">
        <v>1</v>
      </c>
      <c r="O1253" s="668">
        <v>8342.73</v>
      </c>
      <c r="P1253" s="681"/>
      <c r="Q1253" s="669">
        <v>8342.73</v>
      </c>
    </row>
    <row r="1254" spans="1:17" ht="14.4" customHeight="1" x14ac:dyDescent="0.3">
      <c r="A1254" s="664" t="s">
        <v>555</v>
      </c>
      <c r="B1254" s="665" t="s">
        <v>9189</v>
      </c>
      <c r="C1254" s="665" t="s">
        <v>7623</v>
      </c>
      <c r="D1254" s="665" t="s">
        <v>8397</v>
      </c>
      <c r="E1254" s="665" t="s">
        <v>8398</v>
      </c>
      <c r="F1254" s="668"/>
      <c r="G1254" s="668"/>
      <c r="H1254" s="668"/>
      <c r="I1254" s="668"/>
      <c r="J1254" s="668">
        <v>2</v>
      </c>
      <c r="K1254" s="668">
        <v>22768.9</v>
      </c>
      <c r="L1254" s="668"/>
      <c r="M1254" s="668">
        <v>11384.45</v>
      </c>
      <c r="N1254" s="668"/>
      <c r="O1254" s="668"/>
      <c r="P1254" s="681"/>
      <c r="Q1254" s="669"/>
    </row>
    <row r="1255" spans="1:17" ht="14.4" customHeight="1" x14ac:dyDescent="0.3">
      <c r="A1255" s="664" t="s">
        <v>555</v>
      </c>
      <c r="B1255" s="665" t="s">
        <v>9189</v>
      </c>
      <c r="C1255" s="665" t="s">
        <v>7623</v>
      </c>
      <c r="D1255" s="665" t="s">
        <v>8399</v>
      </c>
      <c r="E1255" s="665" t="s">
        <v>8398</v>
      </c>
      <c r="F1255" s="668"/>
      <c r="G1255" s="668"/>
      <c r="H1255" s="668"/>
      <c r="I1255" s="668"/>
      <c r="J1255" s="668"/>
      <c r="K1255" s="668"/>
      <c r="L1255" s="668"/>
      <c r="M1255" s="668"/>
      <c r="N1255" s="668">
        <v>1</v>
      </c>
      <c r="O1255" s="668">
        <v>10320.11</v>
      </c>
      <c r="P1255" s="681"/>
      <c r="Q1255" s="669">
        <v>10320.11</v>
      </c>
    </row>
    <row r="1256" spans="1:17" ht="14.4" customHeight="1" x14ac:dyDescent="0.3">
      <c r="A1256" s="664" t="s">
        <v>555</v>
      </c>
      <c r="B1256" s="665" t="s">
        <v>9189</v>
      </c>
      <c r="C1256" s="665" t="s">
        <v>7623</v>
      </c>
      <c r="D1256" s="665" t="s">
        <v>7835</v>
      </c>
      <c r="E1256" s="665" t="s">
        <v>7836</v>
      </c>
      <c r="F1256" s="668">
        <v>1</v>
      </c>
      <c r="G1256" s="668">
        <v>9736.64</v>
      </c>
      <c r="H1256" s="668">
        <v>1</v>
      </c>
      <c r="I1256" s="668">
        <v>9736.64</v>
      </c>
      <c r="J1256" s="668"/>
      <c r="K1256" s="668"/>
      <c r="L1256" s="668"/>
      <c r="M1256" s="668"/>
      <c r="N1256" s="668">
        <v>2</v>
      </c>
      <c r="O1256" s="668">
        <v>19473.28</v>
      </c>
      <c r="P1256" s="681">
        <v>2</v>
      </c>
      <c r="Q1256" s="669">
        <v>9736.64</v>
      </c>
    </row>
    <row r="1257" spans="1:17" ht="14.4" customHeight="1" x14ac:dyDescent="0.3">
      <c r="A1257" s="664" t="s">
        <v>555</v>
      </c>
      <c r="B1257" s="665" t="s">
        <v>9189</v>
      </c>
      <c r="C1257" s="665" t="s">
        <v>7623</v>
      </c>
      <c r="D1257" s="665" t="s">
        <v>8400</v>
      </c>
      <c r="E1257" s="665" t="s">
        <v>8401</v>
      </c>
      <c r="F1257" s="668"/>
      <c r="G1257" s="668"/>
      <c r="H1257" s="668"/>
      <c r="I1257" s="668"/>
      <c r="J1257" s="668"/>
      <c r="K1257" s="668"/>
      <c r="L1257" s="668"/>
      <c r="M1257" s="668"/>
      <c r="N1257" s="668">
        <v>1</v>
      </c>
      <c r="O1257" s="668">
        <v>10257.93</v>
      </c>
      <c r="P1257" s="681"/>
      <c r="Q1257" s="669">
        <v>10257.93</v>
      </c>
    </row>
    <row r="1258" spans="1:17" ht="14.4" customHeight="1" x14ac:dyDescent="0.3">
      <c r="A1258" s="664" t="s">
        <v>555</v>
      </c>
      <c r="B1258" s="665" t="s">
        <v>9189</v>
      </c>
      <c r="C1258" s="665" t="s">
        <v>7623</v>
      </c>
      <c r="D1258" s="665" t="s">
        <v>8402</v>
      </c>
      <c r="E1258" s="665" t="s">
        <v>8403</v>
      </c>
      <c r="F1258" s="668"/>
      <c r="G1258" s="668"/>
      <c r="H1258" s="668"/>
      <c r="I1258" s="668"/>
      <c r="J1258" s="668">
        <v>1</v>
      </c>
      <c r="K1258" s="668">
        <v>5093.7299999999996</v>
      </c>
      <c r="L1258" s="668"/>
      <c r="M1258" s="668">
        <v>5093.7299999999996</v>
      </c>
      <c r="N1258" s="668"/>
      <c r="O1258" s="668"/>
      <c r="P1258" s="681"/>
      <c r="Q1258" s="669"/>
    </row>
    <row r="1259" spans="1:17" ht="14.4" customHeight="1" x14ac:dyDescent="0.3">
      <c r="A1259" s="664" t="s">
        <v>555</v>
      </c>
      <c r="B1259" s="665" t="s">
        <v>9189</v>
      </c>
      <c r="C1259" s="665" t="s">
        <v>7623</v>
      </c>
      <c r="D1259" s="665" t="s">
        <v>8410</v>
      </c>
      <c r="E1259" s="665" t="s">
        <v>8411</v>
      </c>
      <c r="F1259" s="668">
        <v>1</v>
      </c>
      <c r="G1259" s="668">
        <v>1190.78</v>
      </c>
      <c r="H1259" s="668">
        <v>1</v>
      </c>
      <c r="I1259" s="668">
        <v>1190.78</v>
      </c>
      <c r="J1259" s="668"/>
      <c r="K1259" s="668"/>
      <c r="L1259" s="668"/>
      <c r="M1259" s="668"/>
      <c r="N1259" s="668">
        <v>3</v>
      </c>
      <c r="O1259" s="668">
        <v>3572.34</v>
      </c>
      <c r="P1259" s="681">
        <v>3</v>
      </c>
      <c r="Q1259" s="669">
        <v>1190.78</v>
      </c>
    </row>
    <row r="1260" spans="1:17" ht="14.4" customHeight="1" x14ac:dyDescent="0.3">
      <c r="A1260" s="664" t="s">
        <v>555</v>
      </c>
      <c r="B1260" s="665" t="s">
        <v>9189</v>
      </c>
      <c r="C1260" s="665" t="s">
        <v>7623</v>
      </c>
      <c r="D1260" s="665" t="s">
        <v>8412</v>
      </c>
      <c r="E1260" s="665" t="s">
        <v>8411</v>
      </c>
      <c r="F1260" s="668">
        <v>1</v>
      </c>
      <c r="G1260" s="668">
        <v>1226.02</v>
      </c>
      <c r="H1260" s="668">
        <v>1</v>
      </c>
      <c r="I1260" s="668">
        <v>1226.02</v>
      </c>
      <c r="J1260" s="668"/>
      <c r="K1260" s="668"/>
      <c r="L1260" s="668"/>
      <c r="M1260" s="668"/>
      <c r="N1260" s="668">
        <v>15</v>
      </c>
      <c r="O1260" s="668">
        <v>18390.3</v>
      </c>
      <c r="P1260" s="681">
        <v>15</v>
      </c>
      <c r="Q1260" s="669">
        <v>1226.02</v>
      </c>
    </row>
    <row r="1261" spans="1:17" ht="14.4" customHeight="1" x14ac:dyDescent="0.3">
      <c r="A1261" s="664" t="s">
        <v>555</v>
      </c>
      <c r="B1261" s="665" t="s">
        <v>9189</v>
      </c>
      <c r="C1261" s="665" t="s">
        <v>7623</v>
      </c>
      <c r="D1261" s="665" t="s">
        <v>8413</v>
      </c>
      <c r="E1261" s="665" t="s">
        <v>8411</v>
      </c>
      <c r="F1261" s="668"/>
      <c r="G1261" s="668"/>
      <c r="H1261" s="668"/>
      <c r="I1261" s="668"/>
      <c r="J1261" s="668"/>
      <c r="K1261" s="668"/>
      <c r="L1261" s="668"/>
      <c r="M1261" s="668"/>
      <c r="N1261" s="668">
        <v>3</v>
      </c>
      <c r="O1261" s="668">
        <v>3771.33</v>
      </c>
      <c r="P1261" s="681"/>
      <c r="Q1261" s="669">
        <v>1257.1099999999999</v>
      </c>
    </row>
    <row r="1262" spans="1:17" ht="14.4" customHeight="1" x14ac:dyDescent="0.3">
      <c r="A1262" s="664" t="s">
        <v>555</v>
      </c>
      <c r="B1262" s="665" t="s">
        <v>9189</v>
      </c>
      <c r="C1262" s="665" t="s">
        <v>7623</v>
      </c>
      <c r="D1262" s="665" t="s">
        <v>8414</v>
      </c>
      <c r="E1262" s="665" t="s">
        <v>8415</v>
      </c>
      <c r="F1262" s="668"/>
      <c r="G1262" s="668"/>
      <c r="H1262" s="668"/>
      <c r="I1262" s="668"/>
      <c r="J1262" s="668"/>
      <c r="K1262" s="668"/>
      <c r="L1262" s="668"/>
      <c r="M1262" s="668"/>
      <c r="N1262" s="668">
        <v>2</v>
      </c>
      <c r="O1262" s="668">
        <v>1662.12</v>
      </c>
      <c r="P1262" s="681"/>
      <c r="Q1262" s="669">
        <v>831.06</v>
      </c>
    </row>
    <row r="1263" spans="1:17" ht="14.4" customHeight="1" x14ac:dyDescent="0.3">
      <c r="A1263" s="664" t="s">
        <v>555</v>
      </c>
      <c r="B1263" s="665" t="s">
        <v>9189</v>
      </c>
      <c r="C1263" s="665" t="s">
        <v>7623</v>
      </c>
      <c r="D1263" s="665" t="s">
        <v>8420</v>
      </c>
      <c r="E1263" s="665" t="s">
        <v>8418</v>
      </c>
      <c r="F1263" s="668"/>
      <c r="G1263" s="668"/>
      <c r="H1263" s="668"/>
      <c r="I1263" s="668"/>
      <c r="J1263" s="668">
        <v>2</v>
      </c>
      <c r="K1263" s="668">
        <v>22472.5</v>
      </c>
      <c r="L1263" s="668"/>
      <c r="M1263" s="668">
        <v>11236.25</v>
      </c>
      <c r="N1263" s="668">
        <v>4</v>
      </c>
      <c r="O1263" s="668">
        <v>44945</v>
      </c>
      <c r="P1263" s="681"/>
      <c r="Q1263" s="669">
        <v>11236.25</v>
      </c>
    </row>
    <row r="1264" spans="1:17" ht="14.4" customHeight="1" x14ac:dyDescent="0.3">
      <c r="A1264" s="664" t="s">
        <v>555</v>
      </c>
      <c r="B1264" s="665" t="s">
        <v>9189</v>
      </c>
      <c r="C1264" s="665" t="s">
        <v>7623</v>
      </c>
      <c r="D1264" s="665" t="s">
        <v>9237</v>
      </c>
      <c r="E1264" s="665" t="s">
        <v>9238</v>
      </c>
      <c r="F1264" s="668"/>
      <c r="G1264" s="668"/>
      <c r="H1264" s="668"/>
      <c r="I1264" s="668"/>
      <c r="J1264" s="668">
        <v>1</v>
      </c>
      <c r="K1264" s="668">
        <v>22007</v>
      </c>
      <c r="L1264" s="668"/>
      <c r="M1264" s="668">
        <v>22007</v>
      </c>
      <c r="N1264" s="668"/>
      <c r="O1264" s="668"/>
      <c r="P1264" s="681"/>
      <c r="Q1264" s="669"/>
    </row>
    <row r="1265" spans="1:17" ht="14.4" customHeight="1" x14ac:dyDescent="0.3">
      <c r="A1265" s="664" t="s">
        <v>555</v>
      </c>
      <c r="B1265" s="665" t="s">
        <v>9189</v>
      </c>
      <c r="C1265" s="665" t="s">
        <v>7623</v>
      </c>
      <c r="D1265" s="665" t="s">
        <v>8423</v>
      </c>
      <c r="E1265" s="665" t="s">
        <v>7838</v>
      </c>
      <c r="F1265" s="668">
        <v>1</v>
      </c>
      <c r="G1265" s="668">
        <v>5930.07</v>
      </c>
      <c r="H1265" s="668">
        <v>1</v>
      </c>
      <c r="I1265" s="668">
        <v>5930.07</v>
      </c>
      <c r="J1265" s="668"/>
      <c r="K1265" s="668"/>
      <c r="L1265" s="668"/>
      <c r="M1265" s="668"/>
      <c r="N1265" s="668"/>
      <c r="O1265" s="668"/>
      <c r="P1265" s="681"/>
      <c r="Q1265" s="669"/>
    </row>
    <row r="1266" spans="1:17" ht="14.4" customHeight="1" x14ac:dyDescent="0.3">
      <c r="A1266" s="664" t="s">
        <v>555</v>
      </c>
      <c r="B1266" s="665" t="s">
        <v>9189</v>
      </c>
      <c r="C1266" s="665" t="s">
        <v>7623</v>
      </c>
      <c r="D1266" s="665" t="s">
        <v>7837</v>
      </c>
      <c r="E1266" s="665" t="s">
        <v>7838</v>
      </c>
      <c r="F1266" s="668">
        <v>1</v>
      </c>
      <c r="G1266" s="668">
        <v>9701.4</v>
      </c>
      <c r="H1266" s="668">
        <v>1</v>
      </c>
      <c r="I1266" s="668">
        <v>9701.4</v>
      </c>
      <c r="J1266" s="668"/>
      <c r="K1266" s="668"/>
      <c r="L1266" s="668"/>
      <c r="M1266" s="668"/>
      <c r="N1266" s="668"/>
      <c r="O1266" s="668"/>
      <c r="P1266" s="681"/>
      <c r="Q1266" s="669"/>
    </row>
    <row r="1267" spans="1:17" ht="14.4" customHeight="1" x14ac:dyDescent="0.3">
      <c r="A1267" s="664" t="s">
        <v>555</v>
      </c>
      <c r="B1267" s="665" t="s">
        <v>9189</v>
      </c>
      <c r="C1267" s="665" t="s">
        <v>7623</v>
      </c>
      <c r="D1267" s="665" t="s">
        <v>8424</v>
      </c>
      <c r="E1267" s="665" t="s">
        <v>7838</v>
      </c>
      <c r="F1267" s="668">
        <v>1</v>
      </c>
      <c r="G1267" s="668">
        <v>11132.62</v>
      </c>
      <c r="H1267" s="668">
        <v>1</v>
      </c>
      <c r="I1267" s="668">
        <v>11132.62</v>
      </c>
      <c r="J1267" s="668"/>
      <c r="K1267" s="668"/>
      <c r="L1267" s="668"/>
      <c r="M1267" s="668"/>
      <c r="N1267" s="668"/>
      <c r="O1267" s="668"/>
      <c r="P1267" s="681"/>
      <c r="Q1267" s="669"/>
    </row>
    <row r="1268" spans="1:17" ht="14.4" customHeight="1" x14ac:dyDescent="0.3">
      <c r="A1268" s="664" t="s">
        <v>555</v>
      </c>
      <c r="B1268" s="665" t="s">
        <v>9189</v>
      </c>
      <c r="C1268" s="665" t="s">
        <v>7623</v>
      </c>
      <c r="D1268" s="665" t="s">
        <v>8427</v>
      </c>
      <c r="E1268" s="665" t="s">
        <v>8428</v>
      </c>
      <c r="F1268" s="668">
        <v>1</v>
      </c>
      <c r="G1268" s="668">
        <v>11571</v>
      </c>
      <c r="H1268" s="668">
        <v>1</v>
      </c>
      <c r="I1268" s="668">
        <v>11571</v>
      </c>
      <c r="J1268" s="668">
        <v>3</v>
      </c>
      <c r="K1268" s="668">
        <v>34713</v>
      </c>
      <c r="L1268" s="668">
        <v>3</v>
      </c>
      <c r="M1268" s="668">
        <v>11571</v>
      </c>
      <c r="N1268" s="668">
        <v>9</v>
      </c>
      <c r="O1268" s="668">
        <v>104139</v>
      </c>
      <c r="P1268" s="681">
        <v>9</v>
      </c>
      <c r="Q1268" s="669">
        <v>11571</v>
      </c>
    </row>
    <row r="1269" spans="1:17" ht="14.4" customHeight="1" x14ac:dyDescent="0.3">
      <c r="A1269" s="664" t="s">
        <v>555</v>
      </c>
      <c r="B1269" s="665" t="s">
        <v>9189</v>
      </c>
      <c r="C1269" s="665" t="s">
        <v>7623</v>
      </c>
      <c r="D1269" s="665" t="s">
        <v>8429</v>
      </c>
      <c r="E1269" s="665" t="s">
        <v>7830</v>
      </c>
      <c r="F1269" s="668">
        <v>7</v>
      </c>
      <c r="G1269" s="668">
        <v>9517.9699999999993</v>
      </c>
      <c r="H1269" s="668">
        <v>1</v>
      </c>
      <c r="I1269" s="668">
        <v>1359.7099999999998</v>
      </c>
      <c r="J1269" s="668">
        <v>8</v>
      </c>
      <c r="K1269" s="668">
        <v>10877.68</v>
      </c>
      <c r="L1269" s="668">
        <v>1.142857142857143</v>
      </c>
      <c r="M1269" s="668">
        <v>1359.71</v>
      </c>
      <c r="N1269" s="668">
        <v>21</v>
      </c>
      <c r="O1269" s="668">
        <v>28553.91</v>
      </c>
      <c r="P1269" s="681">
        <v>3</v>
      </c>
      <c r="Q1269" s="669">
        <v>1359.71</v>
      </c>
    </row>
    <row r="1270" spans="1:17" ht="14.4" customHeight="1" x14ac:dyDescent="0.3">
      <c r="A1270" s="664" t="s">
        <v>555</v>
      </c>
      <c r="B1270" s="665" t="s">
        <v>9189</v>
      </c>
      <c r="C1270" s="665" t="s">
        <v>7623</v>
      </c>
      <c r="D1270" s="665" t="s">
        <v>8430</v>
      </c>
      <c r="E1270" s="665" t="s">
        <v>8431</v>
      </c>
      <c r="F1270" s="668"/>
      <c r="G1270" s="668"/>
      <c r="H1270" s="668"/>
      <c r="I1270" s="668"/>
      <c r="J1270" s="668">
        <v>5</v>
      </c>
      <c r="K1270" s="668">
        <v>7119.8</v>
      </c>
      <c r="L1270" s="668"/>
      <c r="M1270" s="668">
        <v>1423.96</v>
      </c>
      <c r="N1270" s="668">
        <v>8</v>
      </c>
      <c r="O1270" s="668">
        <v>11391.68</v>
      </c>
      <c r="P1270" s="681"/>
      <c r="Q1270" s="669">
        <v>1423.96</v>
      </c>
    </row>
    <row r="1271" spans="1:17" ht="14.4" customHeight="1" x14ac:dyDescent="0.3">
      <c r="A1271" s="664" t="s">
        <v>555</v>
      </c>
      <c r="B1271" s="665" t="s">
        <v>9189</v>
      </c>
      <c r="C1271" s="665" t="s">
        <v>7623</v>
      </c>
      <c r="D1271" s="665" t="s">
        <v>8432</v>
      </c>
      <c r="E1271" s="665" t="s">
        <v>8433</v>
      </c>
      <c r="F1271" s="668">
        <v>9</v>
      </c>
      <c r="G1271" s="668">
        <v>1968.03</v>
      </c>
      <c r="H1271" s="668">
        <v>1</v>
      </c>
      <c r="I1271" s="668">
        <v>218.67</v>
      </c>
      <c r="J1271" s="668">
        <v>3</v>
      </c>
      <c r="K1271" s="668">
        <v>656.01</v>
      </c>
      <c r="L1271" s="668">
        <v>0.33333333333333331</v>
      </c>
      <c r="M1271" s="668">
        <v>218.67</v>
      </c>
      <c r="N1271" s="668">
        <v>15</v>
      </c>
      <c r="O1271" s="668">
        <v>3280.05</v>
      </c>
      <c r="P1271" s="681">
        <v>1.6666666666666667</v>
      </c>
      <c r="Q1271" s="669">
        <v>218.67000000000002</v>
      </c>
    </row>
    <row r="1272" spans="1:17" ht="14.4" customHeight="1" x14ac:dyDescent="0.3">
      <c r="A1272" s="664" t="s">
        <v>555</v>
      </c>
      <c r="B1272" s="665" t="s">
        <v>9189</v>
      </c>
      <c r="C1272" s="665" t="s">
        <v>7623</v>
      </c>
      <c r="D1272" s="665" t="s">
        <v>8435</v>
      </c>
      <c r="E1272" s="665" t="s">
        <v>8436</v>
      </c>
      <c r="F1272" s="668">
        <v>3</v>
      </c>
      <c r="G1272" s="668">
        <v>719.43</v>
      </c>
      <c r="H1272" s="668">
        <v>1</v>
      </c>
      <c r="I1272" s="668">
        <v>239.80999999999997</v>
      </c>
      <c r="J1272" s="668"/>
      <c r="K1272" s="668"/>
      <c r="L1272" s="668"/>
      <c r="M1272" s="668"/>
      <c r="N1272" s="668">
        <v>4</v>
      </c>
      <c r="O1272" s="668">
        <v>959.24</v>
      </c>
      <c r="P1272" s="681">
        <v>1.3333333333333335</v>
      </c>
      <c r="Q1272" s="669">
        <v>239.81</v>
      </c>
    </row>
    <row r="1273" spans="1:17" ht="14.4" customHeight="1" x14ac:dyDescent="0.3">
      <c r="A1273" s="664" t="s">
        <v>555</v>
      </c>
      <c r="B1273" s="665" t="s">
        <v>9189</v>
      </c>
      <c r="C1273" s="665" t="s">
        <v>7623</v>
      </c>
      <c r="D1273" s="665" t="s">
        <v>8437</v>
      </c>
      <c r="E1273" s="665" t="s">
        <v>8438</v>
      </c>
      <c r="F1273" s="668">
        <v>8</v>
      </c>
      <c r="G1273" s="668">
        <v>14119.44</v>
      </c>
      <c r="H1273" s="668">
        <v>1</v>
      </c>
      <c r="I1273" s="668">
        <v>1764.93</v>
      </c>
      <c r="J1273" s="668">
        <v>1</v>
      </c>
      <c r="K1273" s="668">
        <v>1764.93</v>
      </c>
      <c r="L1273" s="668">
        <v>0.125</v>
      </c>
      <c r="M1273" s="668">
        <v>1764.93</v>
      </c>
      <c r="N1273" s="668">
        <v>1</v>
      </c>
      <c r="O1273" s="668">
        <v>1764.93</v>
      </c>
      <c r="P1273" s="681">
        <v>0.125</v>
      </c>
      <c r="Q1273" s="669">
        <v>1764.93</v>
      </c>
    </row>
    <row r="1274" spans="1:17" ht="14.4" customHeight="1" x14ac:dyDescent="0.3">
      <c r="A1274" s="664" t="s">
        <v>555</v>
      </c>
      <c r="B1274" s="665" t="s">
        <v>9189</v>
      </c>
      <c r="C1274" s="665" t="s">
        <v>7623</v>
      </c>
      <c r="D1274" s="665" t="s">
        <v>8439</v>
      </c>
      <c r="E1274" s="665" t="s">
        <v>8438</v>
      </c>
      <c r="F1274" s="668">
        <v>4</v>
      </c>
      <c r="G1274" s="668">
        <v>7133.92</v>
      </c>
      <c r="H1274" s="668">
        <v>1</v>
      </c>
      <c r="I1274" s="668">
        <v>1783.48</v>
      </c>
      <c r="J1274" s="668">
        <v>2</v>
      </c>
      <c r="K1274" s="668">
        <v>3566.96</v>
      </c>
      <c r="L1274" s="668">
        <v>0.5</v>
      </c>
      <c r="M1274" s="668">
        <v>1783.48</v>
      </c>
      <c r="N1274" s="668">
        <v>21</v>
      </c>
      <c r="O1274" s="668">
        <v>37453.08</v>
      </c>
      <c r="P1274" s="681">
        <v>5.25</v>
      </c>
      <c r="Q1274" s="669">
        <v>1783.48</v>
      </c>
    </row>
    <row r="1275" spans="1:17" ht="14.4" customHeight="1" x14ac:dyDescent="0.3">
      <c r="A1275" s="664" t="s">
        <v>555</v>
      </c>
      <c r="B1275" s="665" t="s">
        <v>9189</v>
      </c>
      <c r="C1275" s="665" t="s">
        <v>7623</v>
      </c>
      <c r="D1275" s="665" t="s">
        <v>8440</v>
      </c>
      <c r="E1275" s="665" t="s">
        <v>8436</v>
      </c>
      <c r="F1275" s="668"/>
      <c r="G1275" s="668"/>
      <c r="H1275" s="668"/>
      <c r="I1275" s="668"/>
      <c r="J1275" s="668"/>
      <c r="K1275" s="668"/>
      <c r="L1275" s="668"/>
      <c r="M1275" s="668"/>
      <c r="N1275" s="668">
        <v>2</v>
      </c>
      <c r="O1275" s="668">
        <v>478.8</v>
      </c>
      <c r="P1275" s="681"/>
      <c r="Q1275" s="669">
        <v>239.4</v>
      </c>
    </row>
    <row r="1276" spans="1:17" ht="14.4" customHeight="1" x14ac:dyDescent="0.3">
      <c r="A1276" s="664" t="s">
        <v>555</v>
      </c>
      <c r="B1276" s="665" t="s">
        <v>9189</v>
      </c>
      <c r="C1276" s="665" t="s">
        <v>7623</v>
      </c>
      <c r="D1276" s="665" t="s">
        <v>8442</v>
      </c>
      <c r="E1276" s="665" t="s">
        <v>8443</v>
      </c>
      <c r="F1276" s="668">
        <v>14</v>
      </c>
      <c r="G1276" s="668">
        <v>158732</v>
      </c>
      <c r="H1276" s="668">
        <v>1</v>
      </c>
      <c r="I1276" s="668">
        <v>11338</v>
      </c>
      <c r="J1276" s="668">
        <v>22</v>
      </c>
      <c r="K1276" s="668">
        <v>249436</v>
      </c>
      <c r="L1276" s="668">
        <v>1.5714285714285714</v>
      </c>
      <c r="M1276" s="668">
        <v>11338</v>
      </c>
      <c r="N1276" s="668">
        <v>30</v>
      </c>
      <c r="O1276" s="668">
        <v>340140</v>
      </c>
      <c r="P1276" s="681">
        <v>2.1428571428571428</v>
      </c>
      <c r="Q1276" s="669">
        <v>11338</v>
      </c>
    </row>
    <row r="1277" spans="1:17" ht="14.4" customHeight="1" x14ac:dyDescent="0.3">
      <c r="A1277" s="664" t="s">
        <v>555</v>
      </c>
      <c r="B1277" s="665" t="s">
        <v>9189</v>
      </c>
      <c r="C1277" s="665" t="s">
        <v>7623</v>
      </c>
      <c r="D1277" s="665" t="s">
        <v>8444</v>
      </c>
      <c r="E1277" s="665" t="s">
        <v>8445</v>
      </c>
      <c r="F1277" s="668">
        <v>9</v>
      </c>
      <c r="G1277" s="668">
        <v>24363</v>
      </c>
      <c r="H1277" s="668">
        <v>1</v>
      </c>
      <c r="I1277" s="668">
        <v>2707</v>
      </c>
      <c r="J1277" s="668">
        <v>7</v>
      </c>
      <c r="K1277" s="668">
        <v>18949</v>
      </c>
      <c r="L1277" s="668">
        <v>0.77777777777777779</v>
      </c>
      <c r="M1277" s="668">
        <v>2707</v>
      </c>
      <c r="N1277" s="668">
        <v>7</v>
      </c>
      <c r="O1277" s="668">
        <v>18949</v>
      </c>
      <c r="P1277" s="681">
        <v>0.77777777777777779</v>
      </c>
      <c r="Q1277" s="669">
        <v>2707</v>
      </c>
    </row>
    <row r="1278" spans="1:17" ht="14.4" customHeight="1" x14ac:dyDescent="0.3">
      <c r="A1278" s="664" t="s">
        <v>555</v>
      </c>
      <c r="B1278" s="665" t="s">
        <v>9189</v>
      </c>
      <c r="C1278" s="665" t="s">
        <v>7623</v>
      </c>
      <c r="D1278" s="665" t="s">
        <v>8446</v>
      </c>
      <c r="E1278" s="665" t="s">
        <v>8447</v>
      </c>
      <c r="F1278" s="668">
        <v>17</v>
      </c>
      <c r="G1278" s="668">
        <v>78336</v>
      </c>
      <c r="H1278" s="668">
        <v>1</v>
      </c>
      <c r="I1278" s="668">
        <v>4608</v>
      </c>
      <c r="J1278" s="668">
        <v>23</v>
      </c>
      <c r="K1278" s="668">
        <v>105984</v>
      </c>
      <c r="L1278" s="668">
        <v>1.3529411764705883</v>
      </c>
      <c r="M1278" s="668">
        <v>4608</v>
      </c>
      <c r="N1278" s="668">
        <v>36</v>
      </c>
      <c r="O1278" s="668">
        <v>165888</v>
      </c>
      <c r="P1278" s="681">
        <v>2.1176470588235294</v>
      </c>
      <c r="Q1278" s="669">
        <v>4608</v>
      </c>
    </row>
    <row r="1279" spans="1:17" ht="14.4" customHeight="1" x14ac:dyDescent="0.3">
      <c r="A1279" s="664" t="s">
        <v>555</v>
      </c>
      <c r="B1279" s="665" t="s">
        <v>9189</v>
      </c>
      <c r="C1279" s="665" t="s">
        <v>7623</v>
      </c>
      <c r="D1279" s="665" t="s">
        <v>8448</v>
      </c>
      <c r="E1279" s="665" t="s">
        <v>8449</v>
      </c>
      <c r="F1279" s="668">
        <v>6</v>
      </c>
      <c r="G1279" s="668">
        <v>16242</v>
      </c>
      <c r="H1279" s="668">
        <v>1</v>
      </c>
      <c r="I1279" s="668">
        <v>2707</v>
      </c>
      <c r="J1279" s="668">
        <v>11</v>
      </c>
      <c r="K1279" s="668">
        <v>29777</v>
      </c>
      <c r="L1279" s="668">
        <v>1.8333333333333333</v>
      </c>
      <c r="M1279" s="668">
        <v>2707</v>
      </c>
      <c r="N1279" s="668">
        <v>34</v>
      </c>
      <c r="O1279" s="668">
        <v>92038</v>
      </c>
      <c r="P1279" s="681">
        <v>5.666666666666667</v>
      </c>
      <c r="Q1279" s="669">
        <v>2707</v>
      </c>
    </row>
    <row r="1280" spans="1:17" ht="14.4" customHeight="1" x14ac:dyDescent="0.3">
      <c r="A1280" s="664" t="s">
        <v>555</v>
      </c>
      <c r="B1280" s="665" t="s">
        <v>9189</v>
      </c>
      <c r="C1280" s="665" t="s">
        <v>7623</v>
      </c>
      <c r="D1280" s="665" t="s">
        <v>8450</v>
      </c>
      <c r="E1280" s="665" t="s">
        <v>8235</v>
      </c>
      <c r="F1280" s="668">
        <v>5</v>
      </c>
      <c r="G1280" s="668">
        <v>6933.25</v>
      </c>
      <c r="H1280" s="668">
        <v>1</v>
      </c>
      <c r="I1280" s="668">
        <v>1386.65</v>
      </c>
      <c r="J1280" s="668">
        <v>14</v>
      </c>
      <c r="K1280" s="668">
        <v>19413.100000000002</v>
      </c>
      <c r="L1280" s="668">
        <v>2.8000000000000003</v>
      </c>
      <c r="M1280" s="668">
        <v>1386.65</v>
      </c>
      <c r="N1280" s="668">
        <v>7</v>
      </c>
      <c r="O1280" s="668">
        <v>9706.5500000000011</v>
      </c>
      <c r="P1280" s="681">
        <v>1.4000000000000001</v>
      </c>
      <c r="Q1280" s="669">
        <v>1386.65</v>
      </c>
    </row>
    <row r="1281" spans="1:17" ht="14.4" customHeight="1" x14ac:dyDescent="0.3">
      <c r="A1281" s="664" t="s">
        <v>555</v>
      </c>
      <c r="B1281" s="665" t="s">
        <v>9189</v>
      </c>
      <c r="C1281" s="665" t="s">
        <v>7623</v>
      </c>
      <c r="D1281" s="665" t="s">
        <v>8451</v>
      </c>
      <c r="E1281" s="665" t="s">
        <v>8452</v>
      </c>
      <c r="F1281" s="668">
        <v>6</v>
      </c>
      <c r="G1281" s="668">
        <v>54838.14</v>
      </c>
      <c r="H1281" s="668">
        <v>1</v>
      </c>
      <c r="I1281" s="668">
        <v>9139.69</v>
      </c>
      <c r="J1281" s="668">
        <v>14</v>
      </c>
      <c r="K1281" s="668">
        <v>127955.66</v>
      </c>
      <c r="L1281" s="668">
        <v>2.3333333333333335</v>
      </c>
      <c r="M1281" s="668">
        <v>9139.69</v>
      </c>
      <c r="N1281" s="668">
        <v>10</v>
      </c>
      <c r="O1281" s="668">
        <v>91396.900000000009</v>
      </c>
      <c r="P1281" s="681">
        <v>1.6666666666666667</v>
      </c>
      <c r="Q1281" s="669">
        <v>9139.69</v>
      </c>
    </row>
    <row r="1282" spans="1:17" ht="14.4" customHeight="1" x14ac:dyDescent="0.3">
      <c r="A1282" s="664" t="s">
        <v>555</v>
      </c>
      <c r="B1282" s="665" t="s">
        <v>9189</v>
      </c>
      <c r="C1282" s="665" t="s">
        <v>7623</v>
      </c>
      <c r="D1282" s="665" t="s">
        <v>8453</v>
      </c>
      <c r="E1282" s="665" t="s">
        <v>8454</v>
      </c>
      <c r="F1282" s="668">
        <v>11</v>
      </c>
      <c r="G1282" s="668">
        <v>23427.03</v>
      </c>
      <c r="H1282" s="668">
        <v>1</v>
      </c>
      <c r="I1282" s="668">
        <v>2129.73</v>
      </c>
      <c r="J1282" s="668">
        <v>11</v>
      </c>
      <c r="K1282" s="668">
        <v>23427.03</v>
      </c>
      <c r="L1282" s="668">
        <v>1</v>
      </c>
      <c r="M1282" s="668">
        <v>2129.73</v>
      </c>
      <c r="N1282" s="668">
        <v>13</v>
      </c>
      <c r="O1282" s="668">
        <v>27686.489999999998</v>
      </c>
      <c r="P1282" s="681">
        <v>1.1818181818181819</v>
      </c>
      <c r="Q1282" s="669">
        <v>2129.73</v>
      </c>
    </row>
    <row r="1283" spans="1:17" ht="14.4" customHeight="1" x14ac:dyDescent="0.3">
      <c r="A1283" s="664" t="s">
        <v>555</v>
      </c>
      <c r="B1283" s="665" t="s">
        <v>9189</v>
      </c>
      <c r="C1283" s="665" t="s">
        <v>7623</v>
      </c>
      <c r="D1283" s="665" t="s">
        <v>8455</v>
      </c>
      <c r="E1283" s="665" t="s">
        <v>8454</v>
      </c>
      <c r="F1283" s="668"/>
      <c r="G1283" s="668"/>
      <c r="H1283" s="668"/>
      <c r="I1283" s="668"/>
      <c r="J1283" s="668">
        <v>1</v>
      </c>
      <c r="K1283" s="668">
        <v>2342.1799999999998</v>
      </c>
      <c r="L1283" s="668"/>
      <c r="M1283" s="668">
        <v>2342.1799999999998</v>
      </c>
      <c r="N1283" s="668">
        <v>3</v>
      </c>
      <c r="O1283" s="668">
        <v>7026.5399999999991</v>
      </c>
      <c r="P1283" s="681"/>
      <c r="Q1283" s="669">
        <v>2342.1799999999998</v>
      </c>
    </row>
    <row r="1284" spans="1:17" ht="14.4" customHeight="1" x14ac:dyDescent="0.3">
      <c r="A1284" s="664" t="s">
        <v>555</v>
      </c>
      <c r="B1284" s="665" t="s">
        <v>9189</v>
      </c>
      <c r="C1284" s="665" t="s">
        <v>7623</v>
      </c>
      <c r="D1284" s="665" t="s">
        <v>8464</v>
      </c>
      <c r="E1284" s="665" t="s">
        <v>8463</v>
      </c>
      <c r="F1284" s="668"/>
      <c r="G1284" s="668"/>
      <c r="H1284" s="668"/>
      <c r="I1284" s="668"/>
      <c r="J1284" s="668"/>
      <c r="K1284" s="668"/>
      <c r="L1284" s="668"/>
      <c r="M1284" s="668"/>
      <c r="N1284" s="668">
        <v>1</v>
      </c>
      <c r="O1284" s="668">
        <v>6451.8</v>
      </c>
      <c r="P1284" s="681"/>
      <c r="Q1284" s="669">
        <v>6451.8</v>
      </c>
    </row>
    <row r="1285" spans="1:17" ht="14.4" customHeight="1" x14ac:dyDescent="0.3">
      <c r="A1285" s="664" t="s">
        <v>555</v>
      </c>
      <c r="B1285" s="665" t="s">
        <v>9189</v>
      </c>
      <c r="C1285" s="665" t="s">
        <v>7623</v>
      </c>
      <c r="D1285" s="665" t="s">
        <v>8465</v>
      </c>
      <c r="E1285" s="665" t="s">
        <v>8466</v>
      </c>
      <c r="F1285" s="668"/>
      <c r="G1285" s="668"/>
      <c r="H1285" s="668"/>
      <c r="I1285" s="668"/>
      <c r="J1285" s="668"/>
      <c r="K1285" s="668"/>
      <c r="L1285" s="668"/>
      <c r="M1285" s="668"/>
      <c r="N1285" s="668">
        <v>3</v>
      </c>
      <c r="O1285" s="668">
        <v>1770.6</v>
      </c>
      <c r="P1285" s="681"/>
      <c r="Q1285" s="669">
        <v>590.19999999999993</v>
      </c>
    </row>
    <row r="1286" spans="1:17" ht="14.4" customHeight="1" x14ac:dyDescent="0.3">
      <c r="A1286" s="664" t="s">
        <v>555</v>
      </c>
      <c r="B1286" s="665" t="s">
        <v>9189</v>
      </c>
      <c r="C1286" s="665" t="s">
        <v>7623</v>
      </c>
      <c r="D1286" s="665" t="s">
        <v>8467</v>
      </c>
      <c r="E1286" s="665" t="s">
        <v>8468</v>
      </c>
      <c r="F1286" s="668">
        <v>3</v>
      </c>
      <c r="G1286" s="668">
        <v>1770.6</v>
      </c>
      <c r="H1286" s="668">
        <v>1</v>
      </c>
      <c r="I1286" s="668">
        <v>590.19999999999993</v>
      </c>
      <c r="J1286" s="668"/>
      <c r="K1286" s="668"/>
      <c r="L1286" s="668"/>
      <c r="M1286" s="668"/>
      <c r="N1286" s="668">
        <v>3</v>
      </c>
      <c r="O1286" s="668">
        <v>1770.6</v>
      </c>
      <c r="P1286" s="681">
        <v>1</v>
      </c>
      <c r="Q1286" s="669">
        <v>590.19999999999993</v>
      </c>
    </row>
    <row r="1287" spans="1:17" ht="14.4" customHeight="1" x14ac:dyDescent="0.3">
      <c r="A1287" s="664" t="s">
        <v>555</v>
      </c>
      <c r="B1287" s="665" t="s">
        <v>9189</v>
      </c>
      <c r="C1287" s="665" t="s">
        <v>7623</v>
      </c>
      <c r="D1287" s="665" t="s">
        <v>8470</v>
      </c>
      <c r="E1287" s="665" t="s">
        <v>8471</v>
      </c>
      <c r="F1287" s="668"/>
      <c r="G1287" s="668"/>
      <c r="H1287" s="668"/>
      <c r="I1287" s="668"/>
      <c r="J1287" s="668">
        <v>1</v>
      </c>
      <c r="K1287" s="668">
        <v>18395</v>
      </c>
      <c r="L1287" s="668"/>
      <c r="M1287" s="668">
        <v>18395</v>
      </c>
      <c r="N1287" s="668">
        <v>1</v>
      </c>
      <c r="O1287" s="668">
        <v>18395</v>
      </c>
      <c r="P1287" s="681"/>
      <c r="Q1287" s="669">
        <v>18395</v>
      </c>
    </row>
    <row r="1288" spans="1:17" ht="14.4" customHeight="1" x14ac:dyDescent="0.3">
      <c r="A1288" s="664" t="s">
        <v>555</v>
      </c>
      <c r="B1288" s="665" t="s">
        <v>9189</v>
      </c>
      <c r="C1288" s="665" t="s">
        <v>7623</v>
      </c>
      <c r="D1288" s="665" t="s">
        <v>8472</v>
      </c>
      <c r="E1288" s="665" t="s">
        <v>8473</v>
      </c>
      <c r="F1288" s="668"/>
      <c r="G1288" s="668"/>
      <c r="H1288" s="668"/>
      <c r="I1288" s="668"/>
      <c r="J1288" s="668"/>
      <c r="K1288" s="668"/>
      <c r="L1288" s="668"/>
      <c r="M1288" s="668"/>
      <c r="N1288" s="668">
        <v>3</v>
      </c>
      <c r="O1288" s="668">
        <v>11880</v>
      </c>
      <c r="P1288" s="681"/>
      <c r="Q1288" s="669">
        <v>3960</v>
      </c>
    </row>
    <row r="1289" spans="1:17" ht="14.4" customHeight="1" x14ac:dyDescent="0.3">
      <c r="A1289" s="664" t="s">
        <v>555</v>
      </c>
      <c r="B1289" s="665" t="s">
        <v>9189</v>
      </c>
      <c r="C1289" s="665" t="s">
        <v>7623</v>
      </c>
      <c r="D1289" s="665" t="s">
        <v>8474</v>
      </c>
      <c r="E1289" s="665" t="s">
        <v>8473</v>
      </c>
      <c r="F1289" s="668">
        <v>2</v>
      </c>
      <c r="G1289" s="668">
        <v>10800</v>
      </c>
      <c r="H1289" s="668">
        <v>1</v>
      </c>
      <c r="I1289" s="668">
        <v>5400</v>
      </c>
      <c r="J1289" s="668">
        <v>2</v>
      </c>
      <c r="K1289" s="668">
        <v>10800</v>
      </c>
      <c r="L1289" s="668">
        <v>1</v>
      </c>
      <c r="M1289" s="668">
        <v>5400</v>
      </c>
      <c r="N1289" s="668"/>
      <c r="O1289" s="668"/>
      <c r="P1289" s="681"/>
      <c r="Q1289" s="669"/>
    </row>
    <row r="1290" spans="1:17" ht="14.4" customHeight="1" x14ac:dyDescent="0.3">
      <c r="A1290" s="664" t="s">
        <v>555</v>
      </c>
      <c r="B1290" s="665" t="s">
        <v>9189</v>
      </c>
      <c r="C1290" s="665" t="s">
        <v>7623</v>
      </c>
      <c r="D1290" s="665" t="s">
        <v>8475</v>
      </c>
      <c r="E1290" s="665" t="s">
        <v>8476</v>
      </c>
      <c r="F1290" s="668">
        <v>19</v>
      </c>
      <c r="G1290" s="668">
        <v>10455.700000000001</v>
      </c>
      <c r="H1290" s="668">
        <v>1</v>
      </c>
      <c r="I1290" s="668">
        <v>550.30000000000007</v>
      </c>
      <c r="J1290" s="668">
        <v>24</v>
      </c>
      <c r="K1290" s="668">
        <v>13207.2</v>
      </c>
      <c r="L1290" s="668">
        <v>1.263157894736842</v>
      </c>
      <c r="M1290" s="668">
        <v>550.30000000000007</v>
      </c>
      <c r="N1290" s="668">
        <v>23</v>
      </c>
      <c r="O1290" s="668">
        <v>12656.9</v>
      </c>
      <c r="P1290" s="681">
        <v>1.2105263157894737</v>
      </c>
      <c r="Q1290" s="669">
        <v>550.29999999999995</v>
      </c>
    </row>
    <row r="1291" spans="1:17" ht="14.4" customHeight="1" x14ac:dyDescent="0.3">
      <c r="A1291" s="664" t="s">
        <v>555</v>
      </c>
      <c r="B1291" s="665" t="s">
        <v>9189</v>
      </c>
      <c r="C1291" s="665" t="s">
        <v>7623</v>
      </c>
      <c r="D1291" s="665" t="s">
        <v>8477</v>
      </c>
      <c r="E1291" s="665" t="s">
        <v>8478</v>
      </c>
      <c r="F1291" s="668"/>
      <c r="G1291" s="668"/>
      <c r="H1291" s="668"/>
      <c r="I1291" s="668"/>
      <c r="J1291" s="668">
        <v>2</v>
      </c>
      <c r="K1291" s="668">
        <v>1208</v>
      </c>
      <c r="L1291" s="668"/>
      <c r="M1291" s="668">
        <v>604</v>
      </c>
      <c r="N1291" s="668">
        <v>7</v>
      </c>
      <c r="O1291" s="668">
        <v>4228</v>
      </c>
      <c r="P1291" s="681"/>
      <c r="Q1291" s="669">
        <v>604</v>
      </c>
    </row>
    <row r="1292" spans="1:17" ht="14.4" customHeight="1" x14ac:dyDescent="0.3">
      <c r="A1292" s="664" t="s">
        <v>555</v>
      </c>
      <c r="B1292" s="665" t="s">
        <v>9189</v>
      </c>
      <c r="C1292" s="665" t="s">
        <v>7623</v>
      </c>
      <c r="D1292" s="665" t="s">
        <v>8479</v>
      </c>
      <c r="E1292" s="665" t="s">
        <v>8480</v>
      </c>
      <c r="F1292" s="668"/>
      <c r="G1292" s="668"/>
      <c r="H1292" s="668"/>
      <c r="I1292" s="668"/>
      <c r="J1292" s="668">
        <v>1</v>
      </c>
      <c r="K1292" s="668">
        <v>7835</v>
      </c>
      <c r="L1292" s="668"/>
      <c r="M1292" s="668">
        <v>7835</v>
      </c>
      <c r="N1292" s="668"/>
      <c r="O1292" s="668"/>
      <c r="P1292" s="681"/>
      <c r="Q1292" s="669"/>
    </row>
    <row r="1293" spans="1:17" ht="14.4" customHeight="1" x14ac:dyDescent="0.3">
      <c r="A1293" s="664" t="s">
        <v>555</v>
      </c>
      <c r="B1293" s="665" t="s">
        <v>9189</v>
      </c>
      <c r="C1293" s="665" t="s">
        <v>7623</v>
      </c>
      <c r="D1293" s="665" t="s">
        <v>8484</v>
      </c>
      <c r="E1293" s="665" t="s">
        <v>8485</v>
      </c>
      <c r="F1293" s="668">
        <v>3</v>
      </c>
      <c r="G1293" s="668">
        <v>1746</v>
      </c>
      <c r="H1293" s="668">
        <v>1</v>
      </c>
      <c r="I1293" s="668">
        <v>582</v>
      </c>
      <c r="J1293" s="668"/>
      <c r="K1293" s="668"/>
      <c r="L1293" s="668"/>
      <c r="M1293" s="668"/>
      <c r="N1293" s="668"/>
      <c r="O1293" s="668"/>
      <c r="P1293" s="681"/>
      <c r="Q1293" s="669"/>
    </row>
    <row r="1294" spans="1:17" ht="14.4" customHeight="1" x14ac:dyDescent="0.3">
      <c r="A1294" s="664" t="s">
        <v>555</v>
      </c>
      <c r="B1294" s="665" t="s">
        <v>9189</v>
      </c>
      <c r="C1294" s="665" t="s">
        <v>7623</v>
      </c>
      <c r="D1294" s="665" t="s">
        <v>8488</v>
      </c>
      <c r="E1294" s="665" t="s">
        <v>8489</v>
      </c>
      <c r="F1294" s="668">
        <v>1</v>
      </c>
      <c r="G1294" s="668">
        <v>8573.84</v>
      </c>
      <c r="H1294" s="668">
        <v>1</v>
      </c>
      <c r="I1294" s="668">
        <v>8573.84</v>
      </c>
      <c r="J1294" s="668">
        <v>1</v>
      </c>
      <c r="K1294" s="668">
        <v>8573.84</v>
      </c>
      <c r="L1294" s="668">
        <v>1</v>
      </c>
      <c r="M1294" s="668">
        <v>8573.84</v>
      </c>
      <c r="N1294" s="668"/>
      <c r="O1294" s="668"/>
      <c r="P1294" s="681"/>
      <c r="Q1294" s="669"/>
    </row>
    <row r="1295" spans="1:17" ht="14.4" customHeight="1" x14ac:dyDescent="0.3">
      <c r="A1295" s="664" t="s">
        <v>555</v>
      </c>
      <c r="B1295" s="665" t="s">
        <v>9189</v>
      </c>
      <c r="C1295" s="665" t="s">
        <v>7623</v>
      </c>
      <c r="D1295" s="665" t="s">
        <v>8500</v>
      </c>
      <c r="E1295" s="665" t="s">
        <v>8501</v>
      </c>
      <c r="F1295" s="668">
        <v>2</v>
      </c>
      <c r="G1295" s="668">
        <v>15434</v>
      </c>
      <c r="H1295" s="668">
        <v>1</v>
      </c>
      <c r="I1295" s="668">
        <v>7717</v>
      </c>
      <c r="J1295" s="668">
        <v>1</v>
      </c>
      <c r="K1295" s="668">
        <v>7717</v>
      </c>
      <c r="L1295" s="668">
        <v>0.5</v>
      </c>
      <c r="M1295" s="668">
        <v>7717</v>
      </c>
      <c r="N1295" s="668"/>
      <c r="O1295" s="668"/>
      <c r="P1295" s="681"/>
      <c r="Q1295" s="669"/>
    </row>
    <row r="1296" spans="1:17" ht="14.4" customHeight="1" x14ac:dyDescent="0.3">
      <c r="A1296" s="664" t="s">
        <v>555</v>
      </c>
      <c r="B1296" s="665" t="s">
        <v>9189</v>
      </c>
      <c r="C1296" s="665" t="s">
        <v>7623</v>
      </c>
      <c r="D1296" s="665" t="s">
        <v>8508</v>
      </c>
      <c r="E1296" s="665" t="s">
        <v>8509</v>
      </c>
      <c r="F1296" s="668"/>
      <c r="G1296" s="668"/>
      <c r="H1296" s="668"/>
      <c r="I1296" s="668"/>
      <c r="J1296" s="668"/>
      <c r="K1296" s="668"/>
      <c r="L1296" s="668"/>
      <c r="M1296" s="668"/>
      <c r="N1296" s="668">
        <v>3</v>
      </c>
      <c r="O1296" s="668">
        <v>30710.04</v>
      </c>
      <c r="P1296" s="681"/>
      <c r="Q1296" s="669">
        <v>10236.68</v>
      </c>
    </row>
    <row r="1297" spans="1:17" ht="14.4" customHeight="1" x14ac:dyDescent="0.3">
      <c r="A1297" s="664" t="s">
        <v>555</v>
      </c>
      <c r="B1297" s="665" t="s">
        <v>9189</v>
      </c>
      <c r="C1297" s="665" t="s">
        <v>7623</v>
      </c>
      <c r="D1297" s="665" t="s">
        <v>9239</v>
      </c>
      <c r="E1297" s="665" t="s">
        <v>8513</v>
      </c>
      <c r="F1297" s="668">
        <v>1</v>
      </c>
      <c r="G1297" s="668">
        <v>15313.31</v>
      </c>
      <c r="H1297" s="668">
        <v>1</v>
      </c>
      <c r="I1297" s="668">
        <v>15313.31</v>
      </c>
      <c r="J1297" s="668"/>
      <c r="K1297" s="668"/>
      <c r="L1297" s="668"/>
      <c r="M1297" s="668"/>
      <c r="N1297" s="668"/>
      <c r="O1297" s="668"/>
      <c r="P1297" s="681"/>
      <c r="Q1297" s="669"/>
    </row>
    <row r="1298" spans="1:17" ht="14.4" customHeight="1" x14ac:dyDescent="0.3">
      <c r="A1298" s="664" t="s">
        <v>555</v>
      </c>
      <c r="B1298" s="665" t="s">
        <v>9189</v>
      </c>
      <c r="C1298" s="665" t="s">
        <v>7623</v>
      </c>
      <c r="D1298" s="665" t="s">
        <v>8514</v>
      </c>
      <c r="E1298" s="665" t="s">
        <v>8515</v>
      </c>
      <c r="F1298" s="668">
        <v>1</v>
      </c>
      <c r="G1298" s="668">
        <v>8691.98</v>
      </c>
      <c r="H1298" s="668">
        <v>1</v>
      </c>
      <c r="I1298" s="668">
        <v>8691.98</v>
      </c>
      <c r="J1298" s="668"/>
      <c r="K1298" s="668"/>
      <c r="L1298" s="668"/>
      <c r="M1298" s="668"/>
      <c r="N1298" s="668"/>
      <c r="O1298" s="668"/>
      <c r="P1298" s="681"/>
      <c r="Q1298" s="669"/>
    </row>
    <row r="1299" spans="1:17" ht="14.4" customHeight="1" x14ac:dyDescent="0.3">
      <c r="A1299" s="664" t="s">
        <v>555</v>
      </c>
      <c r="B1299" s="665" t="s">
        <v>9189</v>
      </c>
      <c r="C1299" s="665" t="s">
        <v>7623</v>
      </c>
      <c r="D1299" s="665" t="s">
        <v>8520</v>
      </c>
      <c r="E1299" s="665" t="s">
        <v>8521</v>
      </c>
      <c r="F1299" s="668">
        <v>9</v>
      </c>
      <c r="G1299" s="668">
        <v>6182.1</v>
      </c>
      <c r="H1299" s="668">
        <v>1</v>
      </c>
      <c r="I1299" s="668">
        <v>686.90000000000009</v>
      </c>
      <c r="J1299" s="668">
        <v>2</v>
      </c>
      <c r="K1299" s="668">
        <v>1373.8</v>
      </c>
      <c r="L1299" s="668">
        <v>0.22222222222222221</v>
      </c>
      <c r="M1299" s="668">
        <v>686.9</v>
      </c>
      <c r="N1299" s="668">
        <v>3</v>
      </c>
      <c r="O1299" s="668">
        <v>2060.6999999999998</v>
      </c>
      <c r="P1299" s="681">
        <v>0.33333333333333326</v>
      </c>
      <c r="Q1299" s="669">
        <v>686.9</v>
      </c>
    </row>
    <row r="1300" spans="1:17" ht="14.4" customHeight="1" x14ac:dyDescent="0.3">
      <c r="A1300" s="664" t="s">
        <v>555</v>
      </c>
      <c r="B1300" s="665" t="s">
        <v>9189</v>
      </c>
      <c r="C1300" s="665" t="s">
        <v>7623</v>
      </c>
      <c r="D1300" s="665" t="s">
        <v>8522</v>
      </c>
      <c r="E1300" s="665" t="s">
        <v>8523</v>
      </c>
      <c r="F1300" s="668">
        <v>15</v>
      </c>
      <c r="G1300" s="668">
        <v>13333.949999999999</v>
      </c>
      <c r="H1300" s="668">
        <v>1</v>
      </c>
      <c r="I1300" s="668">
        <v>888.93</v>
      </c>
      <c r="J1300" s="668">
        <v>3</v>
      </c>
      <c r="K1300" s="668">
        <v>2666.79</v>
      </c>
      <c r="L1300" s="668">
        <v>0.2</v>
      </c>
      <c r="M1300" s="668">
        <v>888.93</v>
      </c>
      <c r="N1300" s="668">
        <v>13</v>
      </c>
      <c r="O1300" s="668">
        <v>11556.09</v>
      </c>
      <c r="P1300" s="681">
        <v>0.8666666666666667</v>
      </c>
      <c r="Q1300" s="669">
        <v>888.93000000000006</v>
      </c>
    </row>
    <row r="1301" spans="1:17" ht="14.4" customHeight="1" x14ac:dyDescent="0.3">
      <c r="A1301" s="664" t="s">
        <v>555</v>
      </c>
      <c r="B1301" s="665" t="s">
        <v>9189</v>
      </c>
      <c r="C1301" s="665" t="s">
        <v>7623</v>
      </c>
      <c r="D1301" s="665" t="s">
        <v>8524</v>
      </c>
      <c r="E1301" s="665" t="s">
        <v>8525</v>
      </c>
      <c r="F1301" s="668">
        <v>2</v>
      </c>
      <c r="G1301" s="668">
        <v>8364.08</v>
      </c>
      <c r="H1301" s="668">
        <v>1</v>
      </c>
      <c r="I1301" s="668">
        <v>4182.04</v>
      </c>
      <c r="J1301" s="668"/>
      <c r="K1301" s="668"/>
      <c r="L1301" s="668"/>
      <c r="M1301" s="668"/>
      <c r="N1301" s="668"/>
      <c r="O1301" s="668"/>
      <c r="P1301" s="681"/>
      <c r="Q1301" s="669"/>
    </row>
    <row r="1302" spans="1:17" ht="14.4" customHeight="1" x14ac:dyDescent="0.3">
      <c r="A1302" s="664" t="s">
        <v>555</v>
      </c>
      <c r="B1302" s="665" t="s">
        <v>9189</v>
      </c>
      <c r="C1302" s="665" t="s">
        <v>7623</v>
      </c>
      <c r="D1302" s="665" t="s">
        <v>8526</v>
      </c>
      <c r="E1302" s="665" t="s">
        <v>8527</v>
      </c>
      <c r="F1302" s="668"/>
      <c r="G1302" s="668"/>
      <c r="H1302" s="668"/>
      <c r="I1302" s="668"/>
      <c r="J1302" s="668">
        <v>1</v>
      </c>
      <c r="K1302" s="668">
        <v>8283.65</v>
      </c>
      <c r="L1302" s="668"/>
      <c r="M1302" s="668">
        <v>8283.65</v>
      </c>
      <c r="N1302" s="668"/>
      <c r="O1302" s="668"/>
      <c r="P1302" s="681"/>
      <c r="Q1302" s="669"/>
    </row>
    <row r="1303" spans="1:17" ht="14.4" customHeight="1" x14ac:dyDescent="0.3">
      <c r="A1303" s="664" t="s">
        <v>555</v>
      </c>
      <c r="B1303" s="665" t="s">
        <v>9189</v>
      </c>
      <c r="C1303" s="665" t="s">
        <v>7623</v>
      </c>
      <c r="D1303" s="665" t="s">
        <v>8528</v>
      </c>
      <c r="E1303" s="665" t="s">
        <v>8529</v>
      </c>
      <c r="F1303" s="668">
        <v>1</v>
      </c>
      <c r="G1303" s="668">
        <v>8283.65</v>
      </c>
      <c r="H1303" s="668">
        <v>1</v>
      </c>
      <c r="I1303" s="668">
        <v>8283.65</v>
      </c>
      <c r="J1303" s="668"/>
      <c r="K1303" s="668"/>
      <c r="L1303" s="668"/>
      <c r="M1303" s="668"/>
      <c r="N1303" s="668">
        <v>2</v>
      </c>
      <c r="O1303" s="668">
        <v>16567.3</v>
      </c>
      <c r="P1303" s="681">
        <v>2</v>
      </c>
      <c r="Q1303" s="669">
        <v>8283.65</v>
      </c>
    </row>
    <row r="1304" spans="1:17" ht="14.4" customHeight="1" x14ac:dyDescent="0.3">
      <c r="A1304" s="664" t="s">
        <v>555</v>
      </c>
      <c r="B1304" s="665" t="s">
        <v>9189</v>
      </c>
      <c r="C1304" s="665" t="s">
        <v>7623</v>
      </c>
      <c r="D1304" s="665" t="s">
        <v>8530</v>
      </c>
      <c r="E1304" s="665" t="s">
        <v>8531</v>
      </c>
      <c r="F1304" s="668"/>
      <c r="G1304" s="668"/>
      <c r="H1304" s="668"/>
      <c r="I1304" s="668"/>
      <c r="J1304" s="668">
        <v>3</v>
      </c>
      <c r="K1304" s="668">
        <v>13462.14</v>
      </c>
      <c r="L1304" s="668"/>
      <c r="M1304" s="668">
        <v>4487.38</v>
      </c>
      <c r="N1304" s="668">
        <v>1</v>
      </c>
      <c r="O1304" s="668">
        <v>4487.38</v>
      </c>
      <c r="P1304" s="681"/>
      <c r="Q1304" s="669">
        <v>4487.38</v>
      </c>
    </row>
    <row r="1305" spans="1:17" ht="14.4" customHeight="1" x14ac:dyDescent="0.3">
      <c r="A1305" s="664" t="s">
        <v>555</v>
      </c>
      <c r="B1305" s="665" t="s">
        <v>9189</v>
      </c>
      <c r="C1305" s="665" t="s">
        <v>7623</v>
      </c>
      <c r="D1305" s="665" t="s">
        <v>8539</v>
      </c>
      <c r="E1305" s="665" t="s">
        <v>8540</v>
      </c>
      <c r="F1305" s="668">
        <v>14</v>
      </c>
      <c r="G1305" s="668">
        <v>2190.86</v>
      </c>
      <c r="H1305" s="668">
        <v>1</v>
      </c>
      <c r="I1305" s="668">
        <v>156.49</v>
      </c>
      <c r="J1305" s="668">
        <v>4</v>
      </c>
      <c r="K1305" s="668">
        <v>625.96</v>
      </c>
      <c r="L1305" s="668">
        <v>0.2857142857142857</v>
      </c>
      <c r="M1305" s="668">
        <v>156.49</v>
      </c>
      <c r="N1305" s="668">
        <v>4</v>
      </c>
      <c r="O1305" s="668">
        <v>625.96</v>
      </c>
      <c r="P1305" s="681">
        <v>0.2857142857142857</v>
      </c>
      <c r="Q1305" s="669">
        <v>156.49</v>
      </c>
    </row>
    <row r="1306" spans="1:17" ht="14.4" customHeight="1" x14ac:dyDescent="0.3">
      <c r="A1306" s="664" t="s">
        <v>555</v>
      </c>
      <c r="B1306" s="665" t="s">
        <v>9189</v>
      </c>
      <c r="C1306" s="665" t="s">
        <v>7623</v>
      </c>
      <c r="D1306" s="665" t="s">
        <v>8541</v>
      </c>
      <c r="E1306" s="665" t="s">
        <v>8540</v>
      </c>
      <c r="F1306" s="668">
        <v>2</v>
      </c>
      <c r="G1306" s="668">
        <v>344.08</v>
      </c>
      <c r="H1306" s="668">
        <v>1</v>
      </c>
      <c r="I1306" s="668">
        <v>172.04</v>
      </c>
      <c r="J1306" s="668">
        <v>23</v>
      </c>
      <c r="K1306" s="668">
        <v>3956.92</v>
      </c>
      <c r="L1306" s="668">
        <v>11.5</v>
      </c>
      <c r="M1306" s="668">
        <v>172.04</v>
      </c>
      <c r="N1306" s="668"/>
      <c r="O1306" s="668"/>
      <c r="P1306" s="681"/>
      <c r="Q1306" s="669"/>
    </row>
    <row r="1307" spans="1:17" ht="14.4" customHeight="1" x14ac:dyDescent="0.3">
      <c r="A1307" s="664" t="s">
        <v>555</v>
      </c>
      <c r="B1307" s="665" t="s">
        <v>9189</v>
      </c>
      <c r="C1307" s="665" t="s">
        <v>7623</v>
      </c>
      <c r="D1307" s="665" t="s">
        <v>8543</v>
      </c>
      <c r="E1307" s="665" t="s">
        <v>8540</v>
      </c>
      <c r="F1307" s="668">
        <v>1</v>
      </c>
      <c r="G1307" s="668">
        <v>312.98</v>
      </c>
      <c r="H1307" s="668">
        <v>1</v>
      </c>
      <c r="I1307" s="668">
        <v>312.98</v>
      </c>
      <c r="J1307" s="668"/>
      <c r="K1307" s="668"/>
      <c r="L1307" s="668"/>
      <c r="M1307" s="668"/>
      <c r="N1307" s="668"/>
      <c r="O1307" s="668"/>
      <c r="P1307" s="681"/>
      <c r="Q1307" s="669"/>
    </row>
    <row r="1308" spans="1:17" ht="14.4" customHeight="1" x14ac:dyDescent="0.3">
      <c r="A1308" s="664" t="s">
        <v>555</v>
      </c>
      <c r="B1308" s="665" t="s">
        <v>9189</v>
      </c>
      <c r="C1308" s="665" t="s">
        <v>7623</v>
      </c>
      <c r="D1308" s="665" t="s">
        <v>8544</v>
      </c>
      <c r="E1308" s="665" t="s">
        <v>8540</v>
      </c>
      <c r="F1308" s="668"/>
      <c r="G1308" s="668"/>
      <c r="H1308" s="668"/>
      <c r="I1308" s="668"/>
      <c r="J1308" s="668">
        <v>5</v>
      </c>
      <c r="K1308" s="668">
        <v>1875.8000000000002</v>
      </c>
      <c r="L1308" s="668"/>
      <c r="M1308" s="668">
        <v>375.16</v>
      </c>
      <c r="N1308" s="668"/>
      <c r="O1308" s="668"/>
      <c r="P1308" s="681"/>
      <c r="Q1308" s="669"/>
    </row>
    <row r="1309" spans="1:17" ht="14.4" customHeight="1" x14ac:dyDescent="0.3">
      <c r="A1309" s="664" t="s">
        <v>555</v>
      </c>
      <c r="B1309" s="665" t="s">
        <v>9189</v>
      </c>
      <c r="C1309" s="665" t="s">
        <v>7623</v>
      </c>
      <c r="D1309" s="665" t="s">
        <v>8545</v>
      </c>
      <c r="E1309" s="665" t="s">
        <v>8540</v>
      </c>
      <c r="F1309" s="668">
        <v>1</v>
      </c>
      <c r="G1309" s="668">
        <v>418.69</v>
      </c>
      <c r="H1309" s="668">
        <v>1</v>
      </c>
      <c r="I1309" s="668">
        <v>418.69</v>
      </c>
      <c r="J1309" s="668"/>
      <c r="K1309" s="668"/>
      <c r="L1309" s="668"/>
      <c r="M1309" s="668"/>
      <c r="N1309" s="668"/>
      <c r="O1309" s="668"/>
      <c r="P1309" s="681"/>
      <c r="Q1309" s="669"/>
    </row>
    <row r="1310" spans="1:17" ht="14.4" customHeight="1" x14ac:dyDescent="0.3">
      <c r="A1310" s="664" t="s">
        <v>555</v>
      </c>
      <c r="B1310" s="665" t="s">
        <v>9189</v>
      </c>
      <c r="C1310" s="665" t="s">
        <v>7623</v>
      </c>
      <c r="D1310" s="665" t="s">
        <v>9240</v>
      </c>
      <c r="E1310" s="665" t="s">
        <v>8540</v>
      </c>
      <c r="F1310" s="668">
        <v>1</v>
      </c>
      <c r="G1310" s="668">
        <v>536.84</v>
      </c>
      <c r="H1310" s="668">
        <v>1</v>
      </c>
      <c r="I1310" s="668">
        <v>536.84</v>
      </c>
      <c r="J1310" s="668"/>
      <c r="K1310" s="668"/>
      <c r="L1310" s="668"/>
      <c r="M1310" s="668"/>
      <c r="N1310" s="668"/>
      <c r="O1310" s="668"/>
      <c r="P1310" s="681"/>
      <c r="Q1310" s="669"/>
    </row>
    <row r="1311" spans="1:17" ht="14.4" customHeight="1" x14ac:dyDescent="0.3">
      <c r="A1311" s="664" t="s">
        <v>555</v>
      </c>
      <c r="B1311" s="665" t="s">
        <v>9189</v>
      </c>
      <c r="C1311" s="665" t="s">
        <v>7623</v>
      </c>
      <c r="D1311" s="665" t="s">
        <v>8546</v>
      </c>
      <c r="E1311" s="665" t="s">
        <v>8540</v>
      </c>
      <c r="F1311" s="668"/>
      <c r="G1311" s="668"/>
      <c r="H1311" s="668"/>
      <c r="I1311" s="668"/>
      <c r="J1311" s="668"/>
      <c r="K1311" s="668"/>
      <c r="L1311" s="668"/>
      <c r="M1311" s="668"/>
      <c r="N1311" s="668">
        <v>1</v>
      </c>
      <c r="O1311" s="668">
        <v>417.65</v>
      </c>
      <c r="P1311" s="681"/>
      <c r="Q1311" s="669">
        <v>417.65</v>
      </c>
    </row>
    <row r="1312" spans="1:17" ht="14.4" customHeight="1" x14ac:dyDescent="0.3">
      <c r="A1312" s="664" t="s">
        <v>555</v>
      </c>
      <c r="B1312" s="665" t="s">
        <v>9189</v>
      </c>
      <c r="C1312" s="665" t="s">
        <v>7623</v>
      </c>
      <c r="D1312" s="665" t="s">
        <v>9241</v>
      </c>
      <c r="E1312" s="665" t="s">
        <v>8265</v>
      </c>
      <c r="F1312" s="668">
        <v>1</v>
      </c>
      <c r="G1312" s="668">
        <v>955.53</v>
      </c>
      <c r="H1312" s="668">
        <v>1</v>
      </c>
      <c r="I1312" s="668">
        <v>955.53</v>
      </c>
      <c r="J1312" s="668"/>
      <c r="K1312" s="668"/>
      <c r="L1312" s="668"/>
      <c r="M1312" s="668"/>
      <c r="N1312" s="668"/>
      <c r="O1312" s="668"/>
      <c r="P1312" s="681"/>
      <c r="Q1312" s="669"/>
    </row>
    <row r="1313" spans="1:17" ht="14.4" customHeight="1" x14ac:dyDescent="0.3">
      <c r="A1313" s="664" t="s">
        <v>555</v>
      </c>
      <c r="B1313" s="665" t="s">
        <v>9189</v>
      </c>
      <c r="C1313" s="665" t="s">
        <v>7623</v>
      </c>
      <c r="D1313" s="665" t="s">
        <v>8551</v>
      </c>
      <c r="E1313" s="665" t="s">
        <v>8525</v>
      </c>
      <c r="F1313" s="668"/>
      <c r="G1313" s="668"/>
      <c r="H1313" s="668"/>
      <c r="I1313" s="668"/>
      <c r="J1313" s="668"/>
      <c r="K1313" s="668"/>
      <c r="L1313" s="668"/>
      <c r="M1313" s="668"/>
      <c r="N1313" s="668">
        <v>3</v>
      </c>
      <c r="O1313" s="668">
        <v>13818.9</v>
      </c>
      <c r="P1313" s="681"/>
      <c r="Q1313" s="669">
        <v>4606.3</v>
      </c>
    </row>
    <row r="1314" spans="1:17" ht="14.4" customHeight="1" x14ac:dyDescent="0.3">
      <c r="A1314" s="664" t="s">
        <v>555</v>
      </c>
      <c r="B1314" s="665" t="s">
        <v>9189</v>
      </c>
      <c r="C1314" s="665" t="s">
        <v>7623</v>
      </c>
      <c r="D1314" s="665" t="s">
        <v>8556</v>
      </c>
      <c r="E1314" s="665" t="s">
        <v>7824</v>
      </c>
      <c r="F1314" s="668">
        <v>2</v>
      </c>
      <c r="G1314" s="668">
        <v>177.02</v>
      </c>
      <c r="H1314" s="668">
        <v>1</v>
      </c>
      <c r="I1314" s="668">
        <v>88.51</v>
      </c>
      <c r="J1314" s="668"/>
      <c r="K1314" s="668"/>
      <c r="L1314" s="668"/>
      <c r="M1314" s="668"/>
      <c r="N1314" s="668"/>
      <c r="O1314" s="668"/>
      <c r="P1314" s="681"/>
      <c r="Q1314" s="669"/>
    </row>
    <row r="1315" spans="1:17" ht="14.4" customHeight="1" x14ac:dyDescent="0.3">
      <c r="A1315" s="664" t="s">
        <v>555</v>
      </c>
      <c r="B1315" s="665" t="s">
        <v>9189</v>
      </c>
      <c r="C1315" s="665" t="s">
        <v>7623</v>
      </c>
      <c r="D1315" s="665" t="s">
        <v>8559</v>
      </c>
      <c r="E1315" s="665" t="s">
        <v>8560</v>
      </c>
      <c r="F1315" s="668">
        <v>1</v>
      </c>
      <c r="G1315" s="668">
        <v>563</v>
      </c>
      <c r="H1315" s="668">
        <v>1</v>
      </c>
      <c r="I1315" s="668">
        <v>563</v>
      </c>
      <c r="J1315" s="668">
        <v>2</v>
      </c>
      <c r="K1315" s="668">
        <v>1126</v>
      </c>
      <c r="L1315" s="668">
        <v>2</v>
      </c>
      <c r="M1315" s="668">
        <v>563</v>
      </c>
      <c r="N1315" s="668">
        <v>1</v>
      </c>
      <c r="O1315" s="668">
        <v>563</v>
      </c>
      <c r="P1315" s="681">
        <v>1</v>
      </c>
      <c r="Q1315" s="669">
        <v>563</v>
      </c>
    </row>
    <row r="1316" spans="1:17" ht="14.4" customHeight="1" x14ac:dyDescent="0.3">
      <c r="A1316" s="664" t="s">
        <v>555</v>
      </c>
      <c r="B1316" s="665" t="s">
        <v>9189</v>
      </c>
      <c r="C1316" s="665" t="s">
        <v>7623</v>
      </c>
      <c r="D1316" s="665" t="s">
        <v>8571</v>
      </c>
      <c r="E1316" s="665" t="s">
        <v>8572</v>
      </c>
      <c r="F1316" s="668">
        <v>0.1</v>
      </c>
      <c r="G1316" s="668">
        <v>633.25</v>
      </c>
      <c r="H1316" s="668">
        <v>1</v>
      </c>
      <c r="I1316" s="668">
        <v>6332.5</v>
      </c>
      <c r="J1316" s="668"/>
      <c r="K1316" s="668"/>
      <c r="L1316" s="668"/>
      <c r="M1316" s="668"/>
      <c r="N1316" s="668">
        <v>0.2</v>
      </c>
      <c r="O1316" s="668">
        <v>1266.5</v>
      </c>
      <c r="P1316" s="681">
        <v>2</v>
      </c>
      <c r="Q1316" s="669">
        <v>6332.5</v>
      </c>
    </row>
    <row r="1317" spans="1:17" ht="14.4" customHeight="1" x14ac:dyDescent="0.3">
      <c r="A1317" s="664" t="s">
        <v>555</v>
      </c>
      <c r="B1317" s="665" t="s">
        <v>9189</v>
      </c>
      <c r="C1317" s="665" t="s">
        <v>7623</v>
      </c>
      <c r="D1317" s="665" t="s">
        <v>8573</v>
      </c>
      <c r="E1317" s="665" t="s">
        <v>8195</v>
      </c>
      <c r="F1317" s="668"/>
      <c r="G1317" s="668"/>
      <c r="H1317" s="668"/>
      <c r="I1317" s="668"/>
      <c r="J1317" s="668"/>
      <c r="K1317" s="668"/>
      <c r="L1317" s="668"/>
      <c r="M1317" s="668"/>
      <c r="N1317" s="668">
        <v>1</v>
      </c>
      <c r="O1317" s="668">
        <v>699.55</v>
      </c>
      <c r="P1317" s="681"/>
      <c r="Q1317" s="669">
        <v>699.55</v>
      </c>
    </row>
    <row r="1318" spans="1:17" ht="14.4" customHeight="1" x14ac:dyDescent="0.3">
      <c r="A1318" s="664" t="s">
        <v>555</v>
      </c>
      <c r="B1318" s="665" t="s">
        <v>9189</v>
      </c>
      <c r="C1318" s="665" t="s">
        <v>7623</v>
      </c>
      <c r="D1318" s="665" t="s">
        <v>8574</v>
      </c>
      <c r="E1318" s="665" t="s">
        <v>8575</v>
      </c>
      <c r="F1318" s="668">
        <v>3</v>
      </c>
      <c r="G1318" s="668">
        <v>15927</v>
      </c>
      <c r="H1318" s="668">
        <v>1</v>
      </c>
      <c r="I1318" s="668">
        <v>5309</v>
      </c>
      <c r="J1318" s="668"/>
      <c r="K1318" s="668"/>
      <c r="L1318" s="668"/>
      <c r="M1318" s="668"/>
      <c r="N1318" s="668"/>
      <c r="O1318" s="668"/>
      <c r="P1318" s="681"/>
      <c r="Q1318" s="669"/>
    </row>
    <row r="1319" spans="1:17" ht="14.4" customHeight="1" x14ac:dyDescent="0.3">
      <c r="A1319" s="664" t="s">
        <v>555</v>
      </c>
      <c r="B1319" s="665" t="s">
        <v>9189</v>
      </c>
      <c r="C1319" s="665" t="s">
        <v>7623</v>
      </c>
      <c r="D1319" s="665" t="s">
        <v>8576</v>
      </c>
      <c r="E1319" s="665" t="s">
        <v>8577</v>
      </c>
      <c r="F1319" s="668"/>
      <c r="G1319" s="668"/>
      <c r="H1319" s="668"/>
      <c r="I1319" s="668"/>
      <c r="J1319" s="668">
        <v>1</v>
      </c>
      <c r="K1319" s="668">
        <v>10188.49</v>
      </c>
      <c r="L1319" s="668"/>
      <c r="M1319" s="668">
        <v>10188.49</v>
      </c>
      <c r="N1319" s="668">
        <v>1</v>
      </c>
      <c r="O1319" s="668">
        <v>10188.49</v>
      </c>
      <c r="P1319" s="681"/>
      <c r="Q1319" s="669">
        <v>10188.49</v>
      </c>
    </row>
    <row r="1320" spans="1:17" ht="14.4" customHeight="1" x14ac:dyDescent="0.3">
      <c r="A1320" s="664" t="s">
        <v>555</v>
      </c>
      <c r="B1320" s="665" t="s">
        <v>9189</v>
      </c>
      <c r="C1320" s="665" t="s">
        <v>7623</v>
      </c>
      <c r="D1320" s="665" t="s">
        <v>8581</v>
      </c>
      <c r="E1320" s="665" t="s">
        <v>8582</v>
      </c>
      <c r="F1320" s="668">
        <v>2</v>
      </c>
      <c r="G1320" s="668">
        <v>3744.4</v>
      </c>
      <c r="H1320" s="668">
        <v>1</v>
      </c>
      <c r="I1320" s="668">
        <v>1872.2</v>
      </c>
      <c r="J1320" s="668"/>
      <c r="K1320" s="668"/>
      <c r="L1320" s="668"/>
      <c r="M1320" s="668"/>
      <c r="N1320" s="668">
        <v>3</v>
      </c>
      <c r="O1320" s="668">
        <v>5616.6</v>
      </c>
      <c r="P1320" s="681">
        <v>1.5</v>
      </c>
      <c r="Q1320" s="669">
        <v>1872.2</v>
      </c>
    </row>
    <row r="1321" spans="1:17" ht="14.4" customHeight="1" x14ac:dyDescent="0.3">
      <c r="A1321" s="664" t="s">
        <v>555</v>
      </c>
      <c r="B1321" s="665" t="s">
        <v>9189</v>
      </c>
      <c r="C1321" s="665" t="s">
        <v>7623</v>
      </c>
      <c r="D1321" s="665" t="s">
        <v>8583</v>
      </c>
      <c r="E1321" s="665" t="s">
        <v>8584</v>
      </c>
      <c r="F1321" s="668">
        <v>1</v>
      </c>
      <c r="G1321" s="668">
        <v>7868.61</v>
      </c>
      <c r="H1321" s="668">
        <v>1</v>
      </c>
      <c r="I1321" s="668">
        <v>7868.61</v>
      </c>
      <c r="J1321" s="668"/>
      <c r="K1321" s="668"/>
      <c r="L1321" s="668"/>
      <c r="M1321" s="668"/>
      <c r="N1321" s="668"/>
      <c r="O1321" s="668"/>
      <c r="P1321" s="681"/>
      <c r="Q1321" s="669"/>
    </row>
    <row r="1322" spans="1:17" ht="14.4" customHeight="1" x14ac:dyDescent="0.3">
      <c r="A1322" s="664" t="s">
        <v>555</v>
      </c>
      <c r="B1322" s="665" t="s">
        <v>9189</v>
      </c>
      <c r="C1322" s="665" t="s">
        <v>7623</v>
      </c>
      <c r="D1322" s="665" t="s">
        <v>8588</v>
      </c>
      <c r="E1322" s="665" t="s">
        <v>8411</v>
      </c>
      <c r="F1322" s="668">
        <v>2</v>
      </c>
      <c r="G1322" s="668">
        <v>2317.3000000000002</v>
      </c>
      <c r="H1322" s="668">
        <v>1</v>
      </c>
      <c r="I1322" s="668">
        <v>1158.6500000000001</v>
      </c>
      <c r="J1322" s="668"/>
      <c r="K1322" s="668"/>
      <c r="L1322" s="668"/>
      <c r="M1322" s="668"/>
      <c r="N1322" s="668"/>
      <c r="O1322" s="668"/>
      <c r="P1322" s="681"/>
      <c r="Q1322" s="669"/>
    </row>
    <row r="1323" spans="1:17" ht="14.4" customHeight="1" x14ac:dyDescent="0.3">
      <c r="A1323" s="664" t="s">
        <v>555</v>
      </c>
      <c r="B1323" s="665" t="s">
        <v>9189</v>
      </c>
      <c r="C1323" s="665" t="s">
        <v>7623</v>
      </c>
      <c r="D1323" s="665" t="s">
        <v>8591</v>
      </c>
      <c r="E1323" s="665" t="s">
        <v>8127</v>
      </c>
      <c r="F1323" s="668"/>
      <c r="G1323" s="668"/>
      <c r="H1323" s="668"/>
      <c r="I1323" s="668"/>
      <c r="J1323" s="668">
        <v>18</v>
      </c>
      <c r="K1323" s="668">
        <v>16882.38</v>
      </c>
      <c r="L1323" s="668"/>
      <c r="M1323" s="668">
        <v>937.91000000000008</v>
      </c>
      <c r="N1323" s="668">
        <v>9</v>
      </c>
      <c r="O1323" s="668">
        <v>8441.19</v>
      </c>
      <c r="P1323" s="681"/>
      <c r="Q1323" s="669">
        <v>937.91000000000008</v>
      </c>
    </row>
    <row r="1324" spans="1:17" ht="14.4" customHeight="1" x14ac:dyDescent="0.3">
      <c r="A1324" s="664" t="s">
        <v>555</v>
      </c>
      <c r="B1324" s="665" t="s">
        <v>9189</v>
      </c>
      <c r="C1324" s="665" t="s">
        <v>7623</v>
      </c>
      <c r="D1324" s="665" t="s">
        <v>8592</v>
      </c>
      <c r="E1324" s="665" t="s">
        <v>8593</v>
      </c>
      <c r="F1324" s="668"/>
      <c r="G1324" s="668"/>
      <c r="H1324" s="668"/>
      <c r="I1324" s="668"/>
      <c r="J1324" s="668"/>
      <c r="K1324" s="668"/>
      <c r="L1324" s="668"/>
      <c r="M1324" s="668"/>
      <c r="N1324" s="668">
        <v>1</v>
      </c>
      <c r="O1324" s="668">
        <v>226.45</v>
      </c>
      <c r="P1324" s="681"/>
      <c r="Q1324" s="669">
        <v>226.45</v>
      </c>
    </row>
    <row r="1325" spans="1:17" ht="14.4" customHeight="1" x14ac:dyDescent="0.3">
      <c r="A1325" s="664" t="s">
        <v>555</v>
      </c>
      <c r="B1325" s="665" t="s">
        <v>9189</v>
      </c>
      <c r="C1325" s="665" t="s">
        <v>7623</v>
      </c>
      <c r="D1325" s="665" t="s">
        <v>8594</v>
      </c>
      <c r="E1325" s="665" t="s">
        <v>8595</v>
      </c>
      <c r="F1325" s="668">
        <v>14</v>
      </c>
      <c r="G1325" s="668">
        <v>76804</v>
      </c>
      <c r="H1325" s="668">
        <v>1</v>
      </c>
      <c r="I1325" s="668">
        <v>5486</v>
      </c>
      <c r="J1325" s="668">
        <v>13</v>
      </c>
      <c r="K1325" s="668">
        <v>71318</v>
      </c>
      <c r="L1325" s="668">
        <v>0.9285714285714286</v>
      </c>
      <c r="M1325" s="668">
        <v>5486</v>
      </c>
      <c r="N1325" s="668">
        <v>7</v>
      </c>
      <c r="O1325" s="668">
        <v>38402</v>
      </c>
      <c r="P1325" s="681">
        <v>0.5</v>
      </c>
      <c r="Q1325" s="669">
        <v>5486</v>
      </c>
    </row>
    <row r="1326" spans="1:17" ht="14.4" customHeight="1" x14ac:dyDescent="0.3">
      <c r="A1326" s="664" t="s">
        <v>555</v>
      </c>
      <c r="B1326" s="665" t="s">
        <v>9189</v>
      </c>
      <c r="C1326" s="665" t="s">
        <v>7623</v>
      </c>
      <c r="D1326" s="665" t="s">
        <v>8600</v>
      </c>
      <c r="E1326" s="665" t="s">
        <v>8468</v>
      </c>
      <c r="F1326" s="668"/>
      <c r="G1326" s="668"/>
      <c r="H1326" s="668"/>
      <c r="I1326" s="668"/>
      <c r="J1326" s="668"/>
      <c r="K1326" s="668"/>
      <c r="L1326" s="668"/>
      <c r="M1326" s="668"/>
      <c r="N1326" s="668">
        <v>1</v>
      </c>
      <c r="O1326" s="668">
        <v>798.6</v>
      </c>
      <c r="P1326" s="681"/>
      <c r="Q1326" s="669">
        <v>798.6</v>
      </c>
    </row>
    <row r="1327" spans="1:17" ht="14.4" customHeight="1" x14ac:dyDescent="0.3">
      <c r="A1327" s="664" t="s">
        <v>555</v>
      </c>
      <c r="B1327" s="665" t="s">
        <v>9189</v>
      </c>
      <c r="C1327" s="665" t="s">
        <v>7623</v>
      </c>
      <c r="D1327" s="665" t="s">
        <v>8602</v>
      </c>
      <c r="E1327" s="665" t="s">
        <v>8098</v>
      </c>
      <c r="F1327" s="668">
        <v>1</v>
      </c>
      <c r="G1327" s="668">
        <v>466.47</v>
      </c>
      <c r="H1327" s="668">
        <v>1</v>
      </c>
      <c r="I1327" s="668">
        <v>466.47</v>
      </c>
      <c r="J1327" s="668">
        <v>3</v>
      </c>
      <c r="K1327" s="668">
        <v>1399.41</v>
      </c>
      <c r="L1327" s="668">
        <v>3</v>
      </c>
      <c r="M1327" s="668">
        <v>466.47</v>
      </c>
      <c r="N1327" s="668">
        <v>1</v>
      </c>
      <c r="O1327" s="668">
        <v>466.47</v>
      </c>
      <c r="P1327" s="681">
        <v>1</v>
      </c>
      <c r="Q1327" s="669">
        <v>466.47</v>
      </c>
    </row>
    <row r="1328" spans="1:17" ht="14.4" customHeight="1" x14ac:dyDescent="0.3">
      <c r="A1328" s="664" t="s">
        <v>555</v>
      </c>
      <c r="B1328" s="665" t="s">
        <v>9189</v>
      </c>
      <c r="C1328" s="665" t="s">
        <v>7623</v>
      </c>
      <c r="D1328" s="665" t="s">
        <v>8606</v>
      </c>
      <c r="E1328" s="665" t="s">
        <v>8398</v>
      </c>
      <c r="F1328" s="668"/>
      <c r="G1328" s="668"/>
      <c r="H1328" s="668"/>
      <c r="I1328" s="668"/>
      <c r="J1328" s="668"/>
      <c r="K1328" s="668"/>
      <c r="L1328" s="668"/>
      <c r="M1328" s="668"/>
      <c r="N1328" s="668">
        <v>1</v>
      </c>
      <c r="O1328" s="668">
        <v>9224.67</v>
      </c>
      <c r="P1328" s="681"/>
      <c r="Q1328" s="669">
        <v>9224.67</v>
      </c>
    </row>
    <row r="1329" spans="1:17" ht="14.4" customHeight="1" x14ac:dyDescent="0.3">
      <c r="A1329" s="664" t="s">
        <v>555</v>
      </c>
      <c r="B1329" s="665" t="s">
        <v>9189</v>
      </c>
      <c r="C1329" s="665" t="s">
        <v>7623</v>
      </c>
      <c r="D1329" s="665" t="s">
        <v>8609</v>
      </c>
      <c r="E1329" s="665" t="s">
        <v>8473</v>
      </c>
      <c r="F1329" s="668"/>
      <c r="G1329" s="668"/>
      <c r="H1329" s="668"/>
      <c r="I1329" s="668"/>
      <c r="J1329" s="668">
        <v>1</v>
      </c>
      <c r="K1329" s="668">
        <v>9275</v>
      </c>
      <c r="L1329" s="668"/>
      <c r="M1329" s="668">
        <v>9275</v>
      </c>
      <c r="N1329" s="668"/>
      <c r="O1329" s="668"/>
      <c r="P1329" s="681"/>
      <c r="Q1329" s="669"/>
    </row>
    <row r="1330" spans="1:17" ht="14.4" customHeight="1" x14ac:dyDescent="0.3">
      <c r="A1330" s="664" t="s">
        <v>555</v>
      </c>
      <c r="B1330" s="665" t="s">
        <v>9189</v>
      </c>
      <c r="C1330" s="665" t="s">
        <v>7623</v>
      </c>
      <c r="D1330" s="665" t="s">
        <v>8610</v>
      </c>
      <c r="E1330" s="665" t="s">
        <v>8611</v>
      </c>
      <c r="F1330" s="668">
        <v>0.60000000000000009</v>
      </c>
      <c r="G1330" s="668">
        <v>1372.3799999999999</v>
      </c>
      <c r="H1330" s="668">
        <v>1</v>
      </c>
      <c r="I1330" s="668">
        <v>2287.2999999999993</v>
      </c>
      <c r="J1330" s="668"/>
      <c r="K1330" s="668"/>
      <c r="L1330" s="668"/>
      <c r="M1330" s="668"/>
      <c r="N1330" s="668"/>
      <c r="O1330" s="668"/>
      <c r="P1330" s="681"/>
      <c r="Q1330" s="669"/>
    </row>
    <row r="1331" spans="1:17" ht="14.4" customHeight="1" x14ac:dyDescent="0.3">
      <c r="A1331" s="664" t="s">
        <v>555</v>
      </c>
      <c r="B1331" s="665" t="s">
        <v>9189</v>
      </c>
      <c r="C1331" s="665" t="s">
        <v>7623</v>
      </c>
      <c r="D1331" s="665" t="s">
        <v>8612</v>
      </c>
      <c r="E1331" s="665" t="s">
        <v>8613</v>
      </c>
      <c r="F1331" s="668">
        <v>0.5</v>
      </c>
      <c r="G1331" s="668">
        <v>3013.2</v>
      </c>
      <c r="H1331" s="668">
        <v>1</v>
      </c>
      <c r="I1331" s="668">
        <v>6026.4</v>
      </c>
      <c r="J1331" s="668"/>
      <c r="K1331" s="668"/>
      <c r="L1331" s="668"/>
      <c r="M1331" s="668"/>
      <c r="N1331" s="668"/>
      <c r="O1331" s="668"/>
      <c r="P1331" s="681"/>
      <c r="Q1331" s="669"/>
    </row>
    <row r="1332" spans="1:17" ht="14.4" customHeight="1" x14ac:dyDescent="0.3">
      <c r="A1332" s="664" t="s">
        <v>555</v>
      </c>
      <c r="B1332" s="665" t="s">
        <v>9189</v>
      </c>
      <c r="C1332" s="665" t="s">
        <v>7623</v>
      </c>
      <c r="D1332" s="665" t="s">
        <v>8618</v>
      </c>
      <c r="E1332" s="665" t="s">
        <v>8619</v>
      </c>
      <c r="F1332" s="668">
        <v>2</v>
      </c>
      <c r="G1332" s="668">
        <v>4219</v>
      </c>
      <c r="H1332" s="668">
        <v>1</v>
      </c>
      <c r="I1332" s="668">
        <v>2109.5</v>
      </c>
      <c r="J1332" s="668"/>
      <c r="K1332" s="668"/>
      <c r="L1332" s="668"/>
      <c r="M1332" s="668"/>
      <c r="N1332" s="668"/>
      <c r="O1332" s="668"/>
      <c r="P1332" s="681"/>
      <c r="Q1332" s="669"/>
    </row>
    <row r="1333" spans="1:17" ht="14.4" customHeight="1" x14ac:dyDescent="0.3">
      <c r="A1333" s="664" t="s">
        <v>555</v>
      </c>
      <c r="B1333" s="665" t="s">
        <v>9189</v>
      </c>
      <c r="C1333" s="665" t="s">
        <v>7623</v>
      </c>
      <c r="D1333" s="665" t="s">
        <v>8622</v>
      </c>
      <c r="E1333" s="665" t="s">
        <v>7824</v>
      </c>
      <c r="F1333" s="668">
        <v>2</v>
      </c>
      <c r="G1333" s="668">
        <v>279.82</v>
      </c>
      <c r="H1333" s="668">
        <v>1</v>
      </c>
      <c r="I1333" s="668">
        <v>139.91</v>
      </c>
      <c r="J1333" s="668">
        <v>1</v>
      </c>
      <c r="K1333" s="668">
        <v>139.91</v>
      </c>
      <c r="L1333" s="668">
        <v>0.5</v>
      </c>
      <c r="M1333" s="668">
        <v>139.91</v>
      </c>
      <c r="N1333" s="668"/>
      <c r="O1333" s="668"/>
      <c r="P1333" s="681"/>
      <c r="Q1333" s="669"/>
    </row>
    <row r="1334" spans="1:17" ht="14.4" customHeight="1" x14ac:dyDescent="0.3">
      <c r="A1334" s="664" t="s">
        <v>555</v>
      </c>
      <c r="B1334" s="665" t="s">
        <v>9189</v>
      </c>
      <c r="C1334" s="665" t="s">
        <v>7623</v>
      </c>
      <c r="D1334" s="665" t="s">
        <v>9242</v>
      </c>
      <c r="E1334" s="665" t="s">
        <v>8225</v>
      </c>
      <c r="F1334" s="668">
        <v>1</v>
      </c>
      <c r="G1334" s="668">
        <v>11562.71</v>
      </c>
      <c r="H1334" s="668">
        <v>1</v>
      </c>
      <c r="I1334" s="668">
        <v>11562.71</v>
      </c>
      <c r="J1334" s="668"/>
      <c r="K1334" s="668"/>
      <c r="L1334" s="668"/>
      <c r="M1334" s="668"/>
      <c r="N1334" s="668"/>
      <c r="O1334" s="668"/>
      <c r="P1334" s="681"/>
      <c r="Q1334" s="669"/>
    </row>
    <row r="1335" spans="1:17" ht="14.4" customHeight="1" x14ac:dyDescent="0.3">
      <c r="A1335" s="664" t="s">
        <v>555</v>
      </c>
      <c r="B1335" s="665" t="s">
        <v>9189</v>
      </c>
      <c r="C1335" s="665" t="s">
        <v>7623</v>
      </c>
      <c r="D1335" s="665" t="s">
        <v>8623</v>
      </c>
      <c r="E1335" s="665" t="s">
        <v>8624</v>
      </c>
      <c r="F1335" s="668"/>
      <c r="G1335" s="668"/>
      <c r="H1335" s="668"/>
      <c r="I1335" s="668"/>
      <c r="J1335" s="668"/>
      <c r="K1335" s="668"/>
      <c r="L1335" s="668"/>
      <c r="M1335" s="668"/>
      <c r="N1335" s="668">
        <v>1</v>
      </c>
      <c r="O1335" s="668">
        <v>5531.38</v>
      </c>
      <c r="P1335" s="681"/>
      <c r="Q1335" s="669">
        <v>5531.38</v>
      </c>
    </row>
    <row r="1336" spans="1:17" ht="14.4" customHeight="1" x14ac:dyDescent="0.3">
      <c r="A1336" s="664" t="s">
        <v>555</v>
      </c>
      <c r="B1336" s="665" t="s">
        <v>9189</v>
      </c>
      <c r="C1336" s="665" t="s">
        <v>7623</v>
      </c>
      <c r="D1336" s="665" t="s">
        <v>8625</v>
      </c>
      <c r="E1336" s="665" t="s">
        <v>8626</v>
      </c>
      <c r="F1336" s="668">
        <v>2</v>
      </c>
      <c r="G1336" s="668">
        <v>2060</v>
      </c>
      <c r="H1336" s="668">
        <v>1</v>
      </c>
      <c r="I1336" s="668">
        <v>1030</v>
      </c>
      <c r="J1336" s="668"/>
      <c r="K1336" s="668"/>
      <c r="L1336" s="668"/>
      <c r="M1336" s="668"/>
      <c r="N1336" s="668">
        <v>1</v>
      </c>
      <c r="O1336" s="668">
        <v>1030</v>
      </c>
      <c r="P1336" s="681">
        <v>0.5</v>
      </c>
      <c r="Q1336" s="669">
        <v>1030</v>
      </c>
    </row>
    <row r="1337" spans="1:17" ht="14.4" customHeight="1" x14ac:dyDescent="0.3">
      <c r="A1337" s="664" t="s">
        <v>555</v>
      </c>
      <c r="B1337" s="665" t="s">
        <v>9189</v>
      </c>
      <c r="C1337" s="665" t="s">
        <v>7623</v>
      </c>
      <c r="D1337" s="665" t="s">
        <v>8627</v>
      </c>
      <c r="E1337" s="665" t="s">
        <v>8628</v>
      </c>
      <c r="F1337" s="668">
        <v>3</v>
      </c>
      <c r="G1337" s="668">
        <v>1548</v>
      </c>
      <c r="H1337" s="668">
        <v>1</v>
      </c>
      <c r="I1337" s="668">
        <v>516</v>
      </c>
      <c r="J1337" s="668"/>
      <c r="K1337" s="668"/>
      <c r="L1337" s="668"/>
      <c r="M1337" s="668"/>
      <c r="N1337" s="668">
        <v>1</v>
      </c>
      <c r="O1337" s="668">
        <v>516</v>
      </c>
      <c r="P1337" s="681">
        <v>0.33333333333333331</v>
      </c>
      <c r="Q1337" s="669">
        <v>516</v>
      </c>
    </row>
    <row r="1338" spans="1:17" ht="14.4" customHeight="1" x14ac:dyDescent="0.3">
      <c r="A1338" s="664" t="s">
        <v>555</v>
      </c>
      <c r="B1338" s="665" t="s">
        <v>9189</v>
      </c>
      <c r="C1338" s="665" t="s">
        <v>7623</v>
      </c>
      <c r="D1338" s="665" t="s">
        <v>8629</v>
      </c>
      <c r="E1338" s="665" t="s">
        <v>8630</v>
      </c>
      <c r="F1338" s="668">
        <v>3</v>
      </c>
      <c r="G1338" s="668">
        <v>1236</v>
      </c>
      <c r="H1338" s="668">
        <v>1</v>
      </c>
      <c r="I1338" s="668">
        <v>412</v>
      </c>
      <c r="J1338" s="668"/>
      <c r="K1338" s="668"/>
      <c r="L1338" s="668"/>
      <c r="M1338" s="668"/>
      <c r="N1338" s="668">
        <v>1</v>
      </c>
      <c r="O1338" s="668">
        <v>412</v>
      </c>
      <c r="P1338" s="681">
        <v>0.33333333333333331</v>
      </c>
      <c r="Q1338" s="669">
        <v>412</v>
      </c>
    </row>
    <row r="1339" spans="1:17" ht="14.4" customHeight="1" x14ac:dyDescent="0.3">
      <c r="A1339" s="664" t="s">
        <v>555</v>
      </c>
      <c r="B1339" s="665" t="s">
        <v>9189</v>
      </c>
      <c r="C1339" s="665" t="s">
        <v>7623</v>
      </c>
      <c r="D1339" s="665" t="s">
        <v>8631</v>
      </c>
      <c r="E1339" s="665" t="s">
        <v>8632</v>
      </c>
      <c r="F1339" s="668">
        <v>3</v>
      </c>
      <c r="G1339" s="668">
        <v>25362</v>
      </c>
      <c r="H1339" s="668">
        <v>1</v>
      </c>
      <c r="I1339" s="668">
        <v>8454</v>
      </c>
      <c r="J1339" s="668"/>
      <c r="K1339" s="668"/>
      <c r="L1339" s="668"/>
      <c r="M1339" s="668"/>
      <c r="N1339" s="668">
        <v>2</v>
      </c>
      <c r="O1339" s="668">
        <v>16908</v>
      </c>
      <c r="P1339" s="681">
        <v>0.66666666666666663</v>
      </c>
      <c r="Q1339" s="669">
        <v>8454</v>
      </c>
    </row>
    <row r="1340" spans="1:17" ht="14.4" customHeight="1" x14ac:dyDescent="0.3">
      <c r="A1340" s="664" t="s">
        <v>555</v>
      </c>
      <c r="B1340" s="665" t="s">
        <v>9189</v>
      </c>
      <c r="C1340" s="665" t="s">
        <v>7623</v>
      </c>
      <c r="D1340" s="665" t="s">
        <v>9243</v>
      </c>
      <c r="E1340" s="665" t="s">
        <v>9244</v>
      </c>
      <c r="F1340" s="668">
        <v>1</v>
      </c>
      <c r="G1340" s="668">
        <v>10758</v>
      </c>
      <c r="H1340" s="668">
        <v>1</v>
      </c>
      <c r="I1340" s="668">
        <v>10758</v>
      </c>
      <c r="J1340" s="668">
        <v>1</v>
      </c>
      <c r="K1340" s="668">
        <v>10758</v>
      </c>
      <c r="L1340" s="668">
        <v>1</v>
      </c>
      <c r="M1340" s="668">
        <v>10758</v>
      </c>
      <c r="N1340" s="668"/>
      <c r="O1340" s="668"/>
      <c r="P1340" s="681"/>
      <c r="Q1340" s="669"/>
    </row>
    <row r="1341" spans="1:17" ht="14.4" customHeight="1" x14ac:dyDescent="0.3">
      <c r="A1341" s="664" t="s">
        <v>555</v>
      </c>
      <c r="B1341" s="665" t="s">
        <v>9189</v>
      </c>
      <c r="C1341" s="665" t="s">
        <v>7623</v>
      </c>
      <c r="D1341" s="665" t="s">
        <v>8633</v>
      </c>
      <c r="E1341" s="665" t="s">
        <v>8634</v>
      </c>
      <c r="F1341" s="668">
        <v>2</v>
      </c>
      <c r="G1341" s="668">
        <v>2719.42</v>
      </c>
      <c r="H1341" s="668">
        <v>1</v>
      </c>
      <c r="I1341" s="668">
        <v>1359.71</v>
      </c>
      <c r="J1341" s="668">
        <v>18</v>
      </c>
      <c r="K1341" s="668">
        <v>24474.78</v>
      </c>
      <c r="L1341" s="668">
        <v>9</v>
      </c>
      <c r="M1341" s="668">
        <v>1359.71</v>
      </c>
      <c r="N1341" s="668">
        <v>13</v>
      </c>
      <c r="O1341" s="668">
        <v>17676.23</v>
      </c>
      <c r="P1341" s="681">
        <v>6.5</v>
      </c>
      <c r="Q1341" s="669">
        <v>1359.71</v>
      </c>
    </row>
    <row r="1342" spans="1:17" ht="14.4" customHeight="1" x14ac:dyDescent="0.3">
      <c r="A1342" s="664" t="s">
        <v>555</v>
      </c>
      <c r="B1342" s="665" t="s">
        <v>9189</v>
      </c>
      <c r="C1342" s="665" t="s">
        <v>7623</v>
      </c>
      <c r="D1342" s="665" t="s">
        <v>8638</v>
      </c>
      <c r="E1342" s="665" t="s">
        <v>8639</v>
      </c>
      <c r="F1342" s="668">
        <v>3</v>
      </c>
      <c r="G1342" s="668">
        <v>55521</v>
      </c>
      <c r="H1342" s="668">
        <v>1</v>
      </c>
      <c r="I1342" s="668">
        <v>18507</v>
      </c>
      <c r="J1342" s="668">
        <v>1</v>
      </c>
      <c r="K1342" s="668">
        <v>18507</v>
      </c>
      <c r="L1342" s="668">
        <v>0.33333333333333331</v>
      </c>
      <c r="M1342" s="668">
        <v>18507</v>
      </c>
      <c r="N1342" s="668">
        <v>6</v>
      </c>
      <c r="O1342" s="668">
        <v>111042</v>
      </c>
      <c r="P1342" s="681">
        <v>2</v>
      </c>
      <c r="Q1342" s="669">
        <v>18507</v>
      </c>
    </row>
    <row r="1343" spans="1:17" ht="14.4" customHeight="1" x14ac:dyDescent="0.3">
      <c r="A1343" s="664" t="s">
        <v>555</v>
      </c>
      <c r="B1343" s="665" t="s">
        <v>9189</v>
      </c>
      <c r="C1343" s="665" t="s">
        <v>7623</v>
      </c>
      <c r="D1343" s="665" t="s">
        <v>8645</v>
      </c>
      <c r="E1343" s="665" t="s">
        <v>8646</v>
      </c>
      <c r="F1343" s="668"/>
      <c r="G1343" s="668"/>
      <c r="H1343" s="668"/>
      <c r="I1343" s="668"/>
      <c r="J1343" s="668">
        <v>1</v>
      </c>
      <c r="K1343" s="668">
        <v>1287.1600000000001</v>
      </c>
      <c r="L1343" s="668"/>
      <c r="M1343" s="668">
        <v>1287.1600000000001</v>
      </c>
      <c r="N1343" s="668"/>
      <c r="O1343" s="668"/>
      <c r="P1343" s="681"/>
      <c r="Q1343" s="669"/>
    </row>
    <row r="1344" spans="1:17" ht="14.4" customHeight="1" x14ac:dyDescent="0.3">
      <c r="A1344" s="664" t="s">
        <v>555</v>
      </c>
      <c r="B1344" s="665" t="s">
        <v>9189</v>
      </c>
      <c r="C1344" s="665" t="s">
        <v>7623</v>
      </c>
      <c r="D1344" s="665" t="s">
        <v>8647</v>
      </c>
      <c r="E1344" s="665" t="s">
        <v>8269</v>
      </c>
      <c r="F1344" s="668"/>
      <c r="G1344" s="668"/>
      <c r="H1344" s="668"/>
      <c r="I1344" s="668"/>
      <c r="J1344" s="668"/>
      <c r="K1344" s="668"/>
      <c r="L1344" s="668"/>
      <c r="M1344" s="668"/>
      <c r="N1344" s="668">
        <v>1</v>
      </c>
      <c r="O1344" s="668">
        <v>662.24</v>
      </c>
      <c r="P1344" s="681"/>
      <c r="Q1344" s="669">
        <v>662.24</v>
      </c>
    </row>
    <row r="1345" spans="1:17" ht="14.4" customHeight="1" x14ac:dyDescent="0.3">
      <c r="A1345" s="664" t="s">
        <v>555</v>
      </c>
      <c r="B1345" s="665" t="s">
        <v>9189</v>
      </c>
      <c r="C1345" s="665" t="s">
        <v>7623</v>
      </c>
      <c r="D1345" s="665" t="s">
        <v>9245</v>
      </c>
      <c r="E1345" s="665" t="s">
        <v>8179</v>
      </c>
      <c r="F1345" s="668">
        <v>1</v>
      </c>
      <c r="G1345" s="668">
        <v>246.65</v>
      </c>
      <c r="H1345" s="668">
        <v>1</v>
      </c>
      <c r="I1345" s="668">
        <v>246.65</v>
      </c>
      <c r="J1345" s="668"/>
      <c r="K1345" s="668"/>
      <c r="L1345" s="668"/>
      <c r="M1345" s="668"/>
      <c r="N1345" s="668"/>
      <c r="O1345" s="668"/>
      <c r="P1345" s="681"/>
      <c r="Q1345" s="669"/>
    </row>
    <row r="1346" spans="1:17" ht="14.4" customHeight="1" x14ac:dyDescent="0.3">
      <c r="A1346" s="664" t="s">
        <v>555</v>
      </c>
      <c r="B1346" s="665" t="s">
        <v>9189</v>
      </c>
      <c r="C1346" s="665" t="s">
        <v>7623</v>
      </c>
      <c r="D1346" s="665" t="s">
        <v>9246</v>
      </c>
      <c r="E1346" s="665" t="s">
        <v>8540</v>
      </c>
      <c r="F1346" s="668"/>
      <c r="G1346" s="668"/>
      <c r="H1346" s="668"/>
      <c r="I1346" s="668"/>
      <c r="J1346" s="668">
        <v>1</v>
      </c>
      <c r="K1346" s="668">
        <v>607.30999999999995</v>
      </c>
      <c r="L1346" s="668"/>
      <c r="M1346" s="668">
        <v>607.30999999999995</v>
      </c>
      <c r="N1346" s="668"/>
      <c r="O1346" s="668"/>
      <c r="P1346" s="681"/>
      <c r="Q1346" s="669"/>
    </row>
    <row r="1347" spans="1:17" ht="14.4" customHeight="1" x14ac:dyDescent="0.3">
      <c r="A1347" s="664" t="s">
        <v>555</v>
      </c>
      <c r="B1347" s="665" t="s">
        <v>9189</v>
      </c>
      <c r="C1347" s="665" t="s">
        <v>7623</v>
      </c>
      <c r="D1347" s="665" t="s">
        <v>8654</v>
      </c>
      <c r="E1347" s="665" t="s">
        <v>8466</v>
      </c>
      <c r="F1347" s="668">
        <v>1</v>
      </c>
      <c r="G1347" s="668">
        <v>625</v>
      </c>
      <c r="H1347" s="668">
        <v>1</v>
      </c>
      <c r="I1347" s="668">
        <v>625</v>
      </c>
      <c r="J1347" s="668"/>
      <c r="K1347" s="668"/>
      <c r="L1347" s="668"/>
      <c r="M1347" s="668"/>
      <c r="N1347" s="668"/>
      <c r="O1347" s="668"/>
      <c r="P1347" s="681"/>
      <c r="Q1347" s="669"/>
    </row>
    <row r="1348" spans="1:17" ht="14.4" customHeight="1" x14ac:dyDescent="0.3">
      <c r="A1348" s="664" t="s">
        <v>555</v>
      </c>
      <c r="B1348" s="665" t="s">
        <v>9189</v>
      </c>
      <c r="C1348" s="665" t="s">
        <v>7623</v>
      </c>
      <c r="D1348" s="665" t="s">
        <v>8657</v>
      </c>
      <c r="E1348" s="665" t="s">
        <v>8527</v>
      </c>
      <c r="F1348" s="668">
        <v>2</v>
      </c>
      <c r="G1348" s="668">
        <v>19624</v>
      </c>
      <c r="H1348" s="668">
        <v>1</v>
      </c>
      <c r="I1348" s="668">
        <v>9812</v>
      </c>
      <c r="J1348" s="668"/>
      <c r="K1348" s="668"/>
      <c r="L1348" s="668"/>
      <c r="M1348" s="668"/>
      <c r="N1348" s="668"/>
      <c r="O1348" s="668"/>
      <c r="P1348" s="681"/>
      <c r="Q1348" s="669"/>
    </row>
    <row r="1349" spans="1:17" ht="14.4" customHeight="1" x14ac:dyDescent="0.3">
      <c r="A1349" s="664" t="s">
        <v>555</v>
      </c>
      <c r="B1349" s="665" t="s">
        <v>9189</v>
      </c>
      <c r="C1349" s="665" t="s">
        <v>7623</v>
      </c>
      <c r="D1349" s="665" t="s">
        <v>8661</v>
      </c>
      <c r="E1349" s="665" t="s">
        <v>8662</v>
      </c>
      <c r="F1349" s="668">
        <v>0.3</v>
      </c>
      <c r="G1349" s="668">
        <v>564.66</v>
      </c>
      <c r="H1349" s="668">
        <v>1</v>
      </c>
      <c r="I1349" s="668">
        <v>1882.2</v>
      </c>
      <c r="J1349" s="668"/>
      <c r="K1349" s="668"/>
      <c r="L1349" s="668"/>
      <c r="M1349" s="668"/>
      <c r="N1349" s="668"/>
      <c r="O1349" s="668"/>
      <c r="P1349" s="681"/>
      <c r="Q1349" s="669"/>
    </row>
    <row r="1350" spans="1:17" ht="14.4" customHeight="1" x14ac:dyDescent="0.3">
      <c r="A1350" s="664" t="s">
        <v>555</v>
      </c>
      <c r="B1350" s="665" t="s">
        <v>9189</v>
      </c>
      <c r="C1350" s="665" t="s">
        <v>7623</v>
      </c>
      <c r="D1350" s="665" t="s">
        <v>8672</v>
      </c>
      <c r="E1350" s="665" t="s">
        <v>8468</v>
      </c>
      <c r="F1350" s="668">
        <v>1</v>
      </c>
      <c r="G1350" s="668">
        <v>1059</v>
      </c>
      <c r="H1350" s="668">
        <v>1</v>
      </c>
      <c r="I1350" s="668">
        <v>1059</v>
      </c>
      <c r="J1350" s="668"/>
      <c r="K1350" s="668"/>
      <c r="L1350" s="668"/>
      <c r="M1350" s="668"/>
      <c r="N1350" s="668"/>
      <c r="O1350" s="668"/>
      <c r="P1350" s="681"/>
      <c r="Q1350" s="669"/>
    </row>
    <row r="1351" spans="1:17" ht="14.4" customHeight="1" x14ac:dyDescent="0.3">
      <c r="A1351" s="664" t="s">
        <v>555</v>
      </c>
      <c r="B1351" s="665" t="s">
        <v>9189</v>
      </c>
      <c r="C1351" s="665" t="s">
        <v>7623</v>
      </c>
      <c r="D1351" s="665" t="s">
        <v>8675</v>
      </c>
      <c r="E1351" s="665" t="s">
        <v>8457</v>
      </c>
      <c r="F1351" s="668">
        <v>1</v>
      </c>
      <c r="G1351" s="668">
        <v>7047.4</v>
      </c>
      <c r="H1351" s="668">
        <v>1</v>
      </c>
      <c r="I1351" s="668">
        <v>7047.4</v>
      </c>
      <c r="J1351" s="668"/>
      <c r="K1351" s="668"/>
      <c r="L1351" s="668"/>
      <c r="M1351" s="668"/>
      <c r="N1351" s="668"/>
      <c r="O1351" s="668"/>
      <c r="P1351" s="681"/>
      <c r="Q1351" s="669"/>
    </row>
    <row r="1352" spans="1:17" ht="14.4" customHeight="1" x14ac:dyDescent="0.3">
      <c r="A1352" s="664" t="s">
        <v>555</v>
      </c>
      <c r="B1352" s="665" t="s">
        <v>9189</v>
      </c>
      <c r="C1352" s="665" t="s">
        <v>7623</v>
      </c>
      <c r="D1352" s="665" t="s">
        <v>8676</v>
      </c>
      <c r="E1352" s="665" t="s">
        <v>8677</v>
      </c>
      <c r="F1352" s="668">
        <v>1</v>
      </c>
      <c r="G1352" s="668">
        <v>1075.75</v>
      </c>
      <c r="H1352" s="668">
        <v>1</v>
      </c>
      <c r="I1352" s="668">
        <v>1075.75</v>
      </c>
      <c r="J1352" s="668">
        <v>17</v>
      </c>
      <c r="K1352" s="668">
        <v>18287.75</v>
      </c>
      <c r="L1352" s="668">
        <v>17</v>
      </c>
      <c r="M1352" s="668">
        <v>1075.75</v>
      </c>
      <c r="N1352" s="668">
        <v>17</v>
      </c>
      <c r="O1352" s="668">
        <v>18287.75</v>
      </c>
      <c r="P1352" s="681">
        <v>17</v>
      </c>
      <c r="Q1352" s="669">
        <v>1075.75</v>
      </c>
    </row>
    <row r="1353" spans="1:17" ht="14.4" customHeight="1" x14ac:dyDescent="0.3">
      <c r="A1353" s="664" t="s">
        <v>555</v>
      </c>
      <c r="B1353" s="665" t="s">
        <v>9189</v>
      </c>
      <c r="C1353" s="665" t="s">
        <v>7623</v>
      </c>
      <c r="D1353" s="665" t="s">
        <v>8678</v>
      </c>
      <c r="E1353" s="665" t="s">
        <v>8679</v>
      </c>
      <c r="F1353" s="668"/>
      <c r="G1353" s="668"/>
      <c r="H1353" s="668"/>
      <c r="I1353" s="668"/>
      <c r="J1353" s="668"/>
      <c r="K1353" s="668"/>
      <c r="L1353" s="668"/>
      <c r="M1353" s="668"/>
      <c r="N1353" s="668">
        <v>1</v>
      </c>
      <c r="O1353" s="668">
        <v>6705.46</v>
      </c>
      <c r="P1353" s="681"/>
      <c r="Q1353" s="669">
        <v>6705.46</v>
      </c>
    </row>
    <row r="1354" spans="1:17" ht="14.4" customHeight="1" x14ac:dyDescent="0.3">
      <c r="A1354" s="664" t="s">
        <v>555</v>
      </c>
      <c r="B1354" s="665" t="s">
        <v>9189</v>
      </c>
      <c r="C1354" s="665" t="s">
        <v>7623</v>
      </c>
      <c r="D1354" s="665" t="s">
        <v>8680</v>
      </c>
      <c r="E1354" s="665" t="s">
        <v>8681</v>
      </c>
      <c r="F1354" s="668"/>
      <c r="G1354" s="668"/>
      <c r="H1354" s="668"/>
      <c r="I1354" s="668"/>
      <c r="J1354" s="668"/>
      <c r="K1354" s="668"/>
      <c r="L1354" s="668"/>
      <c r="M1354" s="668"/>
      <c r="N1354" s="668">
        <v>2</v>
      </c>
      <c r="O1354" s="668">
        <v>1480.64</v>
      </c>
      <c r="P1354" s="681"/>
      <c r="Q1354" s="669">
        <v>740.32</v>
      </c>
    </row>
    <row r="1355" spans="1:17" ht="14.4" customHeight="1" x14ac:dyDescent="0.3">
      <c r="A1355" s="664" t="s">
        <v>555</v>
      </c>
      <c r="B1355" s="665" t="s">
        <v>9189</v>
      </c>
      <c r="C1355" s="665" t="s">
        <v>7623</v>
      </c>
      <c r="D1355" s="665" t="s">
        <v>8682</v>
      </c>
      <c r="E1355" s="665" t="s">
        <v>8683</v>
      </c>
      <c r="F1355" s="668"/>
      <c r="G1355" s="668"/>
      <c r="H1355" s="668"/>
      <c r="I1355" s="668"/>
      <c r="J1355" s="668">
        <v>14</v>
      </c>
      <c r="K1355" s="668">
        <v>22634.22</v>
      </c>
      <c r="L1355" s="668"/>
      <c r="M1355" s="668">
        <v>1616.73</v>
      </c>
      <c r="N1355" s="668">
        <v>19</v>
      </c>
      <c r="O1355" s="668">
        <v>30717.87</v>
      </c>
      <c r="P1355" s="681"/>
      <c r="Q1355" s="669">
        <v>1616.73</v>
      </c>
    </row>
    <row r="1356" spans="1:17" ht="14.4" customHeight="1" x14ac:dyDescent="0.3">
      <c r="A1356" s="664" t="s">
        <v>555</v>
      </c>
      <c r="B1356" s="665" t="s">
        <v>9189</v>
      </c>
      <c r="C1356" s="665" t="s">
        <v>7623</v>
      </c>
      <c r="D1356" s="665" t="s">
        <v>8684</v>
      </c>
      <c r="E1356" s="665" t="s">
        <v>8681</v>
      </c>
      <c r="F1356" s="668"/>
      <c r="G1356" s="668"/>
      <c r="H1356" s="668"/>
      <c r="I1356" s="668"/>
      <c r="J1356" s="668"/>
      <c r="K1356" s="668"/>
      <c r="L1356" s="668"/>
      <c r="M1356" s="668"/>
      <c r="N1356" s="668">
        <v>4</v>
      </c>
      <c r="O1356" s="668">
        <v>3186.2</v>
      </c>
      <c r="P1356" s="681"/>
      <c r="Q1356" s="669">
        <v>796.55</v>
      </c>
    </row>
    <row r="1357" spans="1:17" ht="14.4" customHeight="1" x14ac:dyDescent="0.3">
      <c r="A1357" s="664" t="s">
        <v>555</v>
      </c>
      <c r="B1357" s="665" t="s">
        <v>9189</v>
      </c>
      <c r="C1357" s="665" t="s">
        <v>7623</v>
      </c>
      <c r="D1357" s="665" t="s">
        <v>8687</v>
      </c>
      <c r="E1357" s="665" t="s">
        <v>8688</v>
      </c>
      <c r="F1357" s="668"/>
      <c r="G1357" s="668"/>
      <c r="H1357" s="668"/>
      <c r="I1357" s="668"/>
      <c r="J1357" s="668">
        <v>1</v>
      </c>
      <c r="K1357" s="668">
        <v>248.73</v>
      </c>
      <c r="L1357" s="668"/>
      <c r="M1357" s="668">
        <v>248.73</v>
      </c>
      <c r="N1357" s="668"/>
      <c r="O1357" s="668"/>
      <c r="P1357" s="681"/>
      <c r="Q1357" s="669"/>
    </row>
    <row r="1358" spans="1:17" ht="14.4" customHeight="1" x14ac:dyDescent="0.3">
      <c r="A1358" s="664" t="s">
        <v>555</v>
      </c>
      <c r="B1358" s="665" t="s">
        <v>9189</v>
      </c>
      <c r="C1358" s="665" t="s">
        <v>7623</v>
      </c>
      <c r="D1358" s="665" t="s">
        <v>8687</v>
      </c>
      <c r="E1358" s="665" t="s">
        <v>8689</v>
      </c>
      <c r="F1358" s="668">
        <v>1</v>
      </c>
      <c r="G1358" s="668">
        <v>248.73</v>
      </c>
      <c r="H1358" s="668">
        <v>1</v>
      </c>
      <c r="I1358" s="668">
        <v>248.73</v>
      </c>
      <c r="J1358" s="668"/>
      <c r="K1358" s="668"/>
      <c r="L1358" s="668"/>
      <c r="M1358" s="668"/>
      <c r="N1358" s="668">
        <v>4</v>
      </c>
      <c r="O1358" s="668">
        <v>994.92000000000007</v>
      </c>
      <c r="P1358" s="681">
        <v>4.0000000000000009</v>
      </c>
      <c r="Q1358" s="669">
        <v>248.73000000000002</v>
      </c>
    </row>
    <row r="1359" spans="1:17" ht="14.4" customHeight="1" x14ac:dyDescent="0.3">
      <c r="A1359" s="664" t="s">
        <v>555</v>
      </c>
      <c r="B1359" s="665" t="s">
        <v>9189</v>
      </c>
      <c r="C1359" s="665" t="s">
        <v>7623</v>
      </c>
      <c r="D1359" s="665" t="s">
        <v>8690</v>
      </c>
      <c r="E1359" s="665" t="s">
        <v>8691</v>
      </c>
      <c r="F1359" s="668"/>
      <c r="G1359" s="668"/>
      <c r="H1359" s="668"/>
      <c r="I1359" s="668"/>
      <c r="J1359" s="668"/>
      <c r="K1359" s="668"/>
      <c r="L1359" s="668"/>
      <c r="M1359" s="668"/>
      <c r="N1359" s="668">
        <v>1</v>
      </c>
      <c r="O1359" s="668">
        <v>10707.71</v>
      </c>
      <c r="P1359" s="681"/>
      <c r="Q1359" s="669">
        <v>10707.71</v>
      </c>
    </row>
    <row r="1360" spans="1:17" ht="14.4" customHeight="1" x14ac:dyDescent="0.3">
      <c r="A1360" s="664" t="s">
        <v>555</v>
      </c>
      <c r="B1360" s="665" t="s">
        <v>9189</v>
      </c>
      <c r="C1360" s="665" t="s">
        <v>7623</v>
      </c>
      <c r="D1360" s="665" t="s">
        <v>9247</v>
      </c>
      <c r="E1360" s="665" t="s">
        <v>9248</v>
      </c>
      <c r="F1360" s="668">
        <v>1</v>
      </c>
      <c r="G1360" s="668">
        <v>1276.8</v>
      </c>
      <c r="H1360" s="668">
        <v>1</v>
      </c>
      <c r="I1360" s="668">
        <v>1276.8</v>
      </c>
      <c r="J1360" s="668"/>
      <c r="K1360" s="668"/>
      <c r="L1360" s="668"/>
      <c r="M1360" s="668"/>
      <c r="N1360" s="668"/>
      <c r="O1360" s="668"/>
      <c r="P1360" s="681"/>
      <c r="Q1360" s="669"/>
    </row>
    <row r="1361" spans="1:17" ht="14.4" customHeight="1" x14ac:dyDescent="0.3">
      <c r="A1361" s="664" t="s">
        <v>555</v>
      </c>
      <c r="B1361" s="665" t="s">
        <v>9189</v>
      </c>
      <c r="C1361" s="665" t="s">
        <v>7623</v>
      </c>
      <c r="D1361" s="665" t="s">
        <v>8697</v>
      </c>
      <c r="E1361" s="665" t="s">
        <v>8698</v>
      </c>
      <c r="F1361" s="668"/>
      <c r="G1361" s="668"/>
      <c r="H1361" s="668"/>
      <c r="I1361" s="668"/>
      <c r="J1361" s="668">
        <v>29</v>
      </c>
      <c r="K1361" s="668">
        <v>2578.1</v>
      </c>
      <c r="L1361" s="668"/>
      <c r="M1361" s="668">
        <v>88.899999999999991</v>
      </c>
      <c r="N1361" s="668">
        <v>60</v>
      </c>
      <c r="O1361" s="668">
        <v>5334</v>
      </c>
      <c r="P1361" s="681"/>
      <c r="Q1361" s="669">
        <v>88.9</v>
      </c>
    </row>
    <row r="1362" spans="1:17" ht="14.4" customHeight="1" x14ac:dyDescent="0.3">
      <c r="A1362" s="664" t="s">
        <v>555</v>
      </c>
      <c r="B1362" s="665" t="s">
        <v>9189</v>
      </c>
      <c r="C1362" s="665" t="s">
        <v>7623</v>
      </c>
      <c r="D1362" s="665" t="s">
        <v>8707</v>
      </c>
      <c r="E1362" s="665" t="s">
        <v>8708</v>
      </c>
      <c r="F1362" s="668"/>
      <c r="G1362" s="668"/>
      <c r="H1362" s="668"/>
      <c r="I1362" s="668"/>
      <c r="J1362" s="668"/>
      <c r="K1362" s="668"/>
      <c r="L1362" s="668"/>
      <c r="M1362" s="668"/>
      <c r="N1362" s="668">
        <v>7</v>
      </c>
      <c r="O1362" s="668">
        <v>4309.2</v>
      </c>
      <c r="P1362" s="681"/>
      <c r="Q1362" s="669">
        <v>615.6</v>
      </c>
    </row>
    <row r="1363" spans="1:17" ht="14.4" customHeight="1" x14ac:dyDescent="0.3">
      <c r="A1363" s="664" t="s">
        <v>555</v>
      </c>
      <c r="B1363" s="665" t="s">
        <v>9189</v>
      </c>
      <c r="C1363" s="665" t="s">
        <v>7623</v>
      </c>
      <c r="D1363" s="665" t="s">
        <v>9249</v>
      </c>
      <c r="E1363" s="665" t="s">
        <v>9250</v>
      </c>
      <c r="F1363" s="668"/>
      <c r="G1363" s="668"/>
      <c r="H1363" s="668"/>
      <c r="I1363" s="668"/>
      <c r="J1363" s="668">
        <v>1</v>
      </c>
      <c r="K1363" s="668">
        <v>2999</v>
      </c>
      <c r="L1363" s="668"/>
      <c r="M1363" s="668">
        <v>2999</v>
      </c>
      <c r="N1363" s="668"/>
      <c r="O1363" s="668"/>
      <c r="P1363" s="681"/>
      <c r="Q1363" s="669"/>
    </row>
    <row r="1364" spans="1:17" ht="14.4" customHeight="1" x14ac:dyDescent="0.3">
      <c r="A1364" s="664" t="s">
        <v>555</v>
      </c>
      <c r="B1364" s="665" t="s">
        <v>9189</v>
      </c>
      <c r="C1364" s="665" t="s">
        <v>7623</v>
      </c>
      <c r="D1364" s="665" t="s">
        <v>8710</v>
      </c>
      <c r="E1364" s="665" t="s">
        <v>8711</v>
      </c>
      <c r="F1364" s="668"/>
      <c r="G1364" s="668"/>
      <c r="H1364" s="668"/>
      <c r="I1364" s="668"/>
      <c r="J1364" s="668"/>
      <c r="K1364" s="668"/>
      <c r="L1364" s="668"/>
      <c r="M1364" s="668"/>
      <c r="N1364" s="668">
        <v>1</v>
      </c>
      <c r="O1364" s="668">
        <v>3186</v>
      </c>
      <c r="P1364" s="681"/>
      <c r="Q1364" s="669">
        <v>3186</v>
      </c>
    </row>
    <row r="1365" spans="1:17" ht="14.4" customHeight="1" x14ac:dyDescent="0.3">
      <c r="A1365" s="664" t="s">
        <v>555</v>
      </c>
      <c r="B1365" s="665" t="s">
        <v>9189</v>
      </c>
      <c r="C1365" s="665" t="s">
        <v>7623</v>
      </c>
      <c r="D1365" s="665" t="s">
        <v>8716</v>
      </c>
      <c r="E1365" s="665" t="s">
        <v>8717</v>
      </c>
      <c r="F1365" s="668"/>
      <c r="G1365" s="668"/>
      <c r="H1365" s="668"/>
      <c r="I1365" s="668"/>
      <c r="J1365" s="668"/>
      <c r="K1365" s="668"/>
      <c r="L1365" s="668"/>
      <c r="M1365" s="668"/>
      <c r="N1365" s="668">
        <v>1</v>
      </c>
      <c r="O1365" s="668">
        <v>8493</v>
      </c>
      <c r="P1365" s="681"/>
      <c r="Q1365" s="669">
        <v>8493</v>
      </c>
    </row>
    <row r="1366" spans="1:17" ht="14.4" customHeight="1" x14ac:dyDescent="0.3">
      <c r="A1366" s="664" t="s">
        <v>555</v>
      </c>
      <c r="B1366" s="665" t="s">
        <v>9189</v>
      </c>
      <c r="C1366" s="665" t="s">
        <v>7623</v>
      </c>
      <c r="D1366" s="665" t="s">
        <v>7839</v>
      </c>
      <c r="E1366" s="665" t="s">
        <v>7840</v>
      </c>
      <c r="F1366" s="668"/>
      <c r="G1366" s="668"/>
      <c r="H1366" s="668"/>
      <c r="I1366" s="668"/>
      <c r="J1366" s="668">
        <v>2.5</v>
      </c>
      <c r="K1366" s="668">
        <v>167.5</v>
      </c>
      <c r="L1366" s="668"/>
      <c r="M1366" s="668">
        <v>67</v>
      </c>
      <c r="N1366" s="668">
        <v>3.9</v>
      </c>
      <c r="O1366" s="668">
        <v>261.3</v>
      </c>
      <c r="P1366" s="681"/>
      <c r="Q1366" s="669">
        <v>67</v>
      </c>
    </row>
    <row r="1367" spans="1:17" ht="14.4" customHeight="1" x14ac:dyDescent="0.3">
      <c r="A1367" s="664" t="s">
        <v>555</v>
      </c>
      <c r="B1367" s="665" t="s">
        <v>9189</v>
      </c>
      <c r="C1367" s="665" t="s">
        <v>7623</v>
      </c>
      <c r="D1367" s="665" t="s">
        <v>8723</v>
      </c>
      <c r="E1367" s="665" t="s">
        <v>8724</v>
      </c>
      <c r="F1367" s="668"/>
      <c r="G1367" s="668"/>
      <c r="H1367" s="668"/>
      <c r="I1367" s="668"/>
      <c r="J1367" s="668">
        <v>4</v>
      </c>
      <c r="K1367" s="668">
        <v>13739.28</v>
      </c>
      <c r="L1367" s="668"/>
      <c r="M1367" s="668">
        <v>3434.82</v>
      </c>
      <c r="N1367" s="668">
        <v>24</v>
      </c>
      <c r="O1367" s="668">
        <v>82435.680000000008</v>
      </c>
      <c r="P1367" s="681"/>
      <c r="Q1367" s="669">
        <v>3434.82</v>
      </c>
    </row>
    <row r="1368" spans="1:17" ht="14.4" customHeight="1" x14ac:dyDescent="0.3">
      <c r="A1368" s="664" t="s">
        <v>555</v>
      </c>
      <c r="B1368" s="665" t="s">
        <v>9189</v>
      </c>
      <c r="C1368" s="665" t="s">
        <v>7623</v>
      </c>
      <c r="D1368" s="665" t="s">
        <v>9251</v>
      </c>
      <c r="E1368" s="665" t="s">
        <v>9252</v>
      </c>
      <c r="F1368" s="668"/>
      <c r="G1368" s="668"/>
      <c r="H1368" s="668"/>
      <c r="I1368" s="668"/>
      <c r="J1368" s="668">
        <v>1</v>
      </c>
      <c r="K1368" s="668">
        <v>21212</v>
      </c>
      <c r="L1368" s="668"/>
      <c r="M1368" s="668">
        <v>21212</v>
      </c>
      <c r="N1368" s="668"/>
      <c r="O1368" s="668"/>
      <c r="P1368" s="681"/>
      <c r="Q1368" s="669"/>
    </row>
    <row r="1369" spans="1:17" ht="14.4" customHeight="1" x14ac:dyDescent="0.3">
      <c r="A1369" s="664" t="s">
        <v>555</v>
      </c>
      <c r="B1369" s="665" t="s">
        <v>9189</v>
      </c>
      <c r="C1369" s="665" t="s">
        <v>7623</v>
      </c>
      <c r="D1369" s="665" t="s">
        <v>8727</v>
      </c>
      <c r="E1369" s="665" t="s">
        <v>8728</v>
      </c>
      <c r="F1369" s="668"/>
      <c r="G1369" s="668"/>
      <c r="H1369" s="668"/>
      <c r="I1369" s="668"/>
      <c r="J1369" s="668">
        <v>5</v>
      </c>
      <c r="K1369" s="668">
        <v>27314.899999999998</v>
      </c>
      <c r="L1369" s="668"/>
      <c r="M1369" s="668">
        <v>5462.98</v>
      </c>
      <c r="N1369" s="668">
        <v>4</v>
      </c>
      <c r="O1369" s="668">
        <v>21851.919999999998</v>
      </c>
      <c r="P1369" s="681"/>
      <c r="Q1369" s="669">
        <v>5462.98</v>
      </c>
    </row>
    <row r="1370" spans="1:17" ht="14.4" customHeight="1" x14ac:dyDescent="0.3">
      <c r="A1370" s="664" t="s">
        <v>555</v>
      </c>
      <c r="B1370" s="665" t="s">
        <v>9189</v>
      </c>
      <c r="C1370" s="665" t="s">
        <v>7623</v>
      </c>
      <c r="D1370" s="665" t="s">
        <v>9253</v>
      </c>
      <c r="E1370" s="665" t="s">
        <v>9219</v>
      </c>
      <c r="F1370" s="668"/>
      <c r="G1370" s="668"/>
      <c r="H1370" s="668"/>
      <c r="I1370" s="668"/>
      <c r="J1370" s="668"/>
      <c r="K1370" s="668"/>
      <c r="L1370" s="668"/>
      <c r="M1370" s="668"/>
      <c r="N1370" s="668">
        <v>3</v>
      </c>
      <c r="O1370" s="668">
        <v>5204.6099999999997</v>
      </c>
      <c r="P1370" s="681"/>
      <c r="Q1370" s="669">
        <v>1734.87</v>
      </c>
    </row>
    <row r="1371" spans="1:17" ht="14.4" customHeight="1" x14ac:dyDescent="0.3">
      <c r="A1371" s="664" t="s">
        <v>555</v>
      </c>
      <c r="B1371" s="665" t="s">
        <v>9189</v>
      </c>
      <c r="C1371" s="665" t="s">
        <v>7623</v>
      </c>
      <c r="D1371" s="665" t="s">
        <v>8729</v>
      </c>
      <c r="E1371" s="665" t="s">
        <v>8730</v>
      </c>
      <c r="F1371" s="668"/>
      <c r="G1371" s="668"/>
      <c r="H1371" s="668"/>
      <c r="I1371" s="668"/>
      <c r="J1371" s="668">
        <v>1</v>
      </c>
      <c r="K1371" s="668">
        <v>15808.48</v>
      </c>
      <c r="L1371" s="668"/>
      <c r="M1371" s="668">
        <v>15808.48</v>
      </c>
      <c r="N1371" s="668">
        <v>7</v>
      </c>
      <c r="O1371" s="668">
        <v>110659.35999999999</v>
      </c>
      <c r="P1371" s="681"/>
      <c r="Q1371" s="669">
        <v>15808.479999999998</v>
      </c>
    </row>
    <row r="1372" spans="1:17" ht="14.4" customHeight="1" x14ac:dyDescent="0.3">
      <c r="A1372" s="664" t="s">
        <v>555</v>
      </c>
      <c r="B1372" s="665" t="s">
        <v>9189</v>
      </c>
      <c r="C1372" s="665" t="s">
        <v>7623</v>
      </c>
      <c r="D1372" s="665" t="s">
        <v>8735</v>
      </c>
      <c r="E1372" s="665" t="s">
        <v>8646</v>
      </c>
      <c r="F1372" s="668"/>
      <c r="G1372" s="668"/>
      <c r="H1372" s="668"/>
      <c r="I1372" s="668"/>
      <c r="J1372" s="668">
        <v>1</v>
      </c>
      <c r="K1372" s="668">
        <v>1357.64</v>
      </c>
      <c r="L1372" s="668"/>
      <c r="M1372" s="668">
        <v>1357.64</v>
      </c>
      <c r="N1372" s="668"/>
      <c r="O1372" s="668"/>
      <c r="P1372" s="681"/>
      <c r="Q1372" s="669"/>
    </row>
    <row r="1373" spans="1:17" ht="14.4" customHeight="1" x14ac:dyDescent="0.3">
      <c r="A1373" s="664" t="s">
        <v>555</v>
      </c>
      <c r="B1373" s="665" t="s">
        <v>9189</v>
      </c>
      <c r="C1373" s="665" t="s">
        <v>7623</v>
      </c>
      <c r="D1373" s="665" t="s">
        <v>8738</v>
      </c>
      <c r="E1373" s="665" t="s">
        <v>1409</v>
      </c>
      <c r="F1373" s="668"/>
      <c r="G1373" s="668"/>
      <c r="H1373" s="668"/>
      <c r="I1373" s="668"/>
      <c r="J1373" s="668">
        <v>1</v>
      </c>
      <c r="K1373" s="668">
        <v>3236.1</v>
      </c>
      <c r="L1373" s="668"/>
      <c r="M1373" s="668">
        <v>3236.1</v>
      </c>
      <c r="N1373" s="668"/>
      <c r="O1373" s="668"/>
      <c r="P1373" s="681"/>
      <c r="Q1373" s="669"/>
    </row>
    <row r="1374" spans="1:17" ht="14.4" customHeight="1" x14ac:dyDescent="0.3">
      <c r="A1374" s="664" t="s">
        <v>555</v>
      </c>
      <c r="B1374" s="665" t="s">
        <v>9189</v>
      </c>
      <c r="C1374" s="665" t="s">
        <v>7623</v>
      </c>
      <c r="D1374" s="665" t="s">
        <v>8745</v>
      </c>
      <c r="E1374" s="665" t="s">
        <v>8133</v>
      </c>
      <c r="F1374" s="668"/>
      <c r="G1374" s="668"/>
      <c r="H1374" s="668"/>
      <c r="I1374" s="668"/>
      <c r="J1374" s="668"/>
      <c r="K1374" s="668"/>
      <c r="L1374" s="668"/>
      <c r="M1374" s="668"/>
      <c r="N1374" s="668">
        <v>3</v>
      </c>
      <c r="O1374" s="668">
        <v>36786.75</v>
      </c>
      <c r="P1374" s="681"/>
      <c r="Q1374" s="669">
        <v>12262.25</v>
      </c>
    </row>
    <row r="1375" spans="1:17" ht="14.4" customHeight="1" x14ac:dyDescent="0.3">
      <c r="A1375" s="664" t="s">
        <v>555</v>
      </c>
      <c r="B1375" s="665" t="s">
        <v>9189</v>
      </c>
      <c r="C1375" s="665" t="s">
        <v>7623</v>
      </c>
      <c r="D1375" s="665" t="s">
        <v>8746</v>
      </c>
      <c r="E1375" s="665" t="s">
        <v>8747</v>
      </c>
      <c r="F1375" s="668"/>
      <c r="G1375" s="668"/>
      <c r="H1375" s="668"/>
      <c r="I1375" s="668"/>
      <c r="J1375" s="668"/>
      <c r="K1375" s="668"/>
      <c r="L1375" s="668"/>
      <c r="M1375" s="668"/>
      <c r="N1375" s="668">
        <v>6</v>
      </c>
      <c r="O1375" s="668">
        <v>13041.420000000002</v>
      </c>
      <c r="P1375" s="681"/>
      <c r="Q1375" s="669">
        <v>2173.5700000000002</v>
      </c>
    </row>
    <row r="1376" spans="1:17" ht="14.4" customHeight="1" x14ac:dyDescent="0.3">
      <c r="A1376" s="664" t="s">
        <v>555</v>
      </c>
      <c r="B1376" s="665" t="s">
        <v>9189</v>
      </c>
      <c r="C1376" s="665" t="s">
        <v>7623</v>
      </c>
      <c r="D1376" s="665" t="s">
        <v>8749</v>
      </c>
      <c r="E1376" s="665" t="s">
        <v>7830</v>
      </c>
      <c r="F1376" s="668"/>
      <c r="G1376" s="668"/>
      <c r="H1376" s="668"/>
      <c r="I1376" s="668"/>
      <c r="J1376" s="668"/>
      <c r="K1376" s="668"/>
      <c r="L1376" s="668"/>
      <c r="M1376" s="668"/>
      <c r="N1376" s="668">
        <v>1</v>
      </c>
      <c r="O1376" s="668">
        <v>1916.24</v>
      </c>
      <c r="P1376" s="681"/>
      <c r="Q1376" s="669">
        <v>1916.24</v>
      </c>
    </row>
    <row r="1377" spans="1:17" ht="14.4" customHeight="1" x14ac:dyDescent="0.3">
      <c r="A1377" s="664" t="s">
        <v>555</v>
      </c>
      <c r="B1377" s="665" t="s">
        <v>9189</v>
      </c>
      <c r="C1377" s="665" t="s">
        <v>7623</v>
      </c>
      <c r="D1377" s="665" t="s">
        <v>8755</v>
      </c>
      <c r="E1377" s="665" t="s">
        <v>8756</v>
      </c>
      <c r="F1377" s="668"/>
      <c r="G1377" s="668"/>
      <c r="H1377" s="668"/>
      <c r="I1377" s="668"/>
      <c r="J1377" s="668">
        <v>1</v>
      </c>
      <c r="K1377" s="668">
        <v>301.58</v>
      </c>
      <c r="L1377" s="668"/>
      <c r="M1377" s="668">
        <v>301.58</v>
      </c>
      <c r="N1377" s="668"/>
      <c r="O1377" s="668"/>
      <c r="P1377" s="681"/>
      <c r="Q1377" s="669"/>
    </row>
    <row r="1378" spans="1:17" ht="14.4" customHeight="1" x14ac:dyDescent="0.3">
      <c r="A1378" s="664" t="s">
        <v>555</v>
      </c>
      <c r="B1378" s="665" t="s">
        <v>9189</v>
      </c>
      <c r="C1378" s="665" t="s">
        <v>7623</v>
      </c>
      <c r="D1378" s="665" t="s">
        <v>8765</v>
      </c>
      <c r="E1378" s="665" t="s">
        <v>8324</v>
      </c>
      <c r="F1378" s="668"/>
      <c r="G1378" s="668"/>
      <c r="H1378" s="668"/>
      <c r="I1378" s="668"/>
      <c r="J1378" s="668">
        <v>1</v>
      </c>
      <c r="K1378" s="668">
        <v>11790.71</v>
      </c>
      <c r="L1378" s="668"/>
      <c r="M1378" s="668">
        <v>11790.71</v>
      </c>
      <c r="N1378" s="668">
        <v>1</v>
      </c>
      <c r="O1378" s="668">
        <v>11790.71</v>
      </c>
      <c r="P1378" s="681"/>
      <c r="Q1378" s="669">
        <v>11790.71</v>
      </c>
    </row>
    <row r="1379" spans="1:17" ht="14.4" customHeight="1" x14ac:dyDescent="0.3">
      <c r="A1379" s="664" t="s">
        <v>555</v>
      </c>
      <c r="B1379" s="665" t="s">
        <v>9189</v>
      </c>
      <c r="C1379" s="665" t="s">
        <v>7623</v>
      </c>
      <c r="D1379" s="665" t="s">
        <v>8766</v>
      </c>
      <c r="E1379" s="665" t="s">
        <v>8767</v>
      </c>
      <c r="F1379" s="668">
        <v>2</v>
      </c>
      <c r="G1379" s="668">
        <v>4258.22</v>
      </c>
      <c r="H1379" s="668">
        <v>1</v>
      </c>
      <c r="I1379" s="668">
        <v>2129.11</v>
      </c>
      <c r="J1379" s="668"/>
      <c r="K1379" s="668"/>
      <c r="L1379" s="668"/>
      <c r="M1379" s="668"/>
      <c r="N1379" s="668">
        <v>2</v>
      </c>
      <c r="O1379" s="668">
        <v>4258.22</v>
      </c>
      <c r="P1379" s="681">
        <v>1</v>
      </c>
      <c r="Q1379" s="669">
        <v>2129.11</v>
      </c>
    </row>
    <row r="1380" spans="1:17" ht="14.4" customHeight="1" x14ac:dyDescent="0.3">
      <c r="A1380" s="664" t="s">
        <v>555</v>
      </c>
      <c r="B1380" s="665" t="s">
        <v>9189</v>
      </c>
      <c r="C1380" s="665" t="s">
        <v>7623</v>
      </c>
      <c r="D1380" s="665" t="s">
        <v>8776</v>
      </c>
      <c r="E1380" s="665" t="s">
        <v>8777</v>
      </c>
      <c r="F1380" s="668"/>
      <c r="G1380" s="668"/>
      <c r="H1380" s="668"/>
      <c r="I1380" s="668"/>
      <c r="J1380" s="668"/>
      <c r="K1380" s="668"/>
      <c r="L1380" s="668"/>
      <c r="M1380" s="668"/>
      <c r="N1380" s="668">
        <v>9</v>
      </c>
      <c r="O1380" s="668">
        <v>5745.6</v>
      </c>
      <c r="P1380" s="681"/>
      <c r="Q1380" s="669">
        <v>638.40000000000009</v>
      </c>
    </row>
    <row r="1381" spans="1:17" ht="14.4" customHeight="1" x14ac:dyDescent="0.3">
      <c r="A1381" s="664" t="s">
        <v>555</v>
      </c>
      <c r="B1381" s="665" t="s">
        <v>9189</v>
      </c>
      <c r="C1381" s="665" t="s">
        <v>7623</v>
      </c>
      <c r="D1381" s="665" t="s">
        <v>8778</v>
      </c>
      <c r="E1381" s="665" t="s">
        <v>8700</v>
      </c>
      <c r="F1381" s="668"/>
      <c r="G1381" s="668"/>
      <c r="H1381" s="668"/>
      <c r="I1381" s="668"/>
      <c r="J1381" s="668"/>
      <c r="K1381" s="668"/>
      <c r="L1381" s="668"/>
      <c r="M1381" s="668"/>
      <c r="N1381" s="668">
        <v>4</v>
      </c>
      <c r="O1381" s="668">
        <v>1285.5999999999999</v>
      </c>
      <c r="P1381" s="681"/>
      <c r="Q1381" s="669">
        <v>321.39999999999998</v>
      </c>
    </row>
    <row r="1382" spans="1:17" ht="14.4" customHeight="1" x14ac:dyDescent="0.3">
      <c r="A1382" s="664" t="s">
        <v>555</v>
      </c>
      <c r="B1382" s="665" t="s">
        <v>9189</v>
      </c>
      <c r="C1382" s="665" t="s">
        <v>7623</v>
      </c>
      <c r="D1382" s="665" t="s">
        <v>8781</v>
      </c>
      <c r="E1382" s="665" t="s">
        <v>8782</v>
      </c>
      <c r="F1382" s="668"/>
      <c r="G1382" s="668"/>
      <c r="H1382" s="668"/>
      <c r="I1382" s="668"/>
      <c r="J1382" s="668"/>
      <c r="K1382" s="668"/>
      <c r="L1382" s="668"/>
      <c r="M1382" s="668"/>
      <c r="N1382" s="668">
        <v>1</v>
      </c>
      <c r="O1382" s="668">
        <v>4588.5</v>
      </c>
      <c r="P1382" s="681"/>
      <c r="Q1382" s="669">
        <v>4588.5</v>
      </c>
    </row>
    <row r="1383" spans="1:17" ht="14.4" customHeight="1" x14ac:dyDescent="0.3">
      <c r="A1383" s="664" t="s">
        <v>555</v>
      </c>
      <c r="B1383" s="665" t="s">
        <v>9189</v>
      </c>
      <c r="C1383" s="665" t="s">
        <v>7623</v>
      </c>
      <c r="D1383" s="665" t="s">
        <v>8787</v>
      </c>
      <c r="E1383" s="665" t="s">
        <v>8788</v>
      </c>
      <c r="F1383" s="668"/>
      <c r="G1383" s="668"/>
      <c r="H1383" s="668"/>
      <c r="I1383" s="668"/>
      <c r="J1383" s="668"/>
      <c r="K1383" s="668"/>
      <c r="L1383" s="668"/>
      <c r="M1383" s="668"/>
      <c r="N1383" s="668">
        <v>2</v>
      </c>
      <c r="O1383" s="668">
        <v>9177</v>
      </c>
      <c r="P1383" s="681"/>
      <c r="Q1383" s="669">
        <v>4588.5</v>
      </c>
    </row>
    <row r="1384" spans="1:17" ht="14.4" customHeight="1" x14ac:dyDescent="0.3">
      <c r="A1384" s="664" t="s">
        <v>555</v>
      </c>
      <c r="B1384" s="665" t="s">
        <v>9189</v>
      </c>
      <c r="C1384" s="665" t="s">
        <v>7623</v>
      </c>
      <c r="D1384" s="665" t="s">
        <v>8797</v>
      </c>
      <c r="E1384" s="665" t="s">
        <v>8756</v>
      </c>
      <c r="F1384" s="668"/>
      <c r="G1384" s="668"/>
      <c r="H1384" s="668"/>
      <c r="I1384" s="668"/>
      <c r="J1384" s="668">
        <v>1</v>
      </c>
      <c r="K1384" s="668">
        <v>391.75</v>
      </c>
      <c r="L1384" s="668"/>
      <c r="M1384" s="668">
        <v>391.75</v>
      </c>
      <c r="N1384" s="668"/>
      <c r="O1384" s="668"/>
      <c r="P1384" s="681"/>
      <c r="Q1384" s="669"/>
    </row>
    <row r="1385" spans="1:17" ht="14.4" customHeight="1" x14ac:dyDescent="0.3">
      <c r="A1385" s="664" t="s">
        <v>555</v>
      </c>
      <c r="B1385" s="665" t="s">
        <v>9189</v>
      </c>
      <c r="C1385" s="665" t="s">
        <v>7623</v>
      </c>
      <c r="D1385" s="665" t="s">
        <v>9254</v>
      </c>
      <c r="E1385" s="665" t="s">
        <v>9255</v>
      </c>
      <c r="F1385" s="668"/>
      <c r="G1385" s="668"/>
      <c r="H1385" s="668"/>
      <c r="I1385" s="668"/>
      <c r="J1385" s="668"/>
      <c r="K1385" s="668"/>
      <c r="L1385" s="668"/>
      <c r="M1385" s="668"/>
      <c r="N1385" s="668">
        <v>1</v>
      </c>
      <c r="O1385" s="668">
        <v>2564.5</v>
      </c>
      <c r="P1385" s="681"/>
      <c r="Q1385" s="669">
        <v>2564.5</v>
      </c>
    </row>
    <row r="1386" spans="1:17" ht="14.4" customHeight="1" x14ac:dyDescent="0.3">
      <c r="A1386" s="664" t="s">
        <v>555</v>
      </c>
      <c r="B1386" s="665" t="s">
        <v>9189</v>
      </c>
      <c r="C1386" s="665" t="s">
        <v>7623</v>
      </c>
      <c r="D1386" s="665" t="s">
        <v>8813</v>
      </c>
      <c r="E1386" s="665" t="s">
        <v>8814</v>
      </c>
      <c r="F1386" s="668"/>
      <c r="G1386" s="668"/>
      <c r="H1386" s="668"/>
      <c r="I1386" s="668"/>
      <c r="J1386" s="668"/>
      <c r="K1386" s="668"/>
      <c r="L1386" s="668"/>
      <c r="M1386" s="668"/>
      <c r="N1386" s="668">
        <v>8</v>
      </c>
      <c r="O1386" s="668">
        <v>4924.8</v>
      </c>
      <c r="P1386" s="681"/>
      <c r="Q1386" s="669">
        <v>615.6</v>
      </c>
    </row>
    <row r="1387" spans="1:17" ht="14.4" customHeight="1" x14ac:dyDescent="0.3">
      <c r="A1387" s="664" t="s">
        <v>555</v>
      </c>
      <c r="B1387" s="665" t="s">
        <v>9189</v>
      </c>
      <c r="C1387" s="665" t="s">
        <v>7623</v>
      </c>
      <c r="D1387" s="665" t="s">
        <v>8820</v>
      </c>
      <c r="E1387" s="665" t="s">
        <v>8821</v>
      </c>
      <c r="F1387" s="668">
        <v>1</v>
      </c>
      <c r="G1387" s="668">
        <v>4815.9799999999996</v>
      </c>
      <c r="H1387" s="668">
        <v>1</v>
      </c>
      <c r="I1387" s="668">
        <v>4815.9799999999996</v>
      </c>
      <c r="J1387" s="668"/>
      <c r="K1387" s="668"/>
      <c r="L1387" s="668"/>
      <c r="M1387" s="668"/>
      <c r="N1387" s="668"/>
      <c r="O1387" s="668"/>
      <c r="P1387" s="681"/>
      <c r="Q1387" s="669"/>
    </row>
    <row r="1388" spans="1:17" ht="14.4" customHeight="1" x14ac:dyDescent="0.3">
      <c r="A1388" s="664" t="s">
        <v>555</v>
      </c>
      <c r="B1388" s="665" t="s">
        <v>9189</v>
      </c>
      <c r="C1388" s="665" t="s">
        <v>7623</v>
      </c>
      <c r="D1388" s="665" t="s">
        <v>8826</v>
      </c>
      <c r="E1388" s="665" t="s">
        <v>8827</v>
      </c>
      <c r="F1388" s="668">
        <v>1</v>
      </c>
      <c r="G1388" s="668">
        <v>291.22000000000003</v>
      </c>
      <c r="H1388" s="668">
        <v>1</v>
      </c>
      <c r="I1388" s="668">
        <v>291.22000000000003</v>
      </c>
      <c r="J1388" s="668"/>
      <c r="K1388" s="668"/>
      <c r="L1388" s="668"/>
      <c r="M1388" s="668"/>
      <c r="N1388" s="668"/>
      <c r="O1388" s="668"/>
      <c r="P1388" s="681"/>
      <c r="Q1388" s="669"/>
    </row>
    <row r="1389" spans="1:17" ht="14.4" customHeight="1" x14ac:dyDescent="0.3">
      <c r="A1389" s="664" t="s">
        <v>555</v>
      </c>
      <c r="B1389" s="665" t="s">
        <v>9189</v>
      </c>
      <c r="C1389" s="665" t="s">
        <v>7623</v>
      </c>
      <c r="D1389" s="665" t="s">
        <v>8831</v>
      </c>
      <c r="E1389" s="665" t="s">
        <v>8832</v>
      </c>
      <c r="F1389" s="668">
        <v>1</v>
      </c>
      <c r="G1389" s="668">
        <v>1728.65</v>
      </c>
      <c r="H1389" s="668">
        <v>1</v>
      </c>
      <c r="I1389" s="668">
        <v>1728.65</v>
      </c>
      <c r="J1389" s="668"/>
      <c r="K1389" s="668"/>
      <c r="L1389" s="668"/>
      <c r="M1389" s="668"/>
      <c r="N1389" s="668"/>
      <c r="O1389" s="668"/>
      <c r="P1389" s="681"/>
      <c r="Q1389" s="669"/>
    </row>
    <row r="1390" spans="1:17" ht="14.4" customHeight="1" x14ac:dyDescent="0.3">
      <c r="A1390" s="664" t="s">
        <v>555</v>
      </c>
      <c r="B1390" s="665" t="s">
        <v>9189</v>
      </c>
      <c r="C1390" s="665" t="s">
        <v>7623</v>
      </c>
      <c r="D1390" s="665" t="s">
        <v>8833</v>
      </c>
      <c r="E1390" s="665" t="s">
        <v>8756</v>
      </c>
      <c r="F1390" s="668">
        <v>1</v>
      </c>
      <c r="G1390" s="668">
        <v>517.15</v>
      </c>
      <c r="H1390" s="668">
        <v>1</v>
      </c>
      <c r="I1390" s="668">
        <v>517.15</v>
      </c>
      <c r="J1390" s="668"/>
      <c r="K1390" s="668"/>
      <c r="L1390" s="668"/>
      <c r="M1390" s="668"/>
      <c r="N1390" s="668"/>
      <c r="O1390" s="668"/>
      <c r="P1390" s="681"/>
      <c r="Q1390" s="669"/>
    </row>
    <row r="1391" spans="1:17" ht="14.4" customHeight="1" x14ac:dyDescent="0.3">
      <c r="A1391" s="664" t="s">
        <v>555</v>
      </c>
      <c r="B1391" s="665" t="s">
        <v>9189</v>
      </c>
      <c r="C1391" s="665" t="s">
        <v>7623</v>
      </c>
      <c r="D1391" s="665" t="s">
        <v>9256</v>
      </c>
      <c r="E1391" s="665" t="s">
        <v>8324</v>
      </c>
      <c r="F1391" s="668">
        <v>1</v>
      </c>
      <c r="G1391" s="668">
        <v>11116.04</v>
      </c>
      <c r="H1391" s="668">
        <v>1</v>
      </c>
      <c r="I1391" s="668">
        <v>11116.04</v>
      </c>
      <c r="J1391" s="668"/>
      <c r="K1391" s="668"/>
      <c r="L1391" s="668"/>
      <c r="M1391" s="668"/>
      <c r="N1391" s="668">
        <v>1</v>
      </c>
      <c r="O1391" s="668">
        <v>11116.04</v>
      </c>
      <c r="P1391" s="681">
        <v>1</v>
      </c>
      <c r="Q1391" s="669">
        <v>11116.04</v>
      </c>
    </row>
    <row r="1392" spans="1:17" ht="14.4" customHeight="1" x14ac:dyDescent="0.3">
      <c r="A1392" s="664" t="s">
        <v>555</v>
      </c>
      <c r="B1392" s="665" t="s">
        <v>9189</v>
      </c>
      <c r="C1392" s="665" t="s">
        <v>7623</v>
      </c>
      <c r="D1392" s="665" t="s">
        <v>9257</v>
      </c>
      <c r="E1392" s="665" t="s">
        <v>9258</v>
      </c>
      <c r="F1392" s="668"/>
      <c r="G1392" s="668"/>
      <c r="H1392" s="668"/>
      <c r="I1392" s="668"/>
      <c r="J1392" s="668">
        <v>2</v>
      </c>
      <c r="K1392" s="668">
        <v>3932.04</v>
      </c>
      <c r="L1392" s="668"/>
      <c r="M1392" s="668">
        <v>1966.02</v>
      </c>
      <c r="N1392" s="668"/>
      <c r="O1392" s="668"/>
      <c r="P1392" s="681"/>
      <c r="Q1392" s="669"/>
    </row>
    <row r="1393" spans="1:17" ht="14.4" customHeight="1" x14ac:dyDescent="0.3">
      <c r="A1393" s="664" t="s">
        <v>555</v>
      </c>
      <c r="B1393" s="665" t="s">
        <v>9189</v>
      </c>
      <c r="C1393" s="665" t="s">
        <v>7623</v>
      </c>
      <c r="D1393" s="665" t="s">
        <v>9259</v>
      </c>
      <c r="E1393" s="665" t="s">
        <v>9260</v>
      </c>
      <c r="F1393" s="668"/>
      <c r="G1393" s="668"/>
      <c r="H1393" s="668"/>
      <c r="I1393" s="668"/>
      <c r="J1393" s="668"/>
      <c r="K1393" s="668"/>
      <c r="L1393" s="668"/>
      <c r="M1393" s="668"/>
      <c r="N1393" s="668">
        <v>1</v>
      </c>
      <c r="O1393" s="668">
        <v>4588.5</v>
      </c>
      <c r="P1393" s="681"/>
      <c r="Q1393" s="669">
        <v>4588.5</v>
      </c>
    </row>
    <row r="1394" spans="1:17" ht="14.4" customHeight="1" x14ac:dyDescent="0.3">
      <c r="A1394" s="664" t="s">
        <v>555</v>
      </c>
      <c r="B1394" s="665" t="s">
        <v>9189</v>
      </c>
      <c r="C1394" s="665" t="s">
        <v>7623</v>
      </c>
      <c r="D1394" s="665" t="s">
        <v>9261</v>
      </c>
      <c r="E1394" s="665" t="s">
        <v>9262</v>
      </c>
      <c r="F1394" s="668"/>
      <c r="G1394" s="668"/>
      <c r="H1394" s="668"/>
      <c r="I1394" s="668"/>
      <c r="J1394" s="668"/>
      <c r="K1394" s="668"/>
      <c r="L1394" s="668"/>
      <c r="M1394" s="668"/>
      <c r="N1394" s="668">
        <v>3</v>
      </c>
      <c r="O1394" s="668">
        <v>2925.66</v>
      </c>
      <c r="P1394" s="681"/>
      <c r="Q1394" s="669">
        <v>975.21999999999991</v>
      </c>
    </row>
    <row r="1395" spans="1:17" ht="14.4" customHeight="1" x14ac:dyDescent="0.3">
      <c r="A1395" s="664" t="s">
        <v>555</v>
      </c>
      <c r="B1395" s="665" t="s">
        <v>9189</v>
      </c>
      <c r="C1395" s="665" t="s">
        <v>7623</v>
      </c>
      <c r="D1395" s="665" t="s">
        <v>9263</v>
      </c>
      <c r="E1395" s="665" t="s">
        <v>9264</v>
      </c>
      <c r="F1395" s="668"/>
      <c r="G1395" s="668"/>
      <c r="H1395" s="668"/>
      <c r="I1395" s="668"/>
      <c r="J1395" s="668">
        <v>1</v>
      </c>
      <c r="K1395" s="668">
        <v>1829.91</v>
      </c>
      <c r="L1395" s="668"/>
      <c r="M1395" s="668">
        <v>1829.91</v>
      </c>
      <c r="N1395" s="668"/>
      <c r="O1395" s="668"/>
      <c r="P1395" s="681"/>
      <c r="Q1395" s="669"/>
    </row>
    <row r="1396" spans="1:17" ht="14.4" customHeight="1" x14ac:dyDescent="0.3">
      <c r="A1396" s="664" t="s">
        <v>555</v>
      </c>
      <c r="B1396" s="665" t="s">
        <v>9189</v>
      </c>
      <c r="C1396" s="665" t="s">
        <v>7623</v>
      </c>
      <c r="D1396" s="665" t="s">
        <v>9265</v>
      </c>
      <c r="E1396" s="665" t="s">
        <v>9266</v>
      </c>
      <c r="F1396" s="668"/>
      <c r="G1396" s="668"/>
      <c r="H1396" s="668"/>
      <c r="I1396" s="668"/>
      <c r="J1396" s="668">
        <v>2</v>
      </c>
      <c r="K1396" s="668">
        <v>2723.56</v>
      </c>
      <c r="L1396" s="668"/>
      <c r="M1396" s="668">
        <v>1361.78</v>
      </c>
      <c r="N1396" s="668"/>
      <c r="O1396" s="668"/>
      <c r="P1396" s="681"/>
      <c r="Q1396" s="669"/>
    </row>
    <row r="1397" spans="1:17" ht="14.4" customHeight="1" x14ac:dyDescent="0.3">
      <c r="A1397" s="664" t="s">
        <v>555</v>
      </c>
      <c r="B1397" s="665" t="s">
        <v>9189</v>
      </c>
      <c r="C1397" s="665" t="s">
        <v>7623</v>
      </c>
      <c r="D1397" s="665" t="s">
        <v>9267</v>
      </c>
      <c r="E1397" s="665" t="s">
        <v>9268</v>
      </c>
      <c r="F1397" s="668">
        <v>1</v>
      </c>
      <c r="G1397" s="668">
        <v>2999.24</v>
      </c>
      <c r="H1397" s="668">
        <v>1</v>
      </c>
      <c r="I1397" s="668">
        <v>2999.24</v>
      </c>
      <c r="J1397" s="668"/>
      <c r="K1397" s="668"/>
      <c r="L1397" s="668"/>
      <c r="M1397" s="668"/>
      <c r="N1397" s="668"/>
      <c r="O1397" s="668"/>
      <c r="P1397" s="681"/>
      <c r="Q1397" s="669"/>
    </row>
    <row r="1398" spans="1:17" ht="14.4" customHeight="1" x14ac:dyDescent="0.3">
      <c r="A1398" s="664" t="s">
        <v>555</v>
      </c>
      <c r="B1398" s="665" t="s">
        <v>9189</v>
      </c>
      <c r="C1398" s="665" t="s">
        <v>7623</v>
      </c>
      <c r="D1398" s="665" t="s">
        <v>9269</v>
      </c>
      <c r="E1398" s="665" t="s">
        <v>9270</v>
      </c>
      <c r="F1398" s="668">
        <v>1</v>
      </c>
      <c r="G1398" s="668">
        <v>307.8</v>
      </c>
      <c r="H1398" s="668">
        <v>1</v>
      </c>
      <c r="I1398" s="668">
        <v>307.8</v>
      </c>
      <c r="J1398" s="668"/>
      <c r="K1398" s="668"/>
      <c r="L1398" s="668"/>
      <c r="M1398" s="668"/>
      <c r="N1398" s="668"/>
      <c r="O1398" s="668"/>
      <c r="P1398" s="681"/>
      <c r="Q1398" s="669"/>
    </row>
    <row r="1399" spans="1:17" ht="14.4" customHeight="1" x14ac:dyDescent="0.3">
      <c r="A1399" s="664" t="s">
        <v>555</v>
      </c>
      <c r="B1399" s="665" t="s">
        <v>9189</v>
      </c>
      <c r="C1399" s="665" t="s">
        <v>7623</v>
      </c>
      <c r="D1399" s="665" t="s">
        <v>9271</v>
      </c>
      <c r="E1399" s="665" t="s">
        <v>9272</v>
      </c>
      <c r="F1399" s="668"/>
      <c r="G1399" s="668"/>
      <c r="H1399" s="668"/>
      <c r="I1399" s="668"/>
      <c r="J1399" s="668">
        <v>1</v>
      </c>
      <c r="K1399" s="668">
        <v>12781.66</v>
      </c>
      <c r="L1399" s="668"/>
      <c r="M1399" s="668">
        <v>12781.66</v>
      </c>
      <c r="N1399" s="668"/>
      <c r="O1399" s="668"/>
      <c r="P1399" s="681"/>
      <c r="Q1399" s="669"/>
    </row>
    <row r="1400" spans="1:17" ht="14.4" customHeight="1" x14ac:dyDescent="0.3">
      <c r="A1400" s="664" t="s">
        <v>555</v>
      </c>
      <c r="B1400" s="665" t="s">
        <v>9189</v>
      </c>
      <c r="C1400" s="665" t="s">
        <v>7623</v>
      </c>
      <c r="D1400" s="665" t="s">
        <v>9273</v>
      </c>
      <c r="E1400" s="665" t="s">
        <v>9274</v>
      </c>
      <c r="F1400" s="668">
        <v>4</v>
      </c>
      <c r="G1400" s="668">
        <v>948.48</v>
      </c>
      <c r="H1400" s="668">
        <v>1</v>
      </c>
      <c r="I1400" s="668">
        <v>237.12</v>
      </c>
      <c r="J1400" s="668"/>
      <c r="K1400" s="668"/>
      <c r="L1400" s="668"/>
      <c r="M1400" s="668"/>
      <c r="N1400" s="668"/>
      <c r="O1400" s="668"/>
      <c r="P1400" s="681"/>
      <c r="Q1400" s="669"/>
    </row>
    <row r="1401" spans="1:17" ht="14.4" customHeight="1" x14ac:dyDescent="0.3">
      <c r="A1401" s="664" t="s">
        <v>555</v>
      </c>
      <c r="B1401" s="665" t="s">
        <v>9189</v>
      </c>
      <c r="C1401" s="665" t="s">
        <v>7623</v>
      </c>
      <c r="D1401" s="665" t="s">
        <v>9275</v>
      </c>
      <c r="E1401" s="665" t="s">
        <v>9276</v>
      </c>
      <c r="F1401" s="668"/>
      <c r="G1401" s="668"/>
      <c r="H1401" s="668"/>
      <c r="I1401" s="668"/>
      <c r="J1401" s="668"/>
      <c r="K1401" s="668"/>
      <c r="L1401" s="668"/>
      <c r="M1401" s="668"/>
      <c r="N1401" s="668">
        <v>2</v>
      </c>
      <c r="O1401" s="668">
        <v>3076.54</v>
      </c>
      <c r="P1401" s="681"/>
      <c r="Q1401" s="669">
        <v>1538.27</v>
      </c>
    </row>
    <row r="1402" spans="1:17" ht="14.4" customHeight="1" x14ac:dyDescent="0.3">
      <c r="A1402" s="664" t="s">
        <v>555</v>
      </c>
      <c r="B1402" s="665" t="s">
        <v>9189</v>
      </c>
      <c r="C1402" s="665" t="s">
        <v>7628</v>
      </c>
      <c r="D1402" s="665" t="s">
        <v>9277</v>
      </c>
      <c r="E1402" s="665" t="s">
        <v>9278</v>
      </c>
      <c r="F1402" s="668">
        <v>794</v>
      </c>
      <c r="G1402" s="668">
        <v>9446218</v>
      </c>
      <c r="H1402" s="668">
        <v>1</v>
      </c>
      <c r="I1402" s="668">
        <v>11897</v>
      </c>
      <c r="J1402" s="668">
        <v>895</v>
      </c>
      <c r="K1402" s="668">
        <v>10647815</v>
      </c>
      <c r="L1402" s="668">
        <v>1.1272040302267003</v>
      </c>
      <c r="M1402" s="668">
        <v>11897</v>
      </c>
      <c r="N1402" s="668">
        <v>750</v>
      </c>
      <c r="O1402" s="668">
        <v>8922750</v>
      </c>
      <c r="P1402" s="681">
        <v>0.94458438287153657</v>
      </c>
      <c r="Q1402" s="669">
        <v>11897</v>
      </c>
    </row>
    <row r="1403" spans="1:17" ht="14.4" customHeight="1" x14ac:dyDescent="0.3">
      <c r="A1403" s="664" t="s">
        <v>555</v>
      </c>
      <c r="B1403" s="665" t="s">
        <v>9189</v>
      </c>
      <c r="C1403" s="665" t="s">
        <v>7628</v>
      </c>
      <c r="D1403" s="665" t="s">
        <v>8868</v>
      </c>
      <c r="E1403" s="665" t="s">
        <v>8869</v>
      </c>
      <c r="F1403" s="668">
        <v>1</v>
      </c>
      <c r="G1403" s="668">
        <v>188</v>
      </c>
      <c r="H1403" s="668">
        <v>1</v>
      </c>
      <c r="I1403" s="668">
        <v>188</v>
      </c>
      <c r="J1403" s="668"/>
      <c r="K1403" s="668"/>
      <c r="L1403" s="668"/>
      <c r="M1403" s="668"/>
      <c r="N1403" s="668"/>
      <c r="O1403" s="668"/>
      <c r="P1403" s="681"/>
      <c r="Q1403" s="669"/>
    </row>
    <row r="1404" spans="1:17" ht="14.4" customHeight="1" x14ac:dyDescent="0.3">
      <c r="A1404" s="664" t="s">
        <v>555</v>
      </c>
      <c r="B1404" s="665" t="s">
        <v>9189</v>
      </c>
      <c r="C1404" s="665" t="s">
        <v>7628</v>
      </c>
      <c r="D1404" s="665" t="s">
        <v>8970</v>
      </c>
      <c r="E1404" s="665" t="s">
        <v>8971</v>
      </c>
      <c r="F1404" s="668">
        <v>0</v>
      </c>
      <c r="G1404" s="668">
        <v>0</v>
      </c>
      <c r="H1404" s="668"/>
      <c r="I1404" s="668"/>
      <c r="J1404" s="668">
        <v>0</v>
      </c>
      <c r="K1404" s="668">
        <v>0</v>
      </c>
      <c r="L1404" s="668"/>
      <c r="M1404" s="668"/>
      <c r="N1404" s="668">
        <v>0</v>
      </c>
      <c r="O1404" s="668">
        <v>0</v>
      </c>
      <c r="P1404" s="681"/>
      <c r="Q1404" s="669"/>
    </row>
    <row r="1405" spans="1:17" ht="14.4" customHeight="1" x14ac:dyDescent="0.3">
      <c r="A1405" s="664" t="s">
        <v>555</v>
      </c>
      <c r="B1405" s="665" t="s">
        <v>9189</v>
      </c>
      <c r="C1405" s="665" t="s">
        <v>7628</v>
      </c>
      <c r="D1405" s="665" t="s">
        <v>8972</v>
      </c>
      <c r="E1405" s="665" t="s">
        <v>8973</v>
      </c>
      <c r="F1405" s="668">
        <v>309</v>
      </c>
      <c r="G1405" s="668">
        <v>0</v>
      </c>
      <c r="H1405" s="668"/>
      <c r="I1405" s="668">
        <v>0</v>
      </c>
      <c r="J1405" s="668">
        <v>158</v>
      </c>
      <c r="K1405" s="668">
        <v>0</v>
      </c>
      <c r="L1405" s="668"/>
      <c r="M1405" s="668">
        <v>0</v>
      </c>
      <c r="N1405" s="668">
        <v>189</v>
      </c>
      <c r="O1405" s="668">
        <v>0</v>
      </c>
      <c r="P1405" s="681"/>
      <c r="Q1405" s="669">
        <v>0</v>
      </c>
    </row>
    <row r="1406" spans="1:17" ht="14.4" customHeight="1" x14ac:dyDescent="0.3">
      <c r="A1406" s="664" t="s">
        <v>555</v>
      </c>
      <c r="B1406" s="665" t="s">
        <v>9189</v>
      </c>
      <c r="C1406" s="665" t="s">
        <v>7628</v>
      </c>
      <c r="D1406" s="665" t="s">
        <v>8974</v>
      </c>
      <c r="E1406" s="665" t="s">
        <v>8975</v>
      </c>
      <c r="F1406" s="668">
        <v>166</v>
      </c>
      <c r="G1406" s="668">
        <v>0</v>
      </c>
      <c r="H1406" s="668"/>
      <c r="I1406" s="668">
        <v>0</v>
      </c>
      <c r="J1406" s="668">
        <v>167</v>
      </c>
      <c r="K1406" s="668">
        <v>0</v>
      </c>
      <c r="L1406" s="668"/>
      <c r="M1406" s="668">
        <v>0</v>
      </c>
      <c r="N1406" s="668">
        <v>157</v>
      </c>
      <c r="O1406" s="668">
        <v>0</v>
      </c>
      <c r="P1406" s="681"/>
      <c r="Q1406" s="669">
        <v>0</v>
      </c>
    </row>
    <row r="1407" spans="1:17" ht="14.4" customHeight="1" x14ac:dyDescent="0.3">
      <c r="A1407" s="664" t="s">
        <v>555</v>
      </c>
      <c r="B1407" s="665" t="s">
        <v>9189</v>
      </c>
      <c r="C1407" s="665" t="s">
        <v>7628</v>
      </c>
      <c r="D1407" s="665" t="s">
        <v>9279</v>
      </c>
      <c r="E1407" s="665" t="s">
        <v>9280</v>
      </c>
      <c r="F1407" s="668">
        <v>46</v>
      </c>
      <c r="G1407" s="668">
        <v>251896</v>
      </c>
      <c r="H1407" s="668">
        <v>1</v>
      </c>
      <c r="I1407" s="668">
        <v>5476</v>
      </c>
      <c r="J1407" s="668">
        <v>27</v>
      </c>
      <c r="K1407" s="668">
        <v>147852</v>
      </c>
      <c r="L1407" s="668">
        <v>0.58695652173913049</v>
      </c>
      <c r="M1407" s="668">
        <v>5476</v>
      </c>
      <c r="N1407" s="668">
        <v>80</v>
      </c>
      <c r="O1407" s="668">
        <v>438080</v>
      </c>
      <c r="P1407" s="681">
        <v>1.7391304347826086</v>
      </c>
      <c r="Q1407" s="669">
        <v>5476</v>
      </c>
    </row>
    <row r="1408" spans="1:17" ht="14.4" customHeight="1" x14ac:dyDescent="0.3">
      <c r="A1408" s="664" t="s">
        <v>555</v>
      </c>
      <c r="B1408" s="665" t="s">
        <v>9189</v>
      </c>
      <c r="C1408" s="665" t="s">
        <v>7628</v>
      </c>
      <c r="D1408" s="665" t="s">
        <v>7879</v>
      </c>
      <c r="E1408" s="665" t="s">
        <v>7880</v>
      </c>
      <c r="F1408" s="668"/>
      <c r="G1408" s="668"/>
      <c r="H1408" s="668"/>
      <c r="I1408" s="668"/>
      <c r="J1408" s="668">
        <v>1</v>
      </c>
      <c r="K1408" s="668">
        <v>0</v>
      </c>
      <c r="L1408" s="668"/>
      <c r="M1408" s="668">
        <v>0</v>
      </c>
      <c r="N1408" s="668"/>
      <c r="O1408" s="668"/>
      <c r="P1408" s="681"/>
      <c r="Q1408" s="669"/>
    </row>
    <row r="1409" spans="1:17" ht="14.4" customHeight="1" x14ac:dyDescent="0.3">
      <c r="A1409" s="664" t="s">
        <v>555</v>
      </c>
      <c r="B1409" s="665" t="s">
        <v>9189</v>
      </c>
      <c r="C1409" s="665" t="s">
        <v>7628</v>
      </c>
      <c r="D1409" s="665" t="s">
        <v>9281</v>
      </c>
      <c r="E1409" s="665" t="s">
        <v>9282</v>
      </c>
      <c r="F1409" s="668">
        <v>661</v>
      </c>
      <c r="G1409" s="668">
        <v>4412836</v>
      </c>
      <c r="H1409" s="668">
        <v>1</v>
      </c>
      <c r="I1409" s="668">
        <v>6676</v>
      </c>
      <c r="J1409" s="668">
        <v>501</v>
      </c>
      <c r="K1409" s="668">
        <v>3344676</v>
      </c>
      <c r="L1409" s="668">
        <v>0.75794251134644475</v>
      </c>
      <c r="M1409" s="668">
        <v>6676</v>
      </c>
      <c r="N1409" s="668">
        <v>535</v>
      </c>
      <c r="O1409" s="668">
        <v>3571660</v>
      </c>
      <c r="P1409" s="681">
        <v>0.80937972768532529</v>
      </c>
      <c r="Q1409" s="669">
        <v>6676</v>
      </c>
    </row>
    <row r="1410" spans="1:17" ht="14.4" customHeight="1" x14ac:dyDescent="0.3">
      <c r="A1410" s="664" t="s">
        <v>555</v>
      </c>
      <c r="B1410" s="665" t="s">
        <v>9189</v>
      </c>
      <c r="C1410" s="665" t="s">
        <v>7628</v>
      </c>
      <c r="D1410" s="665" t="s">
        <v>7709</v>
      </c>
      <c r="E1410" s="665" t="s">
        <v>7710</v>
      </c>
      <c r="F1410" s="668">
        <v>352</v>
      </c>
      <c r="G1410" s="668">
        <v>82222</v>
      </c>
      <c r="H1410" s="668">
        <v>1</v>
      </c>
      <c r="I1410" s="668">
        <v>233.58522727272728</v>
      </c>
      <c r="J1410" s="668">
        <v>335</v>
      </c>
      <c r="K1410" s="668">
        <v>78725</v>
      </c>
      <c r="L1410" s="668">
        <v>0.95746880396974043</v>
      </c>
      <c r="M1410" s="668">
        <v>235</v>
      </c>
      <c r="N1410" s="668">
        <v>367</v>
      </c>
      <c r="O1410" s="668">
        <v>92117</v>
      </c>
      <c r="P1410" s="681">
        <v>1.1203449198511348</v>
      </c>
      <c r="Q1410" s="669">
        <v>251</v>
      </c>
    </row>
    <row r="1411" spans="1:17" ht="14.4" customHeight="1" x14ac:dyDescent="0.3">
      <c r="A1411" s="664" t="s">
        <v>555</v>
      </c>
      <c r="B1411" s="665" t="s">
        <v>9189</v>
      </c>
      <c r="C1411" s="665" t="s">
        <v>7628</v>
      </c>
      <c r="D1411" s="665" t="s">
        <v>7715</v>
      </c>
      <c r="E1411" s="665" t="s">
        <v>7716</v>
      </c>
      <c r="F1411" s="668">
        <v>289</v>
      </c>
      <c r="G1411" s="668">
        <v>100328</v>
      </c>
      <c r="H1411" s="668">
        <v>1</v>
      </c>
      <c r="I1411" s="668">
        <v>347.15570934256056</v>
      </c>
      <c r="J1411" s="668">
        <v>276</v>
      </c>
      <c r="K1411" s="668">
        <v>96321</v>
      </c>
      <c r="L1411" s="668">
        <v>0.9600609999202615</v>
      </c>
      <c r="M1411" s="668">
        <v>348.98913043478262</v>
      </c>
      <c r="N1411" s="668">
        <v>218</v>
      </c>
      <c r="O1411" s="668">
        <v>81073</v>
      </c>
      <c r="P1411" s="681">
        <v>0.80807949924248468</v>
      </c>
      <c r="Q1411" s="669">
        <v>371.89449541284404</v>
      </c>
    </row>
    <row r="1412" spans="1:17" ht="14.4" customHeight="1" x14ac:dyDescent="0.3">
      <c r="A1412" s="664" t="s">
        <v>555</v>
      </c>
      <c r="B1412" s="665" t="s">
        <v>9189</v>
      </c>
      <c r="C1412" s="665" t="s">
        <v>7628</v>
      </c>
      <c r="D1412" s="665" t="s">
        <v>9037</v>
      </c>
      <c r="E1412" s="665" t="s">
        <v>9038</v>
      </c>
      <c r="F1412" s="668">
        <v>44</v>
      </c>
      <c r="G1412" s="668">
        <v>0</v>
      </c>
      <c r="H1412" s="668"/>
      <c r="I1412" s="668">
        <v>0</v>
      </c>
      <c r="J1412" s="668">
        <v>35</v>
      </c>
      <c r="K1412" s="668">
        <v>0</v>
      </c>
      <c r="L1412" s="668"/>
      <c r="M1412" s="668">
        <v>0</v>
      </c>
      <c r="N1412" s="668">
        <v>40</v>
      </c>
      <c r="O1412" s="668">
        <v>0</v>
      </c>
      <c r="P1412" s="681"/>
      <c r="Q1412" s="669">
        <v>0</v>
      </c>
    </row>
    <row r="1413" spans="1:17" ht="14.4" customHeight="1" x14ac:dyDescent="0.3">
      <c r="A1413" s="664" t="s">
        <v>555</v>
      </c>
      <c r="B1413" s="665" t="s">
        <v>9189</v>
      </c>
      <c r="C1413" s="665" t="s">
        <v>7628</v>
      </c>
      <c r="D1413" s="665" t="s">
        <v>9116</v>
      </c>
      <c r="E1413" s="665" t="s">
        <v>9117</v>
      </c>
      <c r="F1413" s="668"/>
      <c r="G1413" s="668"/>
      <c r="H1413" s="668"/>
      <c r="I1413" s="668"/>
      <c r="J1413" s="668">
        <v>1</v>
      </c>
      <c r="K1413" s="668">
        <v>569</v>
      </c>
      <c r="L1413" s="668"/>
      <c r="M1413" s="668">
        <v>569</v>
      </c>
      <c r="N1413" s="668"/>
      <c r="O1413" s="668"/>
      <c r="P1413" s="681"/>
      <c r="Q1413" s="669"/>
    </row>
    <row r="1414" spans="1:17" ht="14.4" customHeight="1" x14ac:dyDescent="0.3">
      <c r="A1414" s="664" t="s">
        <v>555</v>
      </c>
      <c r="B1414" s="665" t="s">
        <v>9283</v>
      </c>
      <c r="C1414" s="665" t="s">
        <v>7628</v>
      </c>
      <c r="D1414" s="665" t="s">
        <v>9163</v>
      </c>
      <c r="E1414" s="665" t="s">
        <v>9164</v>
      </c>
      <c r="F1414" s="668"/>
      <c r="G1414" s="668"/>
      <c r="H1414" s="668"/>
      <c r="I1414" s="668"/>
      <c r="J1414" s="668">
        <v>5</v>
      </c>
      <c r="K1414" s="668">
        <v>28515</v>
      </c>
      <c r="L1414" s="668"/>
      <c r="M1414" s="668">
        <v>5703</v>
      </c>
      <c r="N1414" s="668">
        <v>2</v>
      </c>
      <c r="O1414" s="668">
        <v>11846</v>
      </c>
      <c r="P1414" s="681"/>
      <c r="Q1414" s="669">
        <v>5923</v>
      </c>
    </row>
    <row r="1415" spans="1:17" ht="14.4" customHeight="1" x14ac:dyDescent="0.3">
      <c r="A1415" s="664" t="s">
        <v>555</v>
      </c>
      <c r="B1415" s="665" t="s">
        <v>9283</v>
      </c>
      <c r="C1415" s="665" t="s">
        <v>7628</v>
      </c>
      <c r="D1415" s="665" t="s">
        <v>8894</v>
      </c>
      <c r="E1415" s="665" t="s">
        <v>8895</v>
      </c>
      <c r="F1415" s="668">
        <v>26</v>
      </c>
      <c r="G1415" s="668">
        <v>4498</v>
      </c>
      <c r="H1415" s="668">
        <v>1</v>
      </c>
      <c r="I1415" s="668">
        <v>173</v>
      </c>
      <c r="J1415" s="668">
        <v>21</v>
      </c>
      <c r="K1415" s="668">
        <v>3654</v>
      </c>
      <c r="L1415" s="668">
        <v>0.81236104935526898</v>
      </c>
      <c r="M1415" s="668">
        <v>174</v>
      </c>
      <c r="N1415" s="668">
        <v>11</v>
      </c>
      <c r="O1415" s="668">
        <v>1914</v>
      </c>
      <c r="P1415" s="681">
        <v>0.42552245442418851</v>
      </c>
      <c r="Q1415" s="669">
        <v>174</v>
      </c>
    </row>
    <row r="1416" spans="1:17" ht="14.4" customHeight="1" x14ac:dyDescent="0.3">
      <c r="A1416" s="664" t="s">
        <v>555</v>
      </c>
      <c r="B1416" s="665" t="s">
        <v>9283</v>
      </c>
      <c r="C1416" s="665" t="s">
        <v>7628</v>
      </c>
      <c r="D1416" s="665" t="s">
        <v>7662</v>
      </c>
      <c r="E1416" s="665" t="s">
        <v>7663</v>
      </c>
      <c r="F1416" s="668">
        <v>3</v>
      </c>
      <c r="G1416" s="668">
        <v>1593</v>
      </c>
      <c r="H1416" s="668">
        <v>1</v>
      </c>
      <c r="I1416" s="668">
        <v>531</v>
      </c>
      <c r="J1416" s="668">
        <v>2</v>
      </c>
      <c r="K1416" s="668">
        <v>1064</v>
      </c>
      <c r="L1416" s="668">
        <v>0.66792215944758315</v>
      </c>
      <c r="M1416" s="668">
        <v>532</v>
      </c>
      <c r="N1416" s="668">
        <v>1</v>
      </c>
      <c r="O1416" s="668">
        <v>540</v>
      </c>
      <c r="P1416" s="681">
        <v>0.33898305084745761</v>
      </c>
      <c r="Q1416" s="669">
        <v>540</v>
      </c>
    </row>
    <row r="1417" spans="1:17" ht="14.4" customHeight="1" x14ac:dyDescent="0.3">
      <c r="A1417" s="664" t="s">
        <v>555</v>
      </c>
      <c r="B1417" s="665" t="s">
        <v>9283</v>
      </c>
      <c r="C1417" s="665" t="s">
        <v>7628</v>
      </c>
      <c r="D1417" s="665" t="s">
        <v>8896</v>
      </c>
      <c r="E1417" s="665" t="s">
        <v>8897</v>
      </c>
      <c r="F1417" s="668">
        <v>2</v>
      </c>
      <c r="G1417" s="668">
        <v>2982</v>
      </c>
      <c r="H1417" s="668">
        <v>1</v>
      </c>
      <c r="I1417" s="668">
        <v>1491</v>
      </c>
      <c r="J1417" s="668">
        <v>6</v>
      </c>
      <c r="K1417" s="668">
        <v>8970</v>
      </c>
      <c r="L1417" s="668">
        <v>3.0080482897384306</v>
      </c>
      <c r="M1417" s="668">
        <v>1495</v>
      </c>
      <c r="N1417" s="668"/>
      <c r="O1417" s="668"/>
      <c r="P1417" s="681"/>
      <c r="Q1417" s="669"/>
    </row>
    <row r="1418" spans="1:17" ht="14.4" customHeight="1" x14ac:dyDescent="0.3">
      <c r="A1418" s="664" t="s">
        <v>555</v>
      </c>
      <c r="B1418" s="665" t="s">
        <v>9283</v>
      </c>
      <c r="C1418" s="665" t="s">
        <v>7628</v>
      </c>
      <c r="D1418" s="665" t="s">
        <v>9284</v>
      </c>
      <c r="E1418" s="665" t="s">
        <v>9285</v>
      </c>
      <c r="F1418" s="668">
        <v>7</v>
      </c>
      <c r="G1418" s="668">
        <v>29932</v>
      </c>
      <c r="H1418" s="668">
        <v>1</v>
      </c>
      <c r="I1418" s="668">
        <v>4276</v>
      </c>
      <c r="J1418" s="668">
        <v>6</v>
      </c>
      <c r="K1418" s="668">
        <v>25764</v>
      </c>
      <c r="L1418" s="668">
        <v>0.86075103568087663</v>
      </c>
      <c r="M1418" s="668">
        <v>4294</v>
      </c>
      <c r="N1418" s="668">
        <v>1</v>
      </c>
      <c r="O1418" s="668">
        <v>4440</v>
      </c>
      <c r="P1418" s="681">
        <v>0.14833622878524655</v>
      </c>
      <c r="Q1418" s="669">
        <v>4440</v>
      </c>
    </row>
    <row r="1419" spans="1:17" ht="14.4" customHeight="1" x14ac:dyDescent="0.3">
      <c r="A1419" s="664" t="s">
        <v>555</v>
      </c>
      <c r="B1419" s="665" t="s">
        <v>9283</v>
      </c>
      <c r="C1419" s="665" t="s">
        <v>7628</v>
      </c>
      <c r="D1419" s="665" t="s">
        <v>9286</v>
      </c>
      <c r="E1419" s="665" t="s">
        <v>9287</v>
      </c>
      <c r="F1419" s="668">
        <v>1</v>
      </c>
      <c r="G1419" s="668">
        <v>1449</v>
      </c>
      <c r="H1419" s="668">
        <v>1</v>
      </c>
      <c r="I1419" s="668">
        <v>1449</v>
      </c>
      <c r="J1419" s="668"/>
      <c r="K1419" s="668"/>
      <c r="L1419" s="668"/>
      <c r="M1419" s="668"/>
      <c r="N1419" s="668"/>
      <c r="O1419" s="668"/>
      <c r="P1419" s="681"/>
      <c r="Q1419" s="669"/>
    </row>
    <row r="1420" spans="1:17" ht="14.4" customHeight="1" x14ac:dyDescent="0.3">
      <c r="A1420" s="664" t="s">
        <v>555</v>
      </c>
      <c r="B1420" s="665" t="s">
        <v>9283</v>
      </c>
      <c r="C1420" s="665" t="s">
        <v>7628</v>
      </c>
      <c r="D1420" s="665" t="s">
        <v>9288</v>
      </c>
      <c r="E1420" s="665" t="s">
        <v>9289</v>
      </c>
      <c r="F1420" s="668">
        <v>2</v>
      </c>
      <c r="G1420" s="668">
        <v>2726</v>
      </c>
      <c r="H1420" s="668">
        <v>1</v>
      </c>
      <c r="I1420" s="668">
        <v>1363</v>
      </c>
      <c r="J1420" s="668">
        <v>1</v>
      </c>
      <c r="K1420" s="668">
        <v>1367</v>
      </c>
      <c r="L1420" s="668">
        <v>0.50146735143066767</v>
      </c>
      <c r="M1420" s="668">
        <v>1367</v>
      </c>
      <c r="N1420" s="668"/>
      <c r="O1420" s="668"/>
      <c r="P1420" s="681"/>
      <c r="Q1420" s="669"/>
    </row>
    <row r="1421" spans="1:17" ht="14.4" customHeight="1" x14ac:dyDescent="0.3">
      <c r="A1421" s="664" t="s">
        <v>555</v>
      </c>
      <c r="B1421" s="665" t="s">
        <v>9283</v>
      </c>
      <c r="C1421" s="665" t="s">
        <v>7628</v>
      </c>
      <c r="D1421" s="665" t="s">
        <v>8900</v>
      </c>
      <c r="E1421" s="665" t="s">
        <v>8901</v>
      </c>
      <c r="F1421" s="668">
        <v>2</v>
      </c>
      <c r="G1421" s="668">
        <v>2018</v>
      </c>
      <c r="H1421" s="668">
        <v>1</v>
      </c>
      <c r="I1421" s="668">
        <v>1009</v>
      </c>
      <c r="J1421" s="668">
        <v>2</v>
      </c>
      <c r="K1421" s="668">
        <v>2024</v>
      </c>
      <c r="L1421" s="668">
        <v>1.0029732408325074</v>
      </c>
      <c r="M1421" s="668">
        <v>1012</v>
      </c>
      <c r="N1421" s="668">
        <v>1</v>
      </c>
      <c r="O1421" s="668">
        <v>1031</v>
      </c>
      <c r="P1421" s="681">
        <v>0.51090188305252726</v>
      </c>
      <c r="Q1421" s="669">
        <v>1031</v>
      </c>
    </row>
    <row r="1422" spans="1:17" ht="14.4" customHeight="1" x14ac:dyDescent="0.3">
      <c r="A1422" s="664" t="s">
        <v>555</v>
      </c>
      <c r="B1422" s="665" t="s">
        <v>9283</v>
      </c>
      <c r="C1422" s="665" t="s">
        <v>7628</v>
      </c>
      <c r="D1422" s="665" t="s">
        <v>8904</v>
      </c>
      <c r="E1422" s="665" t="s">
        <v>8905</v>
      </c>
      <c r="F1422" s="668"/>
      <c r="G1422" s="668"/>
      <c r="H1422" s="668"/>
      <c r="I1422" s="668"/>
      <c r="J1422" s="668"/>
      <c r="K1422" s="668"/>
      <c r="L1422" s="668"/>
      <c r="M1422" s="668"/>
      <c r="N1422" s="668">
        <v>1</v>
      </c>
      <c r="O1422" s="668">
        <v>3633</v>
      </c>
      <c r="P1422" s="681"/>
      <c r="Q1422" s="669">
        <v>3633</v>
      </c>
    </row>
    <row r="1423" spans="1:17" ht="14.4" customHeight="1" x14ac:dyDescent="0.3">
      <c r="A1423" s="664" t="s">
        <v>555</v>
      </c>
      <c r="B1423" s="665" t="s">
        <v>9283</v>
      </c>
      <c r="C1423" s="665" t="s">
        <v>7628</v>
      </c>
      <c r="D1423" s="665" t="s">
        <v>9290</v>
      </c>
      <c r="E1423" s="665" t="s">
        <v>9291</v>
      </c>
      <c r="F1423" s="668"/>
      <c r="G1423" s="668"/>
      <c r="H1423" s="668"/>
      <c r="I1423" s="668"/>
      <c r="J1423" s="668"/>
      <c r="K1423" s="668"/>
      <c r="L1423" s="668"/>
      <c r="M1423" s="668"/>
      <c r="N1423" s="668">
        <v>5</v>
      </c>
      <c r="O1423" s="668">
        <v>21015</v>
      </c>
      <c r="P1423" s="681"/>
      <c r="Q1423" s="669">
        <v>4203</v>
      </c>
    </row>
    <row r="1424" spans="1:17" ht="14.4" customHeight="1" x14ac:dyDescent="0.3">
      <c r="A1424" s="664" t="s">
        <v>555</v>
      </c>
      <c r="B1424" s="665" t="s">
        <v>9283</v>
      </c>
      <c r="C1424" s="665" t="s">
        <v>7628</v>
      </c>
      <c r="D1424" s="665" t="s">
        <v>9292</v>
      </c>
      <c r="E1424" s="665" t="s">
        <v>9293</v>
      </c>
      <c r="F1424" s="668">
        <v>2</v>
      </c>
      <c r="G1424" s="668">
        <v>40760</v>
      </c>
      <c r="H1424" s="668">
        <v>1</v>
      </c>
      <c r="I1424" s="668">
        <v>20380</v>
      </c>
      <c r="J1424" s="668">
        <v>2</v>
      </c>
      <c r="K1424" s="668">
        <v>41010</v>
      </c>
      <c r="L1424" s="668">
        <v>1.0061334641805693</v>
      </c>
      <c r="M1424" s="668">
        <v>20505</v>
      </c>
      <c r="N1424" s="668">
        <v>1</v>
      </c>
      <c r="O1424" s="668">
        <v>21420</v>
      </c>
      <c r="P1424" s="681">
        <v>0.52551521099116782</v>
      </c>
      <c r="Q1424" s="669">
        <v>21420</v>
      </c>
    </row>
    <row r="1425" spans="1:17" ht="14.4" customHeight="1" x14ac:dyDescent="0.3">
      <c r="A1425" s="664" t="s">
        <v>555</v>
      </c>
      <c r="B1425" s="665" t="s">
        <v>9283</v>
      </c>
      <c r="C1425" s="665" t="s">
        <v>7628</v>
      </c>
      <c r="D1425" s="665" t="s">
        <v>7668</v>
      </c>
      <c r="E1425" s="665" t="s">
        <v>7669</v>
      </c>
      <c r="F1425" s="668">
        <v>4</v>
      </c>
      <c r="G1425" s="668">
        <v>4916</v>
      </c>
      <c r="H1425" s="668">
        <v>1</v>
      </c>
      <c r="I1425" s="668">
        <v>1229</v>
      </c>
      <c r="J1425" s="668"/>
      <c r="K1425" s="668"/>
      <c r="L1425" s="668"/>
      <c r="M1425" s="668"/>
      <c r="N1425" s="668">
        <v>1</v>
      </c>
      <c r="O1425" s="668">
        <v>1273</v>
      </c>
      <c r="P1425" s="681">
        <v>0.25895036615134254</v>
      </c>
      <c r="Q1425" s="669">
        <v>1273</v>
      </c>
    </row>
    <row r="1426" spans="1:17" ht="14.4" customHeight="1" x14ac:dyDescent="0.3">
      <c r="A1426" s="664" t="s">
        <v>555</v>
      </c>
      <c r="B1426" s="665" t="s">
        <v>9283</v>
      </c>
      <c r="C1426" s="665" t="s">
        <v>7628</v>
      </c>
      <c r="D1426" s="665" t="s">
        <v>8908</v>
      </c>
      <c r="E1426" s="665" t="s">
        <v>8909</v>
      </c>
      <c r="F1426" s="668">
        <v>4</v>
      </c>
      <c r="G1426" s="668">
        <v>12232</v>
      </c>
      <c r="H1426" s="668">
        <v>1</v>
      </c>
      <c r="I1426" s="668">
        <v>3058</v>
      </c>
      <c r="J1426" s="668"/>
      <c r="K1426" s="668"/>
      <c r="L1426" s="668"/>
      <c r="M1426" s="668"/>
      <c r="N1426" s="668">
        <v>1</v>
      </c>
      <c r="O1426" s="668">
        <v>3211</v>
      </c>
      <c r="P1426" s="681">
        <v>0.26250817527795944</v>
      </c>
      <c r="Q1426" s="669">
        <v>3211</v>
      </c>
    </row>
    <row r="1427" spans="1:17" ht="14.4" customHeight="1" x14ac:dyDescent="0.3">
      <c r="A1427" s="664" t="s">
        <v>555</v>
      </c>
      <c r="B1427" s="665" t="s">
        <v>9283</v>
      </c>
      <c r="C1427" s="665" t="s">
        <v>7628</v>
      </c>
      <c r="D1427" s="665" t="s">
        <v>7670</v>
      </c>
      <c r="E1427" s="665" t="s">
        <v>7671</v>
      </c>
      <c r="F1427" s="668"/>
      <c r="G1427" s="668"/>
      <c r="H1427" s="668"/>
      <c r="I1427" s="668"/>
      <c r="J1427" s="668"/>
      <c r="K1427" s="668"/>
      <c r="L1427" s="668"/>
      <c r="M1427" s="668"/>
      <c r="N1427" s="668">
        <v>1</v>
      </c>
      <c r="O1427" s="668">
        <v>971</v>
      </c>
      <c r="P1427" s="681"/>
      <c r="Q1427" s="669">
        <v>971</v>
      </c>
    </row>
    <row r="1428" spans="1:17" ht="14.4" customHeight="1" x14ac:dyDescent="0.3">
      <c r="A1428" s="664" t="s">
        <v>555</v>
      </c>
      <c r="B1428" s="665" t="s">
        <v>9283</v>
      </c>
      <c r="C1428" s="665" t="s">
        <v>7628</v>
      </c>
      <c r="D1428" s="665" t="s">
        <v>8912</v>
      </c>
      <c r="E1428" s="665" t="s">
        <v>8913</v>
      </c>
      <c r="F1428" s="668">
        <v>2</v>
      </c>
      <c r="G1428" s="668">
        <v>4712</v>
      </c>
      <c r="H1428" s="668">
        <v>1</v>
      </c>
      <c r="I1428" s="668">
        <v>2356</v>
      </c>
      <c r="J1428" s="668"/>
      <c r="K1428" s="668"/>
      <c r="L1428" s="668"/>
      <c r="M1428" s="668"/>
      <c r="N1428" s="668"/>
      <c r="O1428" s="668"/>
      <c r="P1428" s="681"/>
      <c r="Q1428" s="669"/>
    </row>
    <row r="1429" spans="1:17" ht="14.4" customHeight="1" x14ac:dyDescent="0.3">
      <c r="A1429" s="664" t="s">
        <v>555</v>
      </c>
      <c r="B1429" s="665" t="s">
        <v>9283</v>
      </c>
      <c r="C1429" s="665" t="s">
        <v>7628</v>
      </c>
      <c r="D1429" s="665" t="s">
        <v>9294</v>
      </c>
      <c r="E1429" s="665" t="s">
        <v>9295</v>
      </c>
      <c r="F1429" s="668">
        <v>12</v>
      </c>
      <c r="G1429" s="668">
        <v>780</v>
      </c>
      <c r="H1429" s="668">
        <v>1</v>
      </c>
      <c r="I1429" s="668">
        <v>65</v>
      </c>
      <c r="J1429" s="668"/>
      <c r="K1429" s="668"/>
      <c r="L1429" s="668"/>
      <c r="M1429" s="668"/>
      <c r="N1429" s="668"/>
      <c r="O1429" s="668"/>
      <c r="P1429" s="681"/>
      <c r="Q1429" s="669"/>
    </row>
    <row r="1430" spans="1:17" ht="14.4" customHeight="1" x14ac:dyDescent="0.3">
      <c r="A1430" s="664" t="s">
        <v>555</v>
      </c>
      <c r="B1430" s="665" t="s">
        <v>9283</v>
      </c>
      <c r="C1430" s="665" t="s">
        <v>7628</v>
      </c>
      <c r="D1430" s="665" t="s">
        <v>7694</v>
      </c>
      <c r="E1430" s="665" t="s">
        <v>7695</v>
      </c>
      <c r="F1430" s="668">
        <v>2</v>
      </c>
      <c r="G1430" s="668">
        <v>164</v>
      </c>
      <c r="H1430" s="668">
        <v>1</v>
      </c>
      <c r="I1430" s="668">
        <v>82</v>
      </c>
      <c r="J1430" s="668">
        <v>1</v>
      </c>
      <c r="K1430" s="668">
        <v>82</v>
      </c>
      <c r="L1430" s="668">
        <v>0.5</v>
      </c>
      <c r="M1430" s="668">
        <v>82</v>
      </c>
      <c r="N1430" s="668"/>
      <c r="O1430" s="668"/>
      <c r="P1430" s="681"/>
      <c r="Q1430" s="669"/>
    </row>
    <row r="1431" spans="1:17" ht="14.4" customHeight="1" x14ac:dyDescent="0.3">
      <c r="A1431" s="664" t="s">
        <v>555</v>
      </c>
      <c r="B1431" s="665" t="s">
        <v>9283</v>
      </c>
      <c r="C1431" s="665" t="s">
        <v>7628</v>
      </c>
      <c r="D1431" s="665" t="s">
        <v>7702</v>
      </c>
      <c r="E1431" s="665" t="s">
        <v>7663</v>
      </c>
      <c r="F1431" s="668">
        <v>7</v>
      </c>
      <c r="G1431" s="668">
        <v>4711</v>
      </c>
      <c r="H1431" s="668">
        <v>1</v>
      </c>
      <c r="I1431" s="668">
        <v>673</v>
      </c>
      <c r="J1431" s="668">
        <v>2</v>
      </c>
      <c r="K1431" s="668">
        <v>1350</v>
      </c>
      <c r="L1431" s="668">
        <v>0.28656336234345148</v>
      </c>
      <c r="M1431" s="668">
        <v>675</v>
      </c>
      <c r="N1431" s="668"/>
      <c r="O1431" s="668"/>
      <c r="P1431" s="681"/>
      <c r="Q1431" s="669"/>
    </row>
    <row r="1432" spans="1:17" ht="14.4" customHeight="1" x14ac:dyDescent="0.3">
      <c r="A1432" s="664" t="s">
        <v>555</v>
      </c>
      <c r="B1432" s="665" t="s">
        <v>9283</v>
      </c>
      <c r="C1432" s="665" t="s">
        <v>7628</v>
      </c>
      <c r="D1432" s="665" t="s">
        <v>8990</v>
      </c>
      <c r="E1432" s="665" t="s">
        <v>8991</v>
      </c>
      <c r="F1432" s="668">
        <v>1</v>
      </c>
      <c r="G1432" s="668">
        <v>850</v>
      </c>
      <c r="H1432" s="668">
        <v>1</v>
      </c>
      <c r="I1432" s="668">
        <v>850</v>
      </c>
      <c r="J1432" s="668"/>
      <c r="K1432" s="668"/>
      <c r="L1432" s="668"/>
      <c r="M1432" s="668"/>
      <c r="N1432" s="668">
        <v>3</v>
      </c>
      <c r="O1432" s="668">
        <v>2595</v>
      </c>
      <c r="P1432" s="681">
        <v>3.052941176470588</v>
      </c>
      <c r="Q1432" s="669">
        <v>865</v>
      </c>
    </row>
    <row r="1433" spans="1:17" ht="14.4" customHeight="1" x14ac:dyDescent="0.3">
      <c r="A1433" s="664" t="s">
        <v>555</v>
      </c>
      <c r="B1433" s="665" t="s">
        <v>9283</v>
      </c>
      <c r="C1433" s="665" t="s">
        <v>7628</v>
      </c>
      <c r="D1433" s="665" t="s">
        <v>7723</v>
      </c>
      <c r="E1433" s="665" t="s">
        <v>7724</v>
      </c>
      <c r="F1433" s="668">
        <v>1</v>
      </c>
      <c r="G1433" s="668">
        <v>178</v>
      </c>
      <c r="H1433" s="668">
        <v>1</v>
      </c>
      <c r="I1433" s="668">
        <v>178</v>
      </c>
      <c r="J1433" s="668"/>
      <c r="K1433" s="668"/>
      <c r="L1433" s="668"/>
      <c r="M1433" s="668"/>
      <c r="N1433" s="668"/>
      <c r="O1433" s="668"/>
      <c r="P1433" s="681"/>
      <c r="Q1433" s="669"/>
    </row>
    <row r="1434" spans="1:17" ht="14.4" customHeight="1" x14ac:dyDescent="0.3">
      <c r="A1434" s="664" t="s">
        <v>555</v>
      </c>
      <c r="B1434" s="665" t="s">
        <v>9283</v>
      </c>
      <c r="C1434" s="665" t="s">
        <v>7628</v>
      </c>
      <c r="D1434" s="665" t="s">
        <v>9296</v>
      </c>
      <c r="E1434" s="665" t="s">
        <v>9297</v>
      </c>
      <c r="F1434" s="668">
        <v>2</v>
      </c>
      <c r="G1434" s="668">
        <v>3070</v>
      </c>
      <c r="H1434" s="668">
        <v>1</v>
      </c>
      <c r="I1434" s="668">
        <v>1535</v>
      </c>
      <c r="J1434" s="668">
        <v>2</v>
      </c>
      <c r="K1434" s="668">
        <v>3076</v>
      </c>
      <c r="L1434" s="668">
        <v>1.0019543973941367</v>
      </c>
      <c r="M1434" s="668">
        <v>1538</v>
      </c>
      <c r="N1434" s="668">
        <v>3</v>
      </c>
      <c r="O1434" s="668">
        <v>4641</v>
      </c>
      <c r="P1434" s="681">
        <v>1.5117263843648208</v>
      </c>
      <c r="Q1434" s="669">
        <v>1547</v>
      </c>
    </row>
    <row r="1435" spans="1:17" ht="14.4" customHeight="1" x14ac:dyDescent="0.3">
      <c r="A1435" s="664" t="s">
        <v>555</v>
      </c>
      <c r="B1435" s="665" t="s">
        <v>9283</v>
      </c>
      <c r="C1435" s="665" t="s">
        <v>7628</v>
      </c>
      <c r="D1435" s="665" t="s">
        <v>7883</v>
      </c>
      <c r="E1435" s="665" t="s">
        <v>7884</v>
      </c>
      <c r="F1435" s="668">
        <v>1</v>
      </c>
      <c r="G1435" s="668">
        <v>355</v>
      </c>
      <c r="H1435" s="668">
        <v>1</v>
      </c>
      <c r="I1435" s="668">
        <v>355</v>
      </c>
      <c r="J1435" s="668">
        <v>1</v>
      </c>
      <c r="K1435" s="668">
        <v>356</v>
      </c>
      <c r="L1435" s="668">
        <v>1.0028169014084507</v>
      </c>
      <c r="M1435" s="668">
        <v>356</v>
      </c>
      <c r="N1435" s="668">
        <v>5</v>
      </c>
      <c r="O1435" s="668">
        <v>1820</v>
      </c>
      <c r="P1435" s="681">
        <v>5.126760563380282</v>
      </c>
      <c r="Q1435" s="669">
        <v>364</v>
      </c>
    </row>
    <row r="1436" spans="1:17" ht="14.4" customHeight="1" x14ac:dyDescent="0.3">
      <c r="A1436" s="664" t="s">
        <v>555</v>
      </c>
      <c r="B1436" s="665" t="s">
        <v>9283</v>
      </c>
      <c r="C1436" s="665" t="s">
        <v>7628</v>
      </c>
      <c r="D1436" s="665" t="s">
        <v>9298</v>
      </c>
      <c r="E1436" s="665" t="s">
        <v>9299</v>
      </c>
      <c r="F1436" s="668"/>
      <c r="G1436" s="668"/>
      <c r="H1436" s="668"/>
      <c r="I1436" s="668"/>
      <c r="J1436" s="668">
        <v>1</v>
      </c>
      <c r="K1436" s="668">
        <v>2654</v>
      </c>
      <c r="L1436" s="668"/>
      <c r="M1436" s="668">
        <v>2654</v>
      </c>
      <c r="N1436" s="668"/>
      <c r="O1436" s="668"/>
      <c r="P1436" s="681"/>
      <c r="Q1436" s="669"/>
    </row>
    <row r="1437" spans="1:17" ht="14.4" customHeight="1" x14ac:dyDescent="0.3">
      <c r="A1437" s="664" t="s">
        <v>555</v>
      </c>
      <c r="B1437" s="665" t="s">
        <v>9283</v>
      </c>
      <c r="C1437" s="665" t="s">
        <v>7628</v>
      </c>
      <c r="D1437" s="665" t="s">
        <v>7885</v>
      </c>
      <c r="E1437" s="665" t="s">
        <v>7886</v>
      </c>
      <c r="F1437" s="668">
        <v>6</v>
      </c>
      <c r="G1437" s="668">
        <v>9552</v>
      </c>
      <c r="H1437" s="668">
        <v>1</v>
      </c>
      <c r="I1437" s="668">
        <v>1592</v>
      </c>
      <c r="J1437" s="668"/>
      <c r="K1437" s="668"/>
      <c r="L1437" s="668"/>
      <c r="M1437" s="668"/>
      <c r="N1437" s="668">
        <v>2</v>
      </c>
      <c r="O1437" s="668">
        <v>3336</v>
      </c>
      <c r="P1437" s="681">
        <v>0.34924623115577891</v>
      </c>
      <c r="Q1437" s="669">
        <v>1668</v>
      </c>
    </row>
    <row r="1438" spans="1:17" ht="14.4" customHeight="1" x14ac:dyDescent="0.3">
      <c r="A1438" s="664" t="s">
        <v>555</v>
      </c>
      <c r="B1438" s="665" t="s">
        <v>9283</v>
      </c>
      <c r="C1438" s="665" t="s">
        <v>7628</v>
      </c>
      <c r="D1438" s="665" t="s">
        <v>9300</v>
      </c>
      <c r="E1438" s="665" t="s">
        <v>9301</v>
      </c>
      <c r="F1438" s="668">
        <v>1</v>
      </c>
      <c r="G1438" s="668">
        <v>1663</v>
      </c>
      <c r="H1438" s="668">
        <v>1</v>
      </c>
      <c r="I1438" s="668">
        <v>1663</v>
      </c>
      <c r="J1438" s="668"/>
      <c r="K1438" s="668"/>
      <c r="L1438" s="668"/>
      <c r="M1438" s="668"/>
      <c r="N1438" s="668">
        <v>3</v>
      </c>
      <c r="O1438" s="668">
        <v>5202</v>
      </c>
      <c r="P1438" s="681">
        <v>3.1280817799158149</v>
      </c>
      <c r="Q1438" s="669">
        <v>1734</v>
      </c>
    </row>
    <row r="1439" spans="1:17" ht="14.4" customHeight="1" x14ac:dyDescent="0.3">
      <c r="A1439" s="664" t="s">
        <v>555</v>
      </c>
      <c r="B1439" s="665" t="s">
        <v>9283</v>
      </c>
      <c r="C1439" s="665" t="s">
        <v>7628</v>
      </c>
      <c r="D1439" s="665" t="s">
        <v>7737</v>
      </c>
      <c r="E1439" s="665" t="s">
        <v>7738</v>
      </c>
      <c r="F1439" s="668">
        <v>7</v>
      </c>
      <c r="G1439" s="668">
        <v>6804</v>
      </c>
      <c r="H1439" s="668">
        <v>1</v>
      </c>
      <c r="I1439" s="668">
        <v>972</v>
      </c>
      <c r="J1439" s="668">
        <v>8</v>
      </c>
      <c r="K1439" s="668">
        <v>7808</v>
      </c>
      <c r="L1439" s="668">
        <v>1.1475602586713698</v>
      </c>
      <c r="M1439" s="668">
        <v>976</v>
      </c>
      <c r="N1439" s="668">
        <v>3</v>
      </c>
      <c r="O1439" s="668">
        <v>3003</v>
      </c>
      <c r="P1439" s="681">
        <v>0.44135802469135804</v>
      </c>
      <c r="Q1439" s="669">
        <v>1001</v>
      </c>
    </row>
    <row r="1440" spans="1:17" ht="14.4" customHeight="1" x14ac:dyDescent="0.3">
      <c r="A1440" s="664" t="s">
        <v>555</v>
      </c>
      <c r="B1440" s="665" t="s">
        <v>9283</v>
      </c>
      <c r="C1440" s="665" t="s">
        <v>7628</v>
      </c>
      <c r="D1440" s="665" t="s">
        <v>9302</v>
      </c>
      <c r="E1440" s="665" t="s">
        <v>9303</v>
      </c>
      <c r="F1440" s="668">
        <v>5</v>
      </c>
      <c r="G1440" s="668">
        <v>8870</v>
      </c>
      <c r="H1440" s="668">
        <v>1</v>
      </c>
      <c r="I1440" s="668">
        <v>1774</v>
      </c>
      <c r="J1440" s="668">
        <v>11</v>
      </c>
      <c r="K1440" s="668">
        <v>19569</v>
      </c>
      <c r="L1440" s="668">
        <v>2.2062006764374296</v>
      </c>
      <c r="M1440" s="668">
        <v>1779</v>
      </c>
      <c r="N1440" s="668">
        <v>3</v>
      </c>
      <c r="O1440" s="668">
        <v>5520</v>
      </c>
      <c r="P1440" s="681">
        <v>0.62232243517474639</v>
      </c>
      <c r="Q1440" s="669">
        <v>1840</v>
      </c>
    </row>
    <row r="1441" spans="1:17" ht="14.4" customHeight="1" x14ac:dyDescent="0.3">
      <c r="A1441" s="664" t="s">
        <v>555</v>
      </c>
      <c r="B1441" s="665" t="s">
        <v>9283</v>
      </c>
      <c r="C1441" s="665" t="s">
        <v>7628</v>
      </c>
      <c r="D1441" s="665" t="s">
        <v>837</v>
      </c>
      <c r="E1441" s="665" t="s">
        <v>9034</v>
      </c>
      <c r="F1441" s="668">
        <v>3</v>
      </c>
      <c r="G1441" s="668">
        <v>3568</v>
      </c>
      <c r="H1441" s="668">
        <v>1</v>
      </c>
      <c r="I1441" s="668">
        <v>1189.3333333333333</v>
      </c>
      <c r="J1441" s="668">
        <v>1</v>
      </c>
      <c r="K1441" s="668">
        <v>1193</v>
      </c>
      <c r="L1441" s="668">
        <v>0.33436098654708518</v>
      </c>
      <c r="M1441" s="668">
        <v>1193</v>
      </c>
      <c r="N1441" s="668">
        <v>1</v>
      </c>
      <c r="O1441" s="668">
        <v>1229</v>
      </c>
      <c r="P1441" s="681">
        <v>0.34445067264573992</v>
      </c>
      <c r="Q1441" s="669">
        <v>1229</v>
      </c>
    </row>
    <row r="1442" spans="1:17" ht="14.4" customHeight="1" x14ac:dyDescent="0.3">
      <c r="A1442" s="664" t="s">
        <v>555</v>
      </c>
      <c r="B1442" s="665" t="s">
        <v>9283</v>
      </c>
      <c r="C1442" s="665" t="s">
        <v>7628</v>
      </c>
      <c r="D1442" s="665" t="s">
        <v>7747</v>
      </c>
      <c r="E1442" s="665" t="s">
        <v>7748</v>
      </c>
      <c r="F1442" s="668">
        <v>6</v>
      </c>
      <c r="G1442" s="668">
        <v>5154</v>
      </c>
      <c r="H1442" s="668">
        <v>1</v>
      </c>
      <c r="I1442" s="668">
        <v>859</v>
      </c>
      <c r="J1442" s="668"/>
      <c r="K1442" s="668"/>
      <c r="L1442" s="668"/>
      <c r="M1442" s="668"/>
      <c r="N1442" s="668"/>
      <c r="O1442" s="668"/>
      <c r="P1442" s="681"/>
      <c r="Q1442" s="669"/>
    </row>
    <row r="1443" spans="1:17" ht="14.4" customHeight="1" x14ac:dyDescent="0.3">
      <c r="A1443" s="664" t="s">
        <v>555</v>
      </c>
      <c r="B1443" s="665" t="s">
        <v>9283</v>
      </c>
      <c r="C1443" s="665" t="s">
        <v>7628</v>
      </c>
      <c r="D1443" s="665" t="s">
        <v>9041</v>
      </c>
      <c r="E1443" s="665" t="s">
        <v>9042</v>
      </c>
      <c r="F1443" s="668">
        <v>1</v>
      </c>
      <c r="G1443" s="668">
        <v>690</v>
      </c>
      <c r="H1443" s="668">
        <v>1</v>
      </c>
      <c r="I1443" s="668">
        <v>690</v>
      </c>
      <c r="J1443" s="668">
        <v>1</v>
      </c>
      <c r="K1443" s="668">
        <v>691</v>
      </c>
      <c r="L1443" s="668">
        <v>1.0014492753623188</v>
      </c>
      <c r="M1443" s="668">
        <v>691</v>
      </c>
      <c r="N1443" s="668">
        <v>2</v>
      </c>
      <c r="O1443" s="668">
        <v>1420</v>
      </c>
      <c r="P1443" s="681">
        <v>2.0579710144927534</v>
      </c>
      <c r="Q1443" s="669">
        <v>710</v>
      </c>
    </row>
    <row r="1444" spans="1:17" ht="14.4" customHeight="1" x14ac:dyDescent="0.3">
      <c r="A1444" s="664" t="s">
        <v>555</v>
      </c>
      <c r="B1444" s="665" t="s">
        <v>9283</v>
      </c>
      <c r="C1444" s="665" t="s">
        <v>7628</v>
      </c>
      <c r="D1444" s="665" t="s">
        <v>7753</v>
      </c>
      <c r="E1444" s="665" t="s">
        <v>7754</v>
      </c>
      <c r="F1444" s="668">
        <v>4</v>
      </c>
      <c r="G1444" s="668">
        <v>1264</v>
      </c>
      <c r="H1444" s="668">
        <v>1</v>
      </c>
      <c r="I1444" s="668">
        <v>316</v>
      </c>
      <c r="J1444" s="668"/>
      <c r="K1444" s="668"/>
      <c r="L1444" s="668"/>
      <c r="M1444" s="668"/>
      <c r="N1444" s="668"/>
      <c r="O1444" s="668"/>
      <c r="P1444" s="681"/>
      <c r="Q1444" s="669"/>
    </row>
    <row r="1445" spans="1:17" ht="14.4" customHeight="1" x14ac:dyDescent="0.3">
      <c r="A1445" s="664" t="s">
        <v>555</v>
      </c>
      <c r="B1445" s="665" t="s">
        <v>9283</v>
      </c>
      <c r="C1445" s="665" t="s">
        <v>7628</v>
      </c>
      <c r="D1445" s="665" t="s">
        <v>9045</v>
      </c>
      <c r="E1445" s="665" t="s">
        <v>9046</v>
      </c>
      <c r="F1445" s="668"/>
      <c r="G1445" s="668"/>
      <c r="H1445" s="668"/>
      <c r="I1445" s="668"/>
      <c r="J1445" s="668">
        <v>1</v>
      </c>
      <c r="K1445" s="668">
        <v>815</v>
      </c>
      <c r="L1445" s="668"/>
      <c r="M1445" s="668">
        <v>815</v>
      </c>
      <c r="N1445" s="668"/>
      <c r="O1445" s="668"/>
      <c r="P1445" s="681"/>
      <c r="Q1445" s="669"/>
    </row>
    <row r="1446" spans="1:17" ht="14.4" customHeight="1" x14ac:dyDescent="0.3">
      <c r="A1446" s="664" t="s">
        <v>555</v>
      </c>
      <c r="B1446" s="665" t="s">
        <v>9283</v>
      </c>
      <c r="C1446" s="665" t="s">
        <v>7628</v>
      </c>
      <c r="D1446" s="665" t="s">
        <v>9304</v>
      </c>
      <c r="E1446" s="665" t="s">
        <v>9305</v>
      </c>
      <c r="F1446" s="668"/>
      <c r="G1446" s="668"/>
      <c r="H1446" s="668"/>
      <c r="I1446" s="668"/>
      <c r="J1446" s="668">
        <v>1</v>
      </c>
      <c r="K1446" s="668">
        <v>3524</v>
      </c>
      <c r="L1446" s="668"/>
      <c r="M1446" s="668">
        <v>3524</v>
      </c>
      <c r="N1446" s="668">
        <v>2</v>
      </c>
      <c r="O1446" s="668">
        <v>7330</v>
      </c>
      <c r="P1446" s="681"/>
      <c r="Q1446" s="669">
        <v>3665</v>
      </c>
    </row>
    <row r="1447" spans="1:17" ht="14.4" customHeight="1" x14ac:dyDescent="0.3">
      <c r="A1447" s="664" t="s">
        <v>555</v>
      </c>
      <c r="B1447" s="665" t="s">
        <v>9283</v>
      </c>
      <c r="C1447" s="665" t="s">
        <v>7628</v>
      </c>
      <c r="D1447" s="665" t="s">
        <v>9306</v>
      </c>
      <c r="E1447" s="665" t="s">
        <v>9307</v>
      </c>
      <c r="F1447" s="668">
        <v>1</v>
      </c>
      <c r="G1447" s="668">
        <v>788</v>
      </c>
      <c r="H1447" s="668">
        <v>1</v>
      </c>
      <c r="I1447" s="668">
        <v>788</v>
      </c>
      <c r="J1447" s="668"/>
      <c r="K1447" s="668"/>
      <c r="L1447" s="668"/>
      <c r="M1447" s="668"/>
      <c r="N1447" s="668"/>
      <c r="O1447" s="668"/>
      <c r="P1447" s="681"/>
      <c r="Q1447" s="669"/>
    </row>
    <row r="1448" spans="1:17" ht="14.4" customHeight="1" x14ac:dyDescent="0.3">
      <c r="A1448" s="664" t="s">
        <v>555</v>
      </c>
      <c r="B1448" s="665" t="s">
        <v>9283</v>
      </c>
      <c r="C1448" s="665" t="s">
        <v>7628</v>
      </c>
      <c r="D1448" s="665" t="s">
        <v>9057</v>
      </c>
      <c r="E1448" s="665" t="s">
        <v>9058</v>
      </c>
      <c r="F1448" s="668">
        <v>2</v>
      </c>
      <c r="G1448" s="668">
        <v>3922</v>
      </c>
      <c r="H1448" s="668">
        <v>1</v>
      </c>
      <c r="I1448" s="668">
        <v>1961</v>
      </c>
      <c r="J1448" s="668"/>
      <c r="K1448" s="668"/>
      <c r="L1448" s="668"/>
      <c r="M1448" s="668"/>
      <c r="N1448" s="668"/>
      <c r="O1448" s="668"/>
      <c r="P1448" s="681"/>
      <c r="Q1448" s="669"/>
    </row>
    <row r="1449" spans="1:17" ht="14.4" customHeight="1" x14ac:dyDescent="0.3">
      <c r="A1449" s="664" t="s">
        <v>555</v>
      </c>
      <c r="B1449" s="665" t="s">
        <v>9283</v>
      </c>
      <c r="C1449" s="665" t="s">
        <v>7628</v>
      </c>
      <c r="D1449" s="665" t="s">
        <v>9308</v>
      </c>
      <c r="E1449" s="665" t="s">
        <v>9309</v>
      </c>
      <c r="F1449" s="668">
        <v>1</v>
      </c>
      <c r="G1449" s="668">
        <v>15887</v>
      </c>
      <c r="H1449" s="668">
        <v>1</v>
      </c>
      <c r="I1449" s="668">
        <v>15887</v>
      </c>
      <c r="J1449" s="668"/>
      <c r="K1449" s="668"/>
      <c r="L1449" s="668"/>
      <c r="M1449" s="668"/>
      <c r="N1449" s="668">
        <v>1</v>
      </c>
      <c r="O1449" s="668">
        <v>16633</v>
      </c>
      <c r="P1449" s="681">
        <v>1.0469566312079059</v>
      </c>
      <c r="Q1449" s="669">
        <v>16633</v>
      </c>
    </row>
    <row r="1450" spans="1:17" ht="14.4" customHeight="1" x14ac:dyDescent="0.3">
      <c r="A1450" s="664" t="s">
        <v>555</v>
      </c>
      <c r="B1450" s="665" t="s">
        <v>9283</v>
      </c>
      <c r="C1450" s="665" t="s">
        <v>7628</v>
      </c>
      <c r="D1450" s="665" t="s">
        <v>7765</v>
      </c>
      <c r="E1450" s="665" t="s">
        <v>7766</v>
      </c>
      <c r="F1450" s="668">
        <v>1</v>
      </c>
      <c r="G1450" s="668">
        <v>1317</v>
      </c>
      <c r="H1450" s="668">
        <v>1</v>
      </c>
      <c r="I1450" s="668">
        <v>1317</v>
      </c>
      <c r="J1450" s="668">
        <v>1</v>
      </c>
      <c r="K1450" s="668">
        <v>1321</v>
      </c>
      <c r="L1450" s="668">
        <v>1.0030372057706909</v>
      </c>
      <c r="M1450" s="668">
        <v>1321</v>
      </c>
      <c r="N1450" s="668"/>
      <c r="O1450" s="668"/>
      <c r="P1450" s="681"/>
      <c r="Q1450" s="669"/>
    </row>
    <row r="1451" spans="1:17" ht="14.4" customHeight="1" x14ac:dyDescent="0.3">
      <c r="A1451" s="664" t="s">
        <v>555</v>
      </c>
      <c r="B1451" s="665" t="s">
        <v>9283</v>
      </c>
      <c r="C1451" s="665" t="s">
        <v>7628</v>
      </c>
      <c r="D1451" s="665" t="s">
        <v>9067</v>
      </c>
      <c r="E1451" s="665" t="s">
        <v>9068</v>
      </c>
      <c r="F1451" s="668">
        <v>1</v>
      </c>
      <c r="G1451" s="668">
        <v>1801</v>
      </c>
      <c r="H1451" s="668">
        <v>1</v>
      </c>
      <c r="I1451" s="668">
        <v>1801</v>
      </c>
      <c r="J1451" s="668">
        <v>1</v>
      </c>
      <c r="K1451" s="668">
        <v>1803</v>
      </c>
      <c r="L1451" s="668">
        <v>1.0011104941699056</v>
      </c>
      <c r="M1451" s="668">
        <v>1803</v>
      </c>
      <c r="N1451" s="668">
        <v>2</v>
      </c>
      <c r="O1451" s="668">
        <v>3678</v>
      </c>
      <c r="P1451" s="681">
        <v>2.0421987784564131</v>
      </c>
      <c r="Q1451" s="669">
        <v>1839</v>
      </c>
    </row>
    <row r="1452" spans="1:17" ht="14.4" customHeight="1" x14ac:dyDescent="0.3">
      <c r="A1452" s="664" t="s">
        <v>555</v>
      </c>
      <c r="B1452" s="665" t="s">
        <v>9283</v>
      </c>
      <c r="C1452" s="665" t="s">
        <v>7628</v>
      </c>
      <c r="D1452" s="665" t="s">
        <v>9310</v>
      </c>
      <c r="E1452" s="665" t="s">
        <v>9311</v>
      </c>
      <c r="F1452" s="668"/>
      <c r="G1452" s="668"/>
      <c r="H1452" s="668"/>
      <c r="I1452" s="668"/>
      <c r="J1452" s="668">
        <v>1</v>
      </c>
      <c r="K1452" s="668">
        <v>1250</v>
      </c>
      <c r="L1452" s="668"/>
      <c r="M1452" s="668">
        <v>1250</v>
      </c>
      <c r="N1452" s="668"/>
      <c r="O1452" s="668"/>
      <c r="P1452" s="681"/>
      <c r="Q1452" s="669"/>
    </row>
    <row r="1453" spans="1:17" ht="14.4" customHeight="1" x14ac:dyDescent="0.3">
      <c r="A1453" s="664" t="s">
        <v>555</v>
      </c>
      <c r="B1453" s="665" t="s">
        <v>9283</v>
      </c>
      <c r="C1453" s="665" t="s">
        <v>7628</v>
      </c>
      <c r="D1453" s="665" t="s">
        <v>9312</v>
      </c>
      <c r="E1453" s="665" t="s">
        <v>9313</v>
      </c>
      <c r="F1453" s="668"/>
      <c r="G1453" s="668"/>
      <c r="H1453" s="668"/>
      <c r="I1453" s="668"/>
      <c r="J1453" s="668">
        <v>1</v>
      </c>
      <c r="K1453" s="668">
        <v>2206</v>
      </c>
      <c r="L1453" s="668"/>
      <c r="M1453" s="668">
        <v>2206</v>
      </c>
      <c r="N1453" s="668">
        <v>1</v>
      </c>
      <c r="O1453" s="668">
        <v>2230</v>
      </c>
      <c r="P1453" s="681"/>
      <c r="Q1453" s="669">
        <v>2230</v>
      </c>
    </row>
    <row r="1454" spans="1:17" ht="14.4" customHeight="1" x14ac:dyDescent="0.3">
      <c r="A1454" s="664" t="s">
        <v>555</v>
      </c>
      <c r="B1454" s="665" t="s">
        <v>9283</v>
      </c>
      <c r="C1454" s="665" t="s">
        <v>7628</v>
      </c>
      <c r="D1454" s="665" t="s">
        <v>9314</v>
      </c>
      <c r="E1454" s="665" t="s">
        <v>9315</v>
      </c>
      <c r="F1454" s="668">
        <v>1</v>
      </c>
      <c r="G1454" s="668">
        <v>4949</v>
      </c>
      <c r="H1454" s="668">
        <v>1</v>
      </c>
      <c r="I1454" s="668">
        <v>4949</v>
      </c>
      <c r="J1454" s="668"/>
      <c r="K1454" s="668"/>
      <c r="L1454" s="668"/>
      <c r="M1454" s="668"/>
      <c r="N1454" s="668">
        <v>1</v>
      </c>
      <c r="O1454" s="668">
        <v>5228</v>
      </c>
      <c r="P1454" s="681">
        <v>1.0563750252576278</v>
      </c>
      <c r="Q1454" s="669">
        <v>5228</v>
      </c>
    </row>
    <row r="1455" spans="1:17" ht="14.4" customHeight="1" x14ac:dyDescent="0.3">
      <c r="A1455" s="664" t="s">
        <v>555</v>
      </c>
      <c r="B1455" s="665" t="s">
        <v>9283</v>
      </c>
      <c r="C1455" s="665" t="s">
        <v>7628</v>
      </c>
      <c r="D1455" s="665" t="s">
        <v>9105</v>
      </c>
      <c r="E1455" s="665" t="s">
        <v>9106</v>
      </c>
      <c r="F1455" s="668">
        <v>1</v>
      </c>
      <c r="G1455" s="668">
        <v>3832</v>
      </c>
      <c r="H1455" s="668">
        <v>1</v>
      </c>
      <c r="I1455" s="668">
        <v>3832</v>
      </c>
      <c r="J1455" s="668"/>
      <c r="K1455" s="668"/>
      <c r="L1455" s="668"/>
      <c r="M1455" s="668"/>
      <c r="N1455" s="668"/>
      <c r="O1455" s="668"/>
      <c r="P1455" s="681"/>
      <c r="Q1455" s="669"/>
    </row>
    <row r="1456" spans="1:17" ht="14.4" customHeight="1" x14ac:dyDescent="0.3">
      <c r="A1456" s="664" t="s">
        <v>555</v>
      </c>
      <c r="B1456" s="665" t="s">
        <v>9283</v>
      </c>
      <c r="C1456" s="665" t="s">
        <v>7628</v>
      </c>
      <c r="D1456" s="665" t="s">
        <v>9316</v>
      </c>
      <c r="E1456" s="665" t="s">
        <v>9317</v>
      </c>
      <c r="F1456" s="668"/>
      <c r="G1456" s="668"/>
      <c r="H1456" s="668"/>
      <c r="I1456" s="668"/>
      <c r="J1456" s="668">
        <v>1</v>
      </c>
      <c r="K1456" s="668">
        <v>1867</v>
      </c>
      <c r="L1456" s="668"/>
      <c r="M1456" s="668">
        <v>1867</v>
      </c>
      <c r="N1456" s="668">
        <v>1</v>
      </c>
      <c r="O1456" s="668">
        <v>1915</v>
      </c>
      <c r="P1456" s="681"/>
      <c r="Q1456" s="669">
        <v>1915</v>
      </c>
    </row>
    <row r="1457" spans="1:17" ht="14.4" customHeight="1" x14ac:dyDescent="0.3">
      <c r="A1457" s="664" t="s">
        <v>555</v>
      </c>
      <c r="B1457" s="665" t="s">
        <v>9283</v>
      </c>
      <c r="C1457" s="665" t="s">
        <v>7628</v>
      </c>
      <c r="D1457" s="665" t="s">
        <v>9318</v>
      </c>
      <c r="E1457" s="665" t="s">
        <v>9319</v>
      </c>
      <c r="F1457" s="668"/>
      <c r="G1457" s="668"/>
      <c r="H1457" s="668"/>
      <c r="I1457" s="668"/>
      <c r="J1457" s="668">
        <v>1</v>
      </c>
      <c r="K1457" s="668">
        <v>3941</v>
      </c>
      <c r="L1457" s="668"/>
      <c r="M1457" s="668">
        <v>3941</v>
      </c>
      <c r="N1457" s="668">
        <v>1</v>
      </c>
      <c r="O1457" s="668">
        <v>3961</v>
      </c>
      <c r="P1457" s="681"/>
      <c r="Q1457" s="669">
        <v>3961</v>
      </c>
    </row>
    <row r="1458" spans="1:17" ht="14.4" customHeight="1" x14ac:dyDescent="0.3">
      <c r="A1458" s="664" t="s">
        <v>555</v>
      </c>
      <c r="B1458" s="665" t="s">
        <v>9283</v>
      </c>
      <c r="C1458" s="665" t="s">
        <v>7628</v>
      </c>
      <c r="D1458" s="665" t="s">
        <v>9320</v>
      </c>
      <c r="E1458" s="665" t="s">
        <v>9321</v>
      </c>
      <c r="F1458" s="668">
        <v>2</v>
      </c>
      <c r="G1458" s="668">
        <v>728</v>
      </c>
      <c r="H1458" s="668">
        <v>1</v>
      </c>
      <c r="I1458" s="668">
        <v>364</v>
      </c>
      <c r="J1458" s="668"/>
      <c r="K1458" s="668"/>
      <c r="L1458" s="668"/>
      <c r="M1458" s="668"/>
      <c r="N1458" s="668"/>
      <c r="O1458" s="668"/>
      <c r="P1458" s="681"/>
      <c r="Q1458" s="669"/>
    </row>
    <row r="1459" spans="1:17" ht="14.4" customHeight="1" x14ac:dyDescent="0.3">
      <c r="A1459" s="664" t="s">
        <v>555</v>
      </c>
      <c r="B1459" s="665" t="s">
        <v>9283</v>
      </c>
      <c r="C1459" s="665" t="s">
        <v>7628</v>
      </c>
      <c r="D1459" s="665" t="s">
        <v>9322</v>
      </c>
      <c r="E1459" s="665" t="s">
        <v>9323</v>
      </c>
      <c r="F1459" s="668">
        <v>1</v>
      </c>
      <c r="G1459" s="668">
        <v>9467</v>
      </c>
      <c r="H1459" s="668">
        <v>1</v>
      </c>
      <c r="I1459" s="668">
        <v>9467</v>
      </c>
      <c r="J1459" s="668"/>
      <c r="K1459" s="668"/>
      <c r="L1459" s="668"/>
      <c r="M1459" s="668"/>
      <c r="N1459" s="668"/>
      <c r="O1459" s="668"/>
      <c r="P1459" s="681"/>
      <c r="Q1459" s="669"/>
    </row>
    <row r="1460" spans="1:17" ht="14.4" customHeight="1" x14ac:dyDescent="0.3">
      <c r="A1460" s="664" t="s">
        <v>555</v>
      </c>
      <c r="B1460" s="665" t="s">
        <v>9283</v>
      </c>
      <c r="C1460" s="665" t="s">
        <v>7628</v>
      </c>
      <c r="D1460" s="665" t="s">
        <v>9324</v>
      </c>
      <c r="E1460" s="665" t="s">
        <v>9325</v>
      </c>
      <c r="F1460" s="668"/>
      <c r="G1460" s="668"/>
      <c r="H1460" s="668"/>
      <c r="I1460" s="668"/>
      <c r="J1460" s="668"/>
      <c r="K1460" s="668"/>
      <c r="L1460" s="668"/>
      <c r="M1460" s="668"/>
      <c r="N1460" s="668">
        <v>1</v>
      </c>
      <c r="O1460" s="668">
        <v>2348</v>
      </c>
      <c r="P1460" s="681"/>
      <c r="Q1460" s="669">
        <v>2348</v>
      </c>
    </row>
    <row r="1461" spans="1:17" ht="14.4" customHeight="1" x14ac:dyDescent="0.3">
      <c r="A1461" s="664" t="s">
        <v>555</v>
      </c>
      <c r="B1461" s="665" t="s">
        <v>9326</v>
      </c>
      <c r="C1461" s="665" t="s">
        <v>7628</v>
      </c>
      <c r="D1461" s="665" t="s">
        <v>9327</v>
      </c>
      <c r="E1461" s="665" t="s">
        <v>9328</v>
      </c>
      <c r="F1461" s="668">
        <v>1</v>
      </c>
      <c r="G1461" s="668">
        <v>342</v>
      </c>
      <c r="H1461" s="668">
        <v>1</v>
      </c>
      <c r="I1461" s="668">
        <v>342</v>
      </c>
      <c r="J1461" s="668">
        <v>4</v>
      </c>
      <c r="K1461" s="668">
        <v>1376</v>
      </c>
      <c r="L1461" s="668">
        <v>4.0233918128654969</v>
      </c>
      <c r="M1461" s="668">
        <v>344</v>
      </c>
      <c r="N1461" s="668">
        <v>1</v>
      </c>
      <c r="O1461" s="668">
        <v>361</v>
      </c>
      <c r="P1461" s="681">
        <v>1.0555555555555556</v>
      </c>
      <c r="Q1461" s="669">
        <v>361</v>
      </c>
    </row>
    <row r="1462" spans="1:17" ht="14.4" customHeight="1" x14ac:dyDescent="0.3">
      <c r="A1462" s="664" t="s">
        <v>555</v>
      </c>
      <c r="B1462" s="665" t="s">
        <v>9326</v>
      </c>
      <c r="C1462" s="665" t="s">
        <v>7628</v>
      </c>
      <c r="D1462" s="665" t="s">
        <v>9329</v>
      </c>
      <c r="E1462" s="665" t="s">
        <v>9330</v>
      </c>
      <c r="F1462" s="668"/>
      <c r="G1462" s="668"/>
      <c r="H1462" s="668"/>
      <c r="I1462" s="668"/>
      <c r="J1462" s="668">
        <v>1</v>
      </c>
      <c r="K1462" s="668">
        <v>924</v>
      </c>
      <c r="L1462" s="668"/>
      <c r="M1462" s="668">
        <v>924</v>
      </c>
      <c r="N1462" s="668"/>
      <c r="O1462" s="668"/>
      <c r="P1462" s="681"/>
      <c r="Q1462" s="669"/>
    </row>
    <row r="1463" spans="1:17" ht="14.4" customHeight="1" x14ac:dyDescent="0.3">
      <c r="A1463" s="664" t="s">
        <v>555</v>
      </c>
      <c r="B1463" s="665" t="s">
        <v>9326</v>
      </c>
      <c r="C1463" s="665" t="s">
        <v>7628</v>
      </c>
      <c r="D1463" s="665" t="s">
        <v>9331</v>
      </c>
      <c r="E1463" s="665" t="s">
        <v>9332</v>
      </c>
      <c r="F1463" s="668">
        <v>1</v>
      </c>
      <c r="G1463" s="668">
        <v>354</v>
      </c>
      <c r="H1463" s="668">
        <v>1</v>
      </c>
      <c r="I1463" s="668">
        <v>354</v>
      </c>
      <c r="J1463" s="668"/>
      <c r="K1463" s="668"/>
      <c r="L1463" s="668"/>
      <c r="M1463" s="668"/>
      <c r="N1463" s="668"/>
      <c r="O1463" s="668"/>
      <c r="P1463" s="681"/>
      <c r="Q1463" s="669"/>
    </row>
    <row r="1464" spans="1:17" ht="14.4" customHeight="1" x14ac:dyDescent="0.3">
      <c r="A1464" s="664" t="s">
        <v>555</v>
      </c>
      <c r="B1464" s="665" t="s">
        <v>9326</v>
      </c>
      <c r="C1464" s="665" t="s">
        <v>7628</v>
      </c>
      <c r="D1464" s="665" t="s">
        <v>9333</v>
      </c>
      <c r="E1464" s="665" t="s">
        <v>9334</v>
      </c>
      <c r="F1464" s="668"/>
      <c r="G1464" s="668"/>
      <c r="H1464" s="668"/>
      <c r="I1464" s="668"/>
      <c r="J1464" s="668"/>
      <c r="K1464" s="668"/>
      <c r="L1464" s="668"/>
      <c r="M1464" s="668"/>
      <c r="N1464" s="668">
        <v>1</v>
      </c>
      <c r="O1464" s="668">
        <v>7318</v>
      </c>
      <c r="P1464" s="681"/>
      <c r="Q1464" s="669">
        <v>7318</v>
      </c>
    </row>
    <row r="1465" spans="1:17" ht="14.4" customHeight="1" x14ac:dyDescent="0.3">
      <c r="A1465" s="664" t="s">
        <v>555</v>
      </c>
      <c r="B1465" s="665" t="s">
        <v>9326</v>
      </c>
      <c r="C1465" s="665" t="s">
        <v>7628</v>
      </c>
      <c r="D1465" s="665" t="s">
        <v>9335</v>
      </c>
      <c r="E1465" s="665" t="s">
        <v>9336</v>
      </c>
      <c r="F1465" s="668"/>
      <c r="G1465" s="668"/>
      <c r="H1465" s="668"/>
      <c r="I1465" s="668"/>
      <c r="J1465" s="668">
        <v>1</v>
      </c>
      <c r="K1465" s="668">
        <v>5315</v>
      </c>
      <c r="L1465" s="668"/>
      <c r="M1465" s="668">
        <v>5315</v>
      </c>
      <c r="N1465" s="668"/>
      <c r="O1465" s="668"/>
      <c r="P1465" s="681"/>
      <c r="Q1465" s="669"/>
    </row>
    <row r="1466" spans="1:17" ht="14.4" customHeight="1" x14ac:dyDescent="0.3">
      <c r="A1466" s="664" t="s">
        <v>555</v>
      </c>
      <c r="B1466" s="665" t="s">
        <v>9326</v>
      </c>
      <c r="C1466" s="665" t="s">
        <v>7628</v>
      </c>
      <c r="D1466" s="665" t="s">
        <v>9337</v>
      </c>
      <c r="E1466" s="665" t="s">
        <v>9338</v>
      </c>
      <c r="F1466" s="668"/>
      <c r="G1466" s="668"/>
      <c r="H1466" s="668"/>
      <c r="I1466" s="668"/>
      <c r="J1466" s="668">
        <v>1</v>
      </c>
      <c r="K1466" s="668">
        <v>2452</v>
      </c>
      <c r="L1466" s="668"/>
      <c r="M1466" s="668">
        <v>2452</v>
      </c>
      <c r="N1466" s="668"/>
      <c r="O1466" s="668"/>
      <c r="P1466" s="681"/>
      <c r="Q1466" s="669"/>
    </row>
    <row r="1467" spans="1:17" ht="14.4" customHeight="1" x14ac:dyDescent="0.3">
      <c r="A1467" s="664" t="s">
        <v>555</v>
      </c>
      <c r="B1467" s="665" t="s">
        <v>9326</v>
      </c>
      <c r="C1467" s="665" t="s">
        <v>7628</v>
      </c>
      <c r="D1467" s="665" t="s">
        <v>9339</v>
      </c>
      <c r="E1467" s="665" t="s">
        <v>9340</v>
      </c>
      <c r="F1467" s="668"/>
      <c r="G1467" s="668"/>
      <c r="H1467" s="668"/>
      <c r="I1467" s="668"/>
      <c r="J1467" s="668">
        <v>2</v>
      </c>
      <c r="K1467" s="668">
        <v>2332</v>
      </c>
      <c r="L1467" s="668"/>
      <c r="M1467" s="668">
        <v>1166</v>
      </c>
      <c r="N1467" s="668"/>
      <c r="O1467" s="668"/>
      <c r="P1467" s="681"/>
      <c r="Q1467" s="669"/>
    </row>
    <row r="1468" spans="1:17" ht="14.4" customHeight="1" x14ac:dyDescent="0.3">
      <c r="A1468" s="664" t="s">
        <v>555</v>
      </c>
      <c r="B1468" s="665" t="s">
        <v>9326</v>
      </c>
      <c r="C1468" s="665" t="s">
        <v>7628</v>
      </c>
      <c r="D1468" s="665" t="s">
        <v>8968</v>
      </c>
      <c r="E1468" s="665" t="s">
        <v>8969</v>
      </c>
      <c r="F1468" s="668"/>
      <c r="G1468" s="668"/>
      <c r="H1468" s="668"/>
      <c r="I1468" s="668"/>
      <c r="J1468" s="668">
        <v>1</v>
      </c>
      <c r="K1468" s="668">
        <v>819</v>
      </c>
      <c r="L1468" s="668"/>
      <c r="M1468" s="668">
        <v>819</v>
      </c>
      <c r="N1468" s="668"/>
      <c r="O1468" s="668"/>
      <c r="P1468" s="681"/>
      <c r="Q1468" s="669"/>
    </row>
    <row r="1469" spans="1:17" ht="14.4" customHeight="1" x14ac:dyDescent="0.3">
      <c r="A1469" s="664" t="s">
        <v>555</v>
      </c>
      <c r="B1469" s="665" t="s">
        <v>9326</v>
      </c>
      <c r="C1469" s="665" t="s">
        <v>7628</v>
      </c>
      <c r="D1469" s="665" t="s">
        <v>9298</v>
      </c>
      <c r="E1469" s="665" t="s">
        <v>9299</v>
      </c>
      <c r="F1469" s="668"/>
      <c r="G1469" s="668"/>
      <c r="H1469" s="668"/>
      <c r="I1469" s="668"/>
      <c r="J1469" s="668">
        <v>3</v>
      </c>
      <c r="K1469" s="668">
        <v>7962</v>
      </c>
      <c r="L1469" s="668"/>
      <c r="M1469" s="668">
        <v>2654</v>
      </c>
      <c r="N1469" s="668"/>
      <c r="O1469" s="668"/>
      <c r="P1469" s="681"/>
      <c r="Q1469" s="669"/>
    </row>
    <row r="1470" spans="1:17" ht="14.4" customHeight="1" x14ac:dyDescent="0.3">
      <c r="A1470" s="664" t="s">
        <v>555</v>
      </c>
      <c r="B1470" s="665" t="s">
        <v>9326</v>
      </c>
      <c r="C1470" s="665" t="s">
        <v>7628</v>
      </c>
      <c r="D1470" s="665" t="s">
        <v>9341</v>
      </c>
      <c r="E1470" s="665" t="s">
        <v>9342</v>
      </c>
      <c r="F1470" s="668">
        <v>7</v>
      </c>
      <c r="G1470" s="668">
        <v>17066</v>
      </c>
      <c r="H1470" s="668">
        <v>1</v>
      </c>
      <c r="I1470" s="668">
        <v>2438</v>
      </c>
      <c r="J1470" s="668">
        <v>12</v>
      </c>
      <c r="K1470" s="668">
        <v>29424</v>
      </c>
      <c r="L1470" s="668">
        <v>1.7241298488222196</v>
      </c>
      <c r="M1470" s="668">
        <v>2452</v>
      </c>
      <c r="N1470" s="668">
        <v>8</v>
      </c>
      <c r="O1470" s="668">
        <v>20488</v>
      </c>
      <c r="P1470" s="681">
        <v>1.2005156451423884</v>
      </c>
      <c r="Q1470" s="669">
        <v>2561</v>
      </c>
    </row>
    <row r="1471" spans="1:17" ht="14.4" customHeight="1" x14ac:dyDescent="0.3">
      <c r="A1471" s="664" t="s">
        <v>555</v>
      </c>
      <c r="B1471" s="665" t="s">
        <v>9326</v>
      </c>
      <c r="C1471" s="665" t="s">
        <v>7628</v>
      </c>
      <c r="D1471" s="665" t="s">
        <v>9343</v>
      </c>
      <c r="E1471" s="665" t="s">
        <v>9344</v>
      </c>
      <c r="F1471" s="668">
        <v>1</v>
      </c>
      <c r="G1471" s="668">
        <v>2953</v>
      </c>
      <c r="H1471" s="668">
        <v>1</v>
      </c>
      <c r="I1471" s="668">
        <v>2953</v>
      </c>
      <c r="J1471" s="668"/>
      <c r="K1471" s="668"/>
      <c r="L1471" s="668"/>
      <c r="M1471" s="668"/>
      <c r="N1471" s="668"/>
      <c r="O1471" s="668"/>
      <c r="P1471" s="681"/>
      <c r="Q1471" s="669"/>
    </row>
    <row r="1472" spans="1:17" ht="14.4" customHeight="1" x14ac:dyDescent="0.3">
      <c r="A1472" s="664" t="s">
        <v>555</v>
      </c>
      <c r="B1472" s="665" t="s">
        <v>9326</v>
      </c>
      <c r="C1472" s="665" t="s">
        <v>7628</v>
      </c>
      <c r="D1472" s="665" t="s">
        <v>9345</v>
      </c>
      <c r="E1472" s="665" t="s">
        <v>9346</v>
      </c>
      <c r="F1472" s="668">
        <v>2</v>
      </c>
      <c r="G1472" s="668">
        <v>1210</v>
      </c>
      <c r="H1472" s="668">
        <v>1</v>
      </c>
      <c r="I1472" s="668">
        <v>605</v>
      </c>
      <c r="J1472" s="668"/>
      <c r="K1472" s="668"/>
      <c r="L1472" s="668"/>
      <c r="M1472" s="668"/>
      <c r="N1472" s="668"/>
      <c r="O1472" s="668"/>
      <c r="P1472" s="681"/>
      <c r="Q1472" s="669"/>
    </row>
    <row r="1473" spans="1:17" ht="14.4" customHeight="1" x14ac:dyDescent="0.3">
      <c r="A1473" s="664" t="s">
        <v>555</v>
      </c>
      <c r="B1473" s="665" t="s">
        <v>9326</v>
      </c>
      <c r="C1473" s="665" t="s">
        <v>7628</v>
      </c>
      <c r="D1473" s="665" t="s">
        <v>9347</v>
      </c>
      <c r="E1473" s="665" t="s">
        <v>9348</v>
      </c>
      <c r="F1473" s="668">
        <v>1</v>
      </c>
      <c r="G1473" s="668">
        <v>1466</v>
      </c>
      <c r="H1473" s="668">
        <v>1</v>
      </c>
      <c r="I1473" s="668">
        <v>1466</v>
      </c>
      <c r="J1473" s="668">
        <v>3</v>
      </c>
      <c r="K1473" s="668">
        <v>4425</v>
      </c>
      <c r="L1473" s="668">
        <v>3.018417462482947</v>
      </c>
      <c r="M1473" s="668">
        <v>1475</v>
      </c>
      <c r="N1473" s="668">
        <v>2</v>
      </c>
      <c r="O1473" s="668">
        <v>3096</v>
      </c>
      <c r="P1473" s="681">
        <v>2.1118690313778989</v>
      </c>
      <c r="Q1473" s="669">
        <v>1548</v>
      </c>
    </row>
    <row r="1474" spans="1:17" ht="14.4" customHeight="1" x14ac:dyDescent="0.3">
      <c r="A1474" s="664" t="s">
        <v>555</v>
      </c>
      <c r="B1474" s="665" t="s">
        <v>9326</v>
      </c>
      <c r="C1474" s="665" t="s">
        <v>7628</v>
      </c>
      <c r="D1474" s="665" t="s">
        <v>9349</v>
      </c>
      <c r="E1474" s="665" t="s">
        <v>9350</v>
      </c>
      <c r="F1474" s="668">
        <v>1</v>
      </c>
      <c r="G1474" s="668">
        <v>3151</v>
      </c>
      <c r="H1474" s="668">
        <v>1</v>
      </c>
      <c r="I1474" s="668">
        <v>3151</v>
      </c>
      <c r="J1474" s="668">
        <v>1</v>
      </c>
      <c r="K1474" s="668">
        <v>3163</v>
      </c>
      <c r="L1474" s="668">
        <v>1.0038083148206918</v>
      </c>
      <c r="M1474" s="668">
        <v>3163</v>
      </c>
      <c r="N1474" s="668">
        <v>2</v>
      </c>
      <c r="O1474" s="668">
        <v>6616</v>
      </c>
      <c r="P1474" s="681">
        <v>2.0996509044747698</v>
      </c>
      <c r="Q1474" s="669">
        <v>3308</v>
      </c>
    </row>
    <row r="1475" spans="1:17" ht="14.4" customHeight="1" x14ac:dyDescent="0.3">
      <c r="A1475" s="664" t="s">
        <v>555</v>
      </c>
      <c r="B1475" s="665" t="s">
        <v>9351</v>
      </c>
      <c r="C1475" s="665" t="s">
        <v>7628</v>
      </c>
      <c r="D1475" s="665" t="s">
        <v>9352</v>
      </c>
      <c r="E1475" s="665" t="s">
        <v>9353</v>
      </c>
      <c r="F1475" s="668">
        <v>1</v>
      </c>
      <c r="G1475" s="668">
        <v>5177</v>
      </c>
      <c r="H1475" s="668">
        <v>1</v>
      </c>
      <c r="I1475" s="668">
        <v>5177</v>
      </c>
      <c r="J1475" s="668"/>
      <c r="K1475" s="668"/>
      <c r="L1475" s="668"/>
      <c r="M1475" s="668"/>
      <c r="N1475" s="668"/>
      <c r="O1475" s="668"/>
      <c r="P1475" s="681"/>
      <c r="Q1475" s="669"/>
    </row>
    <row r="1476" spans="1:17" ht="14.4" customHeight="1" x14ac:dyDescent="0.3">
      <c r="A1476" s="664" t="s">
        <v>555</v>
      </c>
      <c r="B1476" s="665" t="s">
        <v>9351</v>
      </c>
      <c r="C1476" s="665" t="s">
        <v>7628</v>
      </c>
      <c r="D1476" s="665" t="s">
        <v>7674</v>
      </c>
      <c r="E1476" s="665" t="s">
        <v>7675</v>
      </c>
      <c r="F1476" s="668">
        <v>1</v>
      </c>
      <c r="G1476" s="668">
        <v>1280</v>
      </c>
      <c r="H1476" s="668">
        <v>1</v>
      </c>
      <c r="I1476" s="668">
        <v>1280</v>
      </c>
      <c r="J1476" s="668"/>
      <c r="K1476" s="668"/>
      <c r="L1476" s="668"/>
      <c r="M1476" s="668"/>
      <c r="N1476" s="668"/>
      <c r="O1476" s="668"/>
      <c r="P1476" s="681"/>
      <c r="Q1476" s="669"/>
    </row>
    <row r="1477" spans="1:17" ht="14.4" customHeight="1" x14ac:dyDescent="0.3">
      <c r="A1477" s="664" t="s">
        <v>555</v>
      </c>
      <c r="B1477" s="665" t="s">
        <v>9351</v>
      </c>
      <c r="C1477" s="665" t="s">
        <v>7628</v>
      </c>
      <c r="D1477" s="665" t="s">
        <v>8988</v>
      </c>
      <c r="E1477" s="665" t="s">
        <v>8989</v>
      </c>
      <c r="F1477" s="668">
        <v>1</v>
      </c>
      <c r="G1477" s="668">
        <v>3977</v>
      </c>
      <c r="H1477" s="668">
        <v>1</v>
      </c>
      <c r="I1477" s="668">
        <v>3977</v>
      </c>
      <c r="J1477" s="668"/>
      <c r="K1477" s="668"/>
      <c r="L1477" s="668"/>
      <c r="M1477" s="668"/>
      <c r="N1477" s="668"/>
      <c r="O1477" s="668"/>
      <c r="P1477" s="681"/>
      <c r="Q1477" s="669"/>
    </row>
    <row r="1478" spans="1:17" ht="14.4" customHeight="1" x14ac:dyDescent="0.3">
      <c r="A1478" s="664" t="s">
        <v>555</v>
      </c>
      <c r="B1478" s="665" t="s">
        <v>9351</v>
      </c>
      <c r="C1478" s="665" t="s">
        <v>7628</v>
      </c>
      <c r="D1478" s="665" t="s">
        <v>9002</v>
      </c>
      <c r="E1478" s="665" t="s">
        <v>9003</v>
      </c>
      <c r="F1478" s="668">
        <v>1</v>
      </c>
      <c r="G1478" s="668">
        <v>111</v>
      </c>
      <c r="H1478" s="668">
        <v>1</v>
      </c>
      <c r="I1478" s="668">
        <v>111</v>
      </c>
      <c r="J1478" s="668"/>
      <c r="K1478" s="668"/>
      <c r="L1478" s="668"/>
      <c r="M1478" s="668"/>
      <c r="N1478" s="668"/>
      <c r="O1478" s="668"/>
      <c r="P1478" s="681"/>
      <c r="Q1478" s="669"/>
    </row>
    <row r="1479" spans="1:17" ht="14.4" customHeight="1" x14ac:dyDescent="0.3">
      <c r="A1479" s="664" t="s">
        <v>555</v>
      </c>
      <c r="B1479" s="665" t="s">
        <v>9351</v>
      </c>
      <c r="C1479" s="665" t="s">
        <v>7628</v>
      </c>
      <c r="D1479" s="665" t="s">
        <v>9354</v>
      </c>
      <c r="E1479" s="665" t="s">
        <v>9355</v>
      </c>
      <c r="F1479" s="668">
        <v>1</v>
      </c>
      <c r="G1479" s="668">
        <v>2304</v>
      </c>
      <c r="H1479" s="668">
        <v>1</v>
      </c>
      <c r="I1479" s="668">
        <v>2304</v>
      </c>
      <c r="J1479" s="668"/>
      <c r="K1479" s="668"/>
      <c r="L1479" s="668"/>
      <c r="M1479" s="668"/>
      <c r="N1479" s="668"/>
      <c r="O1479" s="668"/>
      <c r="P1479" s="681"/>
      <c r="Q1479" s="669"/>
    </row>
    <row r="1480" spans="1:17" ht="14.4" customHeight="1" x14ac:dyDescent="0.3">
      <c r="A1480" s="664" t="s">
        <v>555</v>
      </c>
      <c r="B1480" s="665" t="s">
        <v>9351</v>
      </c>
      <c r="C1480" s="665" t="s">
        <v>7628</v>
      </c>
      <c r="D1480" s="665" t="s">
        <v>9122</v>
      </c>
      <c r="E1480" s="665" t="s">
        <v>9123</v>
      </c>
      <c r="F1480" s="668">
        <v>1</v>
      </c>
      <c r="G1480" s="668">
        <v>1828</v>
      </c>
      <c r="H1480" s="668">
        <v>1</v>
      </c>
      <c r="I1480" s="668">
        <v>1828</v>
      </c>
      <c r="J1480" s="668"/>
      <c r="K1480" s="668"/>
      <c r="L1480" s="668"/>
      <c r="M1480" s="668"/>
      <c r="N1480" s="668"/>
      <c r="O1480" s="668"/>
      <c r="P1480" s="681"/>
      <c r="Q1480" s="669"/>
    </row>
    <row r="1481" spans="1:17" ht="14.4" customHeight="1" x14ac:dyDescent="0.3">
      <c r="A1481" s="664" t="s">
        <v>555</v>
      </c>
      <c r="B1481" s="665" t="s">
        <v>9356</v>
      </c>
      <c r="C1481" s="665" t="s">
        <v>7593</v>
      </c>
      <c r="D1481" s="665" t="s">
        <v>7600</v>
      </c>
      <c r="E1481" s="665" t="s">
        <v>7601</v>
      </c>
      <c r="F1481" s="668"/>
      <c r="G1481" s="668"/>
      <c r="H1481" s="668"/>
      <c r="I1481" s="668"/>
      <c r="J1481" s="668">
        <v>4</v>
      </c>
      <c r="K1481" s="668">
        <v>4427.2</v>
      </c>
      <c r="L1481" s="668"/>
      <c r="M1481" s="668">
        <v>1106.8</v>
      </c>
      <c r="N1481" s="668"/>
      <c r="O1481" s="668"/>
      <c r="P1481" s="681"/>
      <c r="Q1481" s="669"/>
    </row>
    <row r="1482" spans="1:17" ht="14.4" customHeight="1" x14ac:dyDescent="0.3">
      <c r="A1482" s="664" t="s">
        <v>555</v>
      </c>
      <c r="B1482" s="665" t="s">
        <v>9356</v>
      </c>
      <c r="C1482" s="665" t="s">
        <v>7593</v>
      </c>
      <c r="D1482" s="665" t="s">
        <v>8033</v>
      </c>
      <c r="E1482" s="665" t="s">
        <v>8034</v>
      </c>
      <c r="F1482" s="668"/>
      <c r="G1482" s="668"/>
      <c r="H1482" s="668"/>
      <c r="I1482" s="668"/>
      <c r="J1482" s="668">
        <v>6</v>
      </c>
      <c r="K1482" s="668">
        <v>1315.2</v>
      </c>
      <c r="L1482" s="668"/>
      <c r="M1482" s="668">
        <v>219.20000000000002</v>
      </c>
      <c r="N1482" s="668"/>
      <c r="O1482" s="668"/>
      <c r="P1482" s="681"/>
      <c r="Q1482" s="669"/>
    </row>
    <row r="1483" spans="1:17" ht="14.4" customHeight="1" x14ac:dyDescent="0.3">
      <c r="A1483" s="664" t="s">
        <v>555</v>
      </c>
      <c r="B1483" s="665" t="s">
        <v>9356</v>
      </c>
      <c r="C1483" s="665" t="s">
        <v>7593</v>
      </c>
      <c r="D1483" s="665" t="s">
        <v>8060</v>
      </c>
      <c r="E1483" s="665" t="s">
        <v>1876</v>
      </c>
      <c r="F1483" s="668"/>
      <c r="G1483" s="668"/>
      <c r="H1483" s="668"/>
      <c r="I1483" s="668"/>
      <c r="J1483" s="668">
        <v>1.2</v>
      </c>
      <c r="K1483" s="668">
        <v>926.57</v>
      </c>
      <c r="L1483" s="668"/>
      <c r="M1483" s="668">
        <v>772.14166666666677</v>
      </c>
      <c r="N1483" s="668"/>
      <c r="O1483" s="668"/>
      <c r="P1483" s="681"/>
      <c r="Q1483" s="669"/>
    </row>
    <row r="1484" spans="1:17" ht="14.4" customHeight="1" x14ac:dyDescent="0.3">
      <c r="A1484" s="664" t="s">
        <v>555</v>
      </c>
      <c r="B1484" s="665" t="s">
        <v>9356</v>
      </c>
      <c r="C1484" s="665" t="s">
        <v>7623</v>
      </c>
      <c r="D1484" s="665" t="s">
        <v>8676</v>
      </c>
      <c r="E1484" s="665" t="s">
        <v>8677</v>
      </c>
      <c r="F1484" s="668"/>
      <c r="G1484" s="668"/>
      <c r="H1484" s="668"/>
      <c r="I1484" s="668"/>
      <c r="J1484" s="668">
        <v>3</v>
      </c>
      <c r="K1484" s="668">
        <v>3227.25</v>
      </c>
      <c r="L1484" s="668"/>
      <c r="M1484" s="668">
        <v>1075.75</v>
      </c>
      <c r="N1484" s="668"/>
      <c r="O1484" s="668"/>
      <c r="P1484" s="681"/>
      <c r="Q1484" s="669"/>
    </row>
    <row r="1485" spans="1:17" ht="14.4" customHeight="1" x14ac:dyDescent="0.3">
      <c r="A1485" s="664" t="s">
        <v>555</v>
      </c>
      <c r="B1485" s="665" t="s">
        <v>9356</v>
      </c>
      <c r="C1485" s="665" t="s">
        <v>7628</v>
      </c>
      <c r="D1485" s="665" t="s">
        <v>7841</v>
      </c>
      <c r="E1485" s="665" t="s">
        <v>7842</v>
      </c>
      <c r="F1485" s="668"/>
      <c r="G1485" s="668"/>
      <c r="H1485" s="668"/>
      <c r="I1485" s="668"/>
      <c r="J1485" s="668">
        <v>3</v>
      </c>
      <c r="K1485" s="668">
        <v>2088</v>
      </c>
      <c r="L1485" s="668"/>
      <c r="M1485" s="668">
        <v>696</v>
      </c>
      <c r="N1485" s="668"/>
      <c r="O1485" s="668"/>
      <c r="P1485" s="681"/>
      <c r="Q1485" s="669"/>
    </row>
    <row r="1486" spans="1:17" ht="14.4" customHeight="1" x14ac:dyDescent="0.3">
      <c r="A1486" s="664" t="s">
        <v>555</v>
      </c>
      <c r="B1486" s="665" t="s">
        <v>9356</v>
      </c>
      <c r="C1486" s="665" t="s">
        <v>7628</v>
      </c>
      <c r="D1486" s="665" t="s">
        <v>8972</v>
      </c>
      <c r="E1486" s="665" t="s">
        <v>8973</v>
      </c>
      <c r="F1486" s="668"/>
      <c r="G1486" s="668"/>
      <c r="H1486" s="668"/>
      <c r="I1486" s="668"/>
      <c r="J1486" s="668">
        <v>17</v>
      </c>
      <c r="K1486" s="668">
        <v>0</v>
      </c>
      <c r="L1486" s="668"/>
      <c r="M1486" s="668">
        <v>0</v>
      </c>
      <c r="N1486" s="668"/>
      <c r="O1486" s="668"/>
      <c r="P1486" s="681"/>
      <c r="Q1486" s="669"/>
    </row>
    <row r="1487" spans="1:17" ht="14.4" customHeight="1" x14ac:dyDescent="0.3">
      <c r="A1487" s="664" t="s">
        <v>555</v>
      </c>
      <c r="B1487" s="665" t="s">
        <v>9356</v>
      </c>
      <c r="C1487" s="665" t="s">
        <v>7628</v>
      </c>
      <c r="D1487" s="665" t="s">
        <v>8980</v>
      </c>
      <c r="E1487" s="665" t="s">
        <v>8981</v>
      </c>
      <c r="F1487" s="668"/>
      <c r="G1487" s="668"/>
      <c r="H1487" s="668"/>
      <c r="I1487" s="668"/>
      <c r="J1487" s="668">
        <v>30</v>
      </c>
      <c r="K1487" s="668">
        <v>16200</v>
      </c>
      <c r="L1487" s="668"/>
      <c r="M1487" s="668">
        <v>540</v>
      </c>
      <c r="N1487" s="668"/>
      <c r="O1487" s="668"/>
      <c r="P1487" s="681"/>
      <c r="Q1487" s="669"/>
    </row>
    <row r="1488" spans="1:17" ht="14.4" customHeight="1" x14ac:dyDescent="0.3">
      <c r="A1488" s="664" t="s">
        <v>555</v>
      </c>
      <c r="B1488" s="665" t="s">
        <v>9356</v>
      </c>
      <c r="C1488" s="665" t="s">
        <v>7628</v>
      </c>
      <c r="D1488" s="665" t="s">
        <v>7707</v>
      </c>
      <c r="E1488" s="665" t="s">
        <v>7708</v>
      </c>
      <c r="F1488" s="668"/>
      <c r="G1488" s="668"/>
      <c r="H1488" s="668"/>
      <c r="I1488" s="668"/>
      <c r="J1488" s="668">
        <v>1</v>
      </c>
      <c r="K1488" s="668">
        <v>436</v>
      </c>
      <c r="L1488" s="668"/>
      <c r="M1488" s="668">
        <v>436</v>
      </c>
      <c r="N1488" s="668"/>
      <c r="O1488" s="668"/>
      <c r="P1488" s="681"/>
      <c r="Q1488" s="669"/>
    </row>
    <row r="1489" spans="1:17" ht="14.4" customHeight="1" x14ac:dyDescent="0.3">
      <c r="A1489" s="664" t="s">
        <v>555</v>
      </c>
      <c r="B1489" s="665" t="s">
        <v>9356</v>
      </c>
      <c r="C1489" s="665" t="s">
        <v>7628</v>
      </c>
      <c r="D1489" s="665" t="s">
        <v>7709</v>
      </c>
      <c r="E1489" s="665" t="s">
        <v>7710</v>
      </c>
      <c r="F1489" s="668"/>
      <c r="G1489" s="668"/>
      <c r="H1489" s="668"/>
      <c r="I1489" s="668"/>
      <c r="J1489" s="668">
        <v>1</v>
      </c>
      <c r="K1489" s="668">
        <v>235</v>
      </c>
      <c r="L1489" s="668"/>
      <c r="M1489" s="668">
        <v>235</v>
      </c>
      <c r="N1489" s="668"/>
      <c r="O1489" s="668"/>
      <c r="P1489" s="681"/>
      <c r="Q1489" s="669"/>
    </row>
    <row r="1490" spans="1:17" ht="14.4" customHeight="1" x14ac:dyDescent="0.3">
      <c r="A1490" s="664" t="s">
        <v>555</v>
      </c>
      <c r="B1490" s="665" t="s">
        <v>9356</v>
      </c>
      <c r="C1490" s="665" t="s">
        <v>7628</v>
      </c>
      <c r="D1490" s="665" t="s">
        <v>8990</v>
      </c>
      <c r="E1490" s="665" t="s">
        <v>8991</v>
      </c>
      <c r="F1490" s="668"/>
      <c r="G1490" s="668"/>
      <c r="H1490" s="668"/>
      <c r="I1490" s="668"/>
      <c r="J1490" s="668">
        <v>2</v>
      </c>
      <c r="K1490" s="668">
        <v>1704</v>
      </c>
      <c r="L1490" s="668"/>
      <c r="M1490" s="668">
        <v>852</v>
      </c>
      <c r="N1490" s="668"/>
      <c r="O1490" s="668"/>
      <c r="P1490" s="681"/>
      <c r="Q1490" s="669"/>
    </row>
    <row r="1491" spans="1:17" ht="14.4" customHeight="1" x14ac:dyDescent="0.3">
      <c r="A1491" s="664" t="s">
        <v>555</v>
      </c>
      <c r="B1491" s="665" t="s">
        <v>9357</v>
      </c>
      <c r="C1491" s="665" t="s">
        <v>7628</v>
      </c>
      <c r="D1491" s="665" t="s">
        <v>8894</v>
      </c>
      <c r="E1491" s="665" t="s">
        <v>8895</v>
      </c>
      <c r="F1491" s="668"/>
      <c r="G1491" s="668"/>
      <c r="H1491" s="668"/>
      <c r="I1491" s="668"/>
      <c r="J1491" s="668">
        <v>3</v>
      </c>
      <c r="K1491" s="668">
        <v>522</v>
      </c>
      <c r="L1491" s="668"/>
      <c r="M1491" s="668">
        <v>174</v>
      </c>
      <c r="N1491" s="668"/>
      <c r="O1491" s="668"/>
      <c r="P1491" s="681"/>
      <c r="Q1491" s="669"/>
    </row>
    <row r="1492" spans="1:17" ht="14.4" customHeight="1" x14ac:dyDescent="0.3">
      <c r="A1492" s="664" t="s">
        <v>555</v>
      </c>
      <c r="B1492" s="665" t="s">
        <v>9357</v>
      </c>
      <c r="C1492" s="665" t="s">
        <v>7628</v>
      </c>
      <c r="D1492" s="665" t="s">
        <v>9358</v>
      </c>
      <c r="E1492" s="665" t="s">
        <v>9359</v>
      </c>
      <c r="F1492" s="668"/>
      <c r="G1492" s="668"/>
      <c r="H1492" s="668"/>
      <c r="I1492" s="668"/>
      <c r="J1492" s="668">
        <v>1</v>
      </c>
      <c r="K1492" s="668">
        <v>5129</v>
      </c>
      <c r="L1492" s="668"/>
      <c r="M1492" s="668">
        <v>5129</v>
      </c>
      <c r="N1492" s="668"/>
      <c r="O1492" s="668"/>
      <c r="P1492" s="681"/>
      <c r="Q1492" s="669"/>
    </row>
    <row r="1493" spans="1:17" ht="14.4" customHeight="1" x14ac:dyDescent="0.3">
      <c r="A1493" s="664" t="s">
        <v>555</v>
      </c>
      <c r="B1493" s="665" t="s">
        <v>9357</v>
      </c>
      <c r="C1493" s="665" t="s">
        <v>7628</v>
      </c>
      <c r="D1493" s="665" t="s">
        <v>9360</v>
      </c>
      <c r="E1493" s="665" t="s">
        <v>9361</v>
      </c>
      <c r="F1493" s="668"/>
      <c r="G1493" s="668"/>
      <c r="H1493" s="668"/>
      <c r="I1493" s="668"/>
      <c r="J1493" s="668">
        <v>1</v>
      </c>
      <c r="K1493" s="668">
        <v>714</v>
      </c>
      <c r="L1493" s="668"/>
      <c r="M1493" s="668">
        <v>714</v>
      </c>
      <c r="N1493" s="668"/>
      <c r="O1493" s="668"/>
      <c r="P1493" s="681"/>
      <c r="Q1493" s="669"/>
    </row>
    <row r="1494" spans="1:17" ht="14.4" customHeight="1" x14ac:dyDescent="0.3">
      <c r="A1494" s="664" t="s">
        <v>555</v>
      </c>
      <c r="B1494" s="665" t="s">
        <v>9362</v>
      </c>
      <c r="C1494" s="665" t="s">
        <v>7628</v>
      </c>
      <c r="D1494" s="665" t="s">
        <v>9363</v>
      </c>
      <c r="E1494" s="665" t="s">
        <v>9364</v>
      </c>
      <c r="F1494" s="668">
        <v>2</v>
      </c>
      <c r="G1494" s="668">
        <v>1358</v>
      </c>
      <c r="H1494" s="668">
        <v>1</v>
      </c>
      <c r="I1494" s="668">
        <v>679</v>
      </c>
      <c r="J1494" s="668"/>
      <c r="K1494" s="668"/>
      <c r="L1494" s="668"/>
      <c r="M1494" s="668"/>
      <c r="N1494" s="668"/>
      <c r="O1494" s="668"/>
      <c r="P1494" s="681"/>
      <c r="Q1494" s="669"/>
    </row>
    <row r="1495" spans="1:17" ht="14.4" customHeight="1" x14ac:dyDescent="0.3">
      <c r="A1495" s="664" t="s">
        <v>555</v>
      </c>
      <c r="B1495" s="665" t="s">
        <v>9362</v>
      </c>
      <c r="C1495" s="665" t="s">
        <v>7628</v>
      </c>
      <c r="D1495" s="665" t="s">
        <v>9365</v>
      </c>
      <c r="E1495" s="665" t="s">
        <v>9366</v>
      </c>
      <c r="F1495" s="668"/>
      <c r="G1495" s="668"/>
      <c r="H1495" s="668"/>
      <c r="I1495" s="668"/>
      <c r="J1495" s="668"/>
      <c r="K1495" s="668"/>
      <c r="L1495" s="668"/>
      <c r="M1495" s="668"/>
      <c r="N1495" s="668">
        <v>1</v>
      </c>
      <c r="O1495" s="668">
        <v>6333</v>
      </c>
      <c r="P1495" s="681"/>
      <c r="Q1495" s="669">
        <v>6333</v>
      </c>
    </row>
    <row r="1496" spans="1:17" ht="14.4" customHeight="1" x14ac:dyDescent="0.3">
      <c r="A1496" s="664" t="s">
        <v>555</v>
      </c>
      <c r="B1496" s="665" t="s">
        <v>9362</v>
      </c>
      <c r="C1496" s="665" t="s">
        <v>7628</v>
      </c>
      <c r="D1496" s="665" t="s">
        <v>9367</v>
      </c>
      <c r="E1496" s="665" t="s">
        <v>9368</v>
      </c>
      <c r="F1496" s="668"/>
      <c r="G1496" s="668"/>
      <c r="H1496" s="668"/>
      <c r="I1496" s="668"/>
      <c r="J1496" s="668"/>
      <c r="K1496" s="668"/>
      <c r="L1496" s="668"/>
      <c r="M1496" s="668"/>
      <c r="N1496" s="668">
        <v>1</v>
      </c>
      <c r="O1496" s="668">
        <v>316</v>
      </c>
      <c r="P1496" s="681"/>
      <c r="Q1496" s="669">
        <v>316</v>
      </c>
    </row>
    <row r="1497" spans="1:17" ht="14.4" customHeight="1" x14ac:dyDescent="0.3">
      <c r="A1497" s="664" t="s">
        <v>9369</v>
      </c>
      <c r="B1497" s="665" t="s">
        <v>7592</v>
      </c>
      <c r="C1497" s="665" t="s">
        <v>7628</v>
      </c>
      <c r="D1497" s="665" t="s">
        <v>7635</v>
      </c>
      <c r="E1497" s="665" t="s">
        <v>7636</v>
      </c>
      <c r="F1497" s="668">
        <v>1</v>
      </c>
      <c r="G1497" s="668">
        <v>35</v>
      </c>
      <c r="H1497" s="668">
        <v>1</v>
      </c>
      <c r="I1497" s="668">
        <v>35</v>
      </c>
      <c r="J1497" s="668">
        <v>1</v>
      </c>
      <c r="K1497" s="668">
        <v>35</v>
      </c>
      <c r="L1497" s="668">
        <v>1</v>
      </c>
      <c r="M1497" s="668">
        <v>35</v>
      </c>
      <c r="N1497" s="668"/>
      <c r="O1497" s="668"/>
      <c r="P1497" s="681"/>
      <c r="Q1497" s="669"/>
    </row>
    <row r="1498" spans="1:17" ht="14.4" customHeight="1" x14ac:dyDescent="0.3">
      <c r="A1498" s="664" t="s">
        <v>9369</v>
      </c>
      <c r="B1498" s="665" t="s">
        <v>7592</v>
      </c>
      <c r="C1498" s="665" t="s">
        <v>7628</v>
      </c>
      <c r="D1498" s="665" t="s">
        <v>7656</v>
      </c>
      <c r="E1498" s="665" t="s">
        <v>7657</v>
      </c>
      <c r="F1498" s="668">
        <v>1</v>
      </c>
      <c r="G1498" s="668">
        <v>118</v>
      </c>
      <c r="H1498" s="668">
        <v>1</v>
      </c>
      <c r="I1498" s="668">
        <v>118</v>
      </c>
      <c r="J1498" s="668">
        <v>1</v>
      </c>
      <c r="K1498" s="668">
        <v>118</v>
      </c>
      <c r="L1498" s="668">
        <v>1</v>
      </c>
      <c r="M1498" s="668">
        <v>118</v>
      </c>
      <c r="N1498" s="668">
        <v>3</v>
      </c>
      <c r="O1498" s="668">
        <v>378</v>
      </c>
      <c r="P1498" s="681">
        <v>3.2033898305084745</v>
      </c>
      <c r="Q1498" s="669">
        <v>126</v>
      </c>
    </row>
    <row r="1499" spans="1:17" ht="14.4" customHeight="1" x14ac:dyDescent="0.3">
      <c r="A1499" s="664" t="s">
        <v>9369</v>
      </c>
      <c r="B1499" s="665" t="s">
        <v>7592</v>
      </c>
      <c r="C1499" s="665" t="s">
        <v>7628</v>
      </c>
      <c r="D1499" s="665" t="s">
        <v>7727</v>
      </c>
      <c r="E1499" s="665" t="s">
        <v>7728</v>
      </c>
      <c r="F1499" s="668"/>
      <c r="G1499" s="668"/>
      <c r="H1499" s="668"/>
      <c r="I1499" s="668"/>
      <c r="J1499" s="668">
        <v>1</v>
      </c>
      <c r="K1499" s="668">
        <v>311</v>
      </c>
      <c r="L1499" s="668"/>
      <c r="M1499" s="668">
        <v>311</v>
      </c>
      <c r="N1499" s="668"/>
      <c r="O1499" s="668"/>
      <c r="P1499" s="681"/>
      <c r="Q1499" s="669"/>
    </row>
    <row r="1500" spans="1:17" ht="14.4" customHeight="1" x14ac:dyDescent="0.3">
      <c r="A1500" s="664" t="s">
        <v>9370</v>
      </c>
      <c r="B1500" s="665" t="s">
        <v>7592</v>
      </c>
      <c r="C1500" s="665" t="s">
        <v>7628</v>
      </c>
      <c r="D1500" s="665" t="s">
        <v>7656</v>
      </c>
      <c r="E1500" s="665" t="s">
        <v>7657</v>
      </c>
      <c r="F1500" s="668"/>
      <c r="G1500" s="668"/>
      <c r="H1500" s="668"/>
      <c r="I1500" s="668"/>
      <c r="J1500" s="668">
        <v>2</v>
      </c>
      <c r="K1500" s="668">
        <v>236</v>
      </c>
      <c r="L1500" s="668"/>
      <c r="M1500" s="668">
        <v>118</v>
      </c>
      <c r="N1500" s="668">
        <v>1</v>
      </c>
      <c r="O1500" s="668">
        <v>126</v>
      </c>
      <c r="P1500" s="681"/>
      <c r="Q1500" s="669">
        <v>126</v>
      </c>
    </row>
    <row r="1501" spans="1:17" ht="14.4" customHeight="1" x14ac:dyDescent="0.3">
      <c r="A1501" s="664" t="s">
        <v>9371</v>
      </c>
      <c r="B1501" s="665" t="s">
        <v>7592</v>
      </c>
      <c r="C1501" s="665" t="s">
        <v>7628</v>
      </c>
      <c r="D1501" s="665" t="s">
        <v>7635</v>
      </c>
      <c r="E1501" s="665" t="s">
        <v>7636</v>
      </c>
      <c r="F1501" s="668">
        <v>1</v>
      </c>
      <c r="G1501" s="668">
        <v>35</v>
      </c>
      <c r="H1501" s="668">
        <v>1</v>
      </c>
      <c r="I1501" s="668">
        <v>35</v>
      </c>
      <c r="J1501" s="668"/>
      <c r="K1501" s="668"/>
      <c r="L1501" s="668"/>
      <c r="M1501" s="668"/>
      <c r="N1501" s="668"/>
      <c r="O1501" s="668"/>
      <c r="P1501" s="681"/>
      <c r="Q1501" s="669"/>
    </row>
    <row r="1502" spans="1:17" ht="14.4" customHeight="1" x14ac:dyDescent="0.3">
      <c r="A1502" s="664" t="s">
        <v>9371</v>
      </c>
      <c r="B1502" s="665" t="s">
        <v>7592</v>
      </c>
      <c r="C1502" s="665" t="s">
        <v>7628</v>
      </c>
      <c r="D1502" s="665" t="s">
        <v>7656</v>
      </c>
      <c r="E1502" s="665" t="s">
        <v>7657</v>
      </c>
      <c r="F1502" s="668">
        <v>8</v>
      </c>
      <c r="G1502" s="668">
        <v>934</v>
      </c>
      <c r="H1502" s="668">
        <v>1</v>
      </c>
      <c r="I1502" s="668">
        <v>116.75</v>
      </c>
      <c r="J1502" s="668">
        <v>11</v>
      </c>
      <c r="K1502" s="668">
        <v>1298</v>
      </c>
      <c r="L1502" s="668">
        <v>1.3897216274089936</v>
      </c>
      <c r="M1502" s="668">
        <v>118</v>
      </c>
      <c r="N1502" s="668">
        <v>9</v>
      </c>
      <c r="O1502" s="668">
        <v>1134</v>
      </c>
      <c r="P1502" s="681">
        <v>1.2141327623126339</v>
      </c>
      <c r="Q1502" s="669">
        <v>126</v>
      </c>
    </row>
    <row r="1503" spans="1:17" ht="14.4" customHeight="1" x14ac:dyDescent="0.3">
      <c r="A1503" s="664" t="s">
        <v>9371</v>
      </c>
      <c r="B1503" s="665" t="s">
        <v>7592</v>
      </c>
      <c r="C1503" s="665" t="s">
        <v>7628</v>
      </c>
      <c r="D1503" s="665" t="s">
        <v>7709</v>
      </c>
      <c r="E1503" s="665" t="s">
        <v>7710</v>
      </c>
      <c r="F1503" s="668">
        <v>4</v>
      </c>
      <c r="G1503" s="668">
        <v>932</v>
      </c>
      <c r="H1503" s="668">
        <v>1</v>
      </c>
      <c r="I1503" s="668">
        <v>233</v>
      </c>
      <c r="J1503" s="668"/>
      <c r="K1503" s="668"/>
      <c r="L1503" s="668"/>
      <c r="M1503" s="668"/>
      <c r="N1503" s="668"/>
      <c r="O1503" s="668"/>
      <c r="P1503" s="681"/>
      <c r="Q1503" s="669"/>
    </row>
    <row r="1504" spans="1:17" ht="14.4" customHeight="1" thickBot="1" x14ac:dyDescent="0.35">
      <c r="A1504" s="670" t="s">
        <v>9371</v>
      </c>
      <c r="B1504" s="671" t="s">
        <v>7777</v>
      </c>
      <c r="C1504" s="671" t="s">
        <v>7628</v>
      </c>
      <c r="D1504" s="671" t="s">
        <v>9014</v>
      </c>
      <c r="E1504" s="671" t="s">
        <v>9015</v>
      </c>
      <c r="F1504" s="674"/>
      <c r="G1504" s="674"/>
      <c r="H1504" s="674"/>
      <c r="I1504" s="674"/>
      <c r="J1504" s="674"/>
      <c r="K1504" s="674"/>
      <c r="L1504" s="674"/>
      <c r="M1504" s="674"/>
      <c r="N1504" s="674">
        <v>1</v>
      </c>
      <c r="O1504" s="674">
        <v>5706</v>
      </c>
      <c r="P1504" s="682"/>
      <c r="Q1504" s="675">
        <v>5706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877.30100000000004</v>
      </c>
      <c r="C5" s="114">
        <v>929.947</v>
      </c>
      <c r="D5" s="114">
        <v>944.495</v>
      </c>
      <c r="E5" s="131">
        <v>1.0156439022869046</v>
      </c>
      <c r="F5" s="132">
        <v>712</v>
      </c>
      <c r="G5" s="114">
        <v>661</v>
      </c>
      <c r="H5" s="114">
        <v>661</v>
      </c>
      <c r="I5" s="133">
        <v>1</v>
      </c>
      <c r="J5" s="123"/>
      <c r="K5" s="123"/>
      <c r="L5" s="7">
        <f>D5-B5</f>
        <v>67.19399999999996</v>
      </c>
      <c r="M5" s="8">
        <f>H5-F5</f>
        <v>-51</v>
      </c>
    </row>
    <row r="6" spans="1:13" ht="14.4" hidden="1" customHeight="1" outlineLevel="1" x14ac:dyDescent="0.3">
      <c r="A6" s="119" t="s">
        <v>169</v>
      </c>
      <c r="B6" s="122">
        <v>261.404</v>
      </c>
      <c r="C6" s="113">
        <v>372.69</v>
      </c>
      <c r="D6" s="113">
        <v>290.21100000000001</v>
      </c>
      <c r="E6" s="134">
        <v>0.7786927473235129</v>
      </c>
      <c r="F6" s="135">
        <v>248</v>
      </c>
      <c r="G6" s="113">
        <v>273</v>
      </c>
      <c r="H6" s="113">
        <v>264</v>
      </c>
      <c r="I6" s="136">
        <v>0.96703296703296704</v>
      </c>
      <c r="J6" s="123"/>
      <c r="K6" s="123"/>
      <c r="L6" s="5">
        <f t="shared" ref="L6:L11" si="0">D6-B6</f>
        <v>28.807000000000016</v>
      </c>
      <c r="M6" s="6">
        <f t="shared" ref="M6:M13" si="1">H6-F6</f>
        <v>16</v>
      </c>
    </row>
    <row r="7" spans="1:13" ht="14.4" hidden="1" customHeight="1" outlineLevel="1" x14ac:dyDescent="0.3">
      <c r="A7" s="119" t="s">
        <v>170</v>
      </c>
      <c r="B7" s="122">
        <v>615.26599999999996</v>
      </c>
      <c r="C7" s="113">
        <v>598.66200000000003</v>
      </c>
      <c r="D7" s="113">
        <v>602.577</v>
      </c>
      <c r="E7" s="134">
        <v>1.0065395832706936</v>
      </c>
      <c r="F7" s="135">
        <v>582</v>
      </c>
      <c r="G7" s="113">
        <v>578</v>
      </c>
      <c r="H7" s="113">
        <v>587</v>
      </c>
      <c r="I7" s="136">
        <v>1.0155709342560553</v>
      </c>
      <c r="J7" s="123"/>
      <c r="K7" s="123"/>
      <c r="L7" s="5">
        <f t="shared" si="0"/>
        <v>-12.688999999999965</v>
      </c>
      <c r="M7" s="6">
        <f t="shared" si="1"/>
        <v>5</v>
      </c>
    </row>
    <row r="8" spans="1:13" ht="14.4" hidden="1" customHeight="1" outlineLevel="1" x14ac:dyDescent="0.3">
      <c r="A8" s="119" t="s">
        <v>171</v>
      </c>
      <c r="B8" s="122">
        <v>74.397000000000006</v>
      </c>
      <c r="C8" s="113">
        <v>65.52</v>
      </c>
      <c r="D8" s="113">
        <v>78.491</v>
      </c>
      <c r="E8" s="134">
        <v>1.1979700854700854</v>
      </c>
      <c r="F8" s="135">
        <v>66</v>
      </c>
      <c r="G8" s="113">
        <v>69</v>
      </c>
      <c r="H8" s="113">
        <v>77</v>
      </c>
      <c r="I8" s="136">
        <v>1.1159420289855073</v>
      </c>
      <c r="J8" s="123"/>
      <c r="K8" s="123"/>
      <c r="L8" s="5">
        <f t="shared" si="0"/>
        <v>4.0939999999999941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0.38</v>
      </c>
      <c r="C9" s="113">
        <v>0</v>
      </c>
      <c r="D9" s="113">
        <v>0.89100000000000001</v>
      </c>
      <c r="E9" s="134" t="s">
        <v>557</v>
      </c>
      <c r="F9" s="135">
        <v>1</v>
      </c>
      <c r="G9" s="113">
        <v>0</v>
      </c>
      <c r="H9" s="113">
        <v>1</v>
      </c>
      <c r="I9" s="136" t="s">
        <v>557</v>
      </c>
      <c r="J9" s="123"/>
      <c r="K9" s="123"/>
      <c r="L9" s="5">
        <f t="shared" si="0"/>
        <v>0.51100000000000001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318.029</v>
      </c>
      <c r="C10" s="113">
        <v>263.29500000000002</v>
      </c>
      <c r="D10" s="113">
        <v>287.68299999999999</v>
      </c>
      <c r="E10" s="134">
        <v>1.0926261417801324</v>
      </c>
      <c r="F10" s="135">
        <v>265</v>
      </c>
      <c r="G10" s="113">
        <v>256</v>
      </c>
      <c r="H10" s="113">
        <v>284</v>
      </c>
      <c r="I10" s="136">
        <v>1.109375</v>
      </c>
      <c r="J10" s="123"/>
      <c r="K10" s="123"/>
      <c r="L10" s="5">
        <f t="shared" si="0"/>
        <v>-30.346000000000004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69.194999999999993</v>
      </c>
      <c r="C11" s="113">
        <v>113.937</v>
      </c>
      <c r="D11" s="113">
        <v>101.51900000000001</v>
      </c>
      <c r="E11" s="134">
        <v>0.89100994409191048</v>
      </c>
      <c r="F11" s="135">
        <v>65</v>
      </c>
      <c r="G11" s="113">
        <v>82</v>
      </c>
      <c r="H11" s="113">
        <v>81</v>
      </c>
      <c r="I11" s="136">
        <v>0.98780487804878048</v>
      </c>
      <c r="J11" s="123"/>
      <c r="K11" s="123"/>
      <c r="L11" s="5">
        <f t="shared" si="0"/>
        <v>32.324000000000012</v>
      </c>
      <c r="M11" s="6">
        <f t="shared" si="1"/>
        <v>16</v>
      </c>
    </row>
    <row r="12" spans="1:13" ht="14.4" hidden="1" customHeight="1" outlineLevel="1" thickBot="1" x14ac:dyDescent="0.35">
      <c r="A12" s="244" t="s">
        <v>211</v>
      </c>
      <c r="B12" s="245">
        <v>35.595999999999997</v>
      </c>
      <c r="C12" s="246">
        <v>30.684999999999999</v>
      </c>
      <c r="D12" s="246">
        <v>53.478999999999999</v>
      </c>
      <c r="E12" s="247">
        <v>1.7428385204497312</v>
      </c>
      <c r="F12" s="248">
        <v>19</v>
      </c>
      <c r="G12" s="246">
        <v>19</v>
      </c>
      <c r="H12" s="246">
        <v>31</v>
      </c>
      <c r="I12" s="249">
        <v>1.631578947368421</v>
      </c>
      <c r="J12" s="123"/>
      <c r="K12" s="123"/>
      <c r="L12" s="250">
        <f>D12-B12</f>
        <v>17.883000000000003</v>
      </c>
      <c r="M12" s="251">
        <f>H12-F12</f>
        <v>12</v>
      </c>
    </row>
    <row r="13" spans="1:13" ht="14.4" customHeight="1" collapsed="1" thickBot="1" x14ac:dyDescent="0.35">
      <c r="A13" s="120" t="s">
        <v>3</v>
      </c>
      <c r="B13" s="115">
        <f>SUM(B5:B12)</f>
        <v>2251.5680000000002</v>
      </c>
      <c r="C13" s="116">
        <f>SUM(C5:C12)</f>
        <v>2374.7359999999999</v>
      </c>
      <c r="D13" s="116">
        <f>SUM(D5:D12)</f>
        <v>2359.346</v>
      </c>
      <c r="E13" s="137">
        <f>IF(OR(D13=0,B13=0),0,D13/B13)</f>
        <v>1.0478679746736494</v>
      </c>
      <c r="F13" s="138">
        <f>SUM(F5:F12)</f>
        <v>1958</v>
      </c>
      <c r="G13" s="116">
        <f>SUM(G5:G12)</f>
        <v>1938</v>
      </c>
      <c r="H13" s="116">
        <f>SUM(H5:H12)</f>
        <v>1986</v>
      </c>
      <c r="I13" s="139">
        <f>IF(OR(H13=0,F13=0),0,H13/F13)</f>
        <v>1.0143003064351379</v>
      </c>
      <c r="J13" s="123"/>
      <c r="K13" s="123"/>
      <c r="L13" s="129">
        <f>D13-B13</f>
        <v>107.77799999999979</v>
      </c>
      <c r="M13" s="140">
        <f t="shared" si="1"/>
        <v>28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871.25699999999995</v>
      </c>
      <c r="C18" s="114">
        <v>920.79300000000001</v>
      </c>
      <c r="D18" s="114">
        <v>941.47299999999996</v>
      </c>
      <c r="E18" s="131">
        <v>1.0224589022722805</v>
      </c>
      <c r="F18" s="121">
        <v>710</v>
      </c>
      <c r="G18" s="114">
        <v>658</v>
      </c>
      <c r="H18" s="114">
        <v>660</v>
      </c>
      <c r="I18" s="133">
        <v>1.0030395136778116</v>
      </c>
      <c r="J18" s="575">
        <v>0.91871999999999998</v>
      </c>
      <c r="K18" s="576"/>
      <c r="L18" s="147">
        <f>D18-B18</f>
        <v>70.216000000000008</v>
      </c>
      <c r="M18" s="148">
        <f>H18-F18</f>
        <v>-50</v>
      </c>
    </row>
    <row r="19" spans="1:13" ht="14.4" hidden="1" customHeight="1" outlineLevel="1" x14ac:dyDescent="0.3">
      <c r="A19" s="119" t="s">
        <v>169</v>
      </c>
      <c r="B19" s="122">
        <v>258.38200000000001</v>
      </c>
      <c r="C19" s="113">
        <v>369.66800000000001</v>
      </c>
      <c r="D19" s="113">
        <v>287.18900000000002</v>
      </c>
      <c r="E19" s="134">
        <v>0.77688358202495211</v>
      </c>
      <c r="F19" s="122">
        <v>247</v>
      </c>
      <c r="G19" s="113">
        <v>272</v>
      </c>
      <c r="H19" s="113">
        <v>263</v>
      </c>
      <c r="I19" s="136">
        <v>0.96691176470588236</v>
      </c>
      <c r="J19" s="575">
        <v>0.99456</v>
      </c>
      <c r="K19" s="576"/>
      <c r="L19" s="149">
        <f t="shared" ref="L19:L26" si="2">D19-B19</f>
        <v>28.807000000000016</v>
      </c>
      <c r="M19" s="150">
        <f t="shared" ref="M19:M26" si="3">H19-F19</f>
        <v>16</v>
      </c>
    </row>
    <row r="20" spans="1:13" ht="14.4" hidden="1" customHeight="1" outlineLevel="1" x14ac:dyDescent="0.3">
      <c r="A20" s="119" t="s">
        <v>170</v>
      </c>
      <c r="B20" s="122">
        <v>612.24400000000003</v>
      </c>
      <c r="C20" s="113">
        <v>595.64</v>
      </c>
      <c r="D20" s="113">
        <v>602.577</v>
      </c>
      <c r="E20" s="134">
        <v>1.0116462964206567</v>
      </c>
      <c r="F20" s="122">
        <v>581</v>
      </c>
      <c r="G20" s="113">
        <v>577</v>
      </c>
      <c r="H20" s="113">
        <v>587</v>
      </c>
      <c r="I20" s="136">
        <v>1.0173310225303294</v>
      </c>
      <c r="J20" s="575">
        <v>0.96671999999999991</v>
      </c>
      <c r="K20" s="576"/>
      <c r="L20" s="149">
        <f t="shared" si="2"/>
        <v>-9.66700000000003</v>
      </c>
      <c r="M20" s="150">
        <f t="shared" si="3"/>
        <v>6</v>
      </c>
    </row>
    <row r="21" spans="1:13" ht="14.4" hidden="1" customHeight="1" outlineLevel="1" x14ac:dyDescent="0.3">
      <c r="A21" s="119" t="s">
        <v>171</v>
      </c>
      <c r="B21" s="122">
        <v>74.397000000000006</v>
      </c>
      <c r="C21" s="113">
        <v>65.52</v>
      </c>
      <c r="D21" s="113">
        <v>78.491</v>
      </c>
      <c r="E21" s="134">
        <v>1.1979700854700854</v>
      </c>
      <c r="F21" s="122">
        <v>66</v>
      </c>
      <c r="G21" s="113">
        <v>69</v>
      </c>
      <c r="H21" s="113">
        <v>77</v>
      </c>
      <c r="I21" s="136">
        <v>1.1159420289855073</v>
      </c>
      <c r="J21" s="575">
        <v>1.11744</v>
      </c>
      <c r="K21" s="576"/>
      <c r="L21" s="149">
        <f t="shared" si="2"/>
        <v>4.0939999999999941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0.38</v>
      </c>
      <c r="C22" s="113">
        <v>0</v>
      </c>
      <c r="D22" s="113">
        <v>0.89100000000000001</v>
      </c>
      <c r="E22" s="134" t="s">
        <v>557</v>
      </c>
      <c r="F22" s="122">
        <v>1</v>
      </c>
      <c r="G22" s="113">
        <v>0</v>
      </c>
      <c r="H22" s="113">
        <v>1</v>
      </c>
      <c r="I22" s="136" t="s">
        <v>557</v>
      </c>
      <c r="J22" s="575">
        <v>0.96</v>
      </c>
      <c r="K22" s="576"/>
      <c r="L22" s="149">
        <f t="shared" si="2"/>
        <v>0.51100000000000001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318.029</v>
      </c>
      <c r="C23" s="113">
        <v>263.29500000000002</v>
      </c>
      <c r="D23" s="113">
        <v>284.661</v>
      </c>
      <c r="E23" s="134">
        <v>1.0811485216202359</v>
      </c>
      <c r="F23" s="122">
        <v>265</v>
      </c>
      <c r="G23" s="113">
        <v>256</v>
      </c>
      <c r="H23" s="113">
        <v>283</v>
      </c>
      <c r="I23" s="136">
        <v>1.10546875</v>
      </c>
      <c r="J23" s="575">
        <v>0.98495999999999995</v>
      </c>
      <c r="K23" s="576"/>
      <c r="L23" s="149">
        <f t="shared" si="2"/>
        <v>-33.367999999999995</v>
      </c>
      <c r="M23" s="150">
        <f t="shared" si="3"/>
        <v>18</v>
      </c>
    </row>
    <row r="24" spans="1:13" ht="14.4" hidden="1" customHeight="1" outlineLevel="1" x14ac:dyDescent="0.3">
      <c r="A24" s="119" t="s">
        <v>174</v>
      </c>
      <c r="B24" s="122">
        <v>69.194999999999993</v>
      </c>
      <c r="C24" s="113">
        <v>111.366</v>
      </c>
      <c r="D24" s="113">
        <v>101.51900000000001</v>
      </c>
      <c r="E24" s="134">
        <v>0.91157983585654512</v>
      </c>
      <c r="F24" s="122">
        <v>65</v>
      </c>
      <c r="G24" s="113">
        <v>81</v>
      </c>
      <c r="H24" s="113">
        <v>81</v>
      </c>
      <c r="I24" s="136">
        <v>1</v>
      </c>
      <c r="J24" s="575">
        <v>1.0147199999999998</v>
      </c>
      <c r="K24" s="576"/>
      <c r="L24" s="149">
        <f t="shared" si="2"/>
        <v>32.324000000000012</v>
      </c>
      <c r="M24" s="150">
        <f t="shared" si="3"/>
        <v>16</v>
      </c>
    </row>
    <row r="25" spans="1:13" ht="14.4" hidden="1" customHeight="1" outlineLevel="1" thickBot="1" x14ac:dyDescent="0.35">
      <c r="A25" s="244" t="s">
        <v>211</v>
      </c>
      <c r="B25" s="245">
        <v>35.595999999999997</v>
      </c>
      <c r="C25" s="246">
        <v>30.684999999999999</v>
      </c>
      <c r="D25" s="246">
        <v>53.478999999999999</v>
      </c>
      <c r="E25" s="247">
        <v>1.7428385204497312</v>
      </c>
      <c r="F25" s="245">
        <v>19</v>
      </c>
      <c r="G25" s="246">
        <v>19</v>
      </c>
      <c r="H25" s="246">
        <v>31</v>
      </c>
      <c r="I25" s="249">
        <v>1.631578947368421</v>
      </c>
      <c r="J25" s="364"/>
      <c r="K25" s="365"/>
      <c r="L25" s="252">
        <f>D25-B25</f>
        <v>17.883000000000003</v>
      </c>
      <c r="M25" s="253">
        <f>H25-F25</f>
        <v>12</v>
      </c>
    </row>
    <row r="26" spans="1:13" ht="14.4" customHeight="1" collapsed="1" thickBot="1" x14ac:dyDescent="0.35">
      <c r="A26" s="151" t="s">
        <v>3</v>
      </c>
      <c r="B26" s="152">
        <f>SUM(B18:B25)</f>
        <v>2239.48</v>
      </c>
      <c r="C26" s="153">
        <f>SUM(C18:C25)</f>
        <v>2356.9670000000001</v>
      </c>
      <c r="D26" s="153">
        <f>SUM(D18:D25)</f>
        <v>2350.2800000000002</v>
      </c>
      <c r="E26" s="154">
        <f>IF(OR(D26=0,B26=0),0,D26/B26)</f>
        <v>1.0494757711611624</v>
      </c>
      <c r="F26" s="152">
        <f>SUM(F18:F25)</f>
        <v>1954</v>
      </c>
      <c r="G26" s="153">
        <f>SUM(G18:G25)</f>
        <v>1932</v>
      </c>
      <c r="H26" s="153">
        <f>SUM(H18:H25)</f>
        <v>1983</v>
      </c>
      <c r="I26" s="155">
        <f>IF(OR(H26=0,F26=0),0,H26/F26)</f>
        <v>1.0148413510747185</v>
      </c>
      <c r="J26" s="123"/>
      <c r="K26" s="123"/>
      <c r="L26" s="145">
        <f t="shared" si="2"/>
        <v>110.80000000000018</v>
      </c>
      <c r="M26" s="156">
        <f t="shared" si="3"/>
        <v>29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6.0439999999999996</v>
      </c>
      <c r="C31" s="114">
        <v>9.1539999999999999</v>
      </c>
      <c r="D31" s="114">
        <v>3.0219999999999998</v>
      </c>
      <c r="E31" s="131">
        <v>0.33012890539654793</v>
      </c>
      <c r="F31" s="132">
        <v>2</v>
      </c>
      <c r="G31" s="114">
        <v>3</v>
      </c>
      <c r="H31" s="114">
        <v>1</v>
      </c>
      <c r="I31" s="133">
        <v>0.33333333333333331</v>
      </c>
      <c r="J31" s="158"/>
      <c r="K31" s="158"/>
      <c r="L31" s="147">
        <f t="shared" ref="L31:L39" si="4">D31-B31</f>
        <v>-3.0219999999999998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3.0219999999999998</v>
      </c>
      <c r="C32" s="113">
        <v>3.0219999999999998</v>
      </c>
      <c r="D32" s="113">
        <v>3.0219999999999998</v>
      </c>
      <c r="E32" s="134">
        <v>1</v>
      </c>
      <c r="F32" s="135">
        <v>1</v>
      </c>
      <c r="G32" s="113">
        <v>1</v>
      </c>
      <c r="H32" s="113">
        <v>1</v>
      </c>
      <c r="I32" s="136">
        <v>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3.0219999999999998</v>
      </c>
      <c r="D33" s="113">
        <v>0</v>
      </c>
      <c r="E33" s="134" t="s">
        <v>557</v>
      </c>
      <c r="F33" s="135">
        <v>1</v>
      </c>
      <c r="G33" s="113">
        <v>1</v>
      </c>
      <c r="H33" s="113">
        <v>0</v>
      </c>
      <c r="I33" s="136" t="s">
        <v>557</v>
      </c>
      <c r="J33" s="158"/>
      <c r="K33" s="158"/>
      <c r="L33" s="149">
        <f t="shared" si="4"/>
        <v>-3.0219999999999998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557</v>
      </c>
      <c r="F34" s="135">
        <v>0</v>
      </c>
      <c r="G34" s="113">
        <v>0</v>
      </c>
      <c r="H34" s="113">
        <v>0</v>
      </c>
      <c r="I34" s="136" t="s">
        <v>557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557</v>
      </c>
      <c r="F35" s="135">
        <v>0</v>
      </c>
      <c r="G35" s="113">
        <v>0</v>
      </c>
      <c r="H35" s="113">
        <v>0</v>
      </c>
      <c r="I35" s="136" t="s">
        <v>557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3.0219999999999998</v>
      </c>
      <c r="E36" s="134" t="s">
        <v>557</v>
      </c>
      <c r="F36" s="135">
        <v>0</v>
      </c>
      <c r="G36" s="113">
        <v>0</v>
      </c>
      <c r="H36" s="113">
        <v>1</v>
      </c>
      <c r="I36" s="136" t="s">
        <v>557</v>
      </c>
      <c r="J36" s="158"/>
      <c r="K36" s="158"/>
      <c r="L36" s="149">
        <f t="shared" si="4"/>
        <v>3.0219999999999998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2.5710000000000002</v>
      </c>
      <c r="D37" s="113">
        <v>0</v>
      </c>
      <c r="E37" s="134" t="s">
        <v>557</v>
      </c>
      <c r="F37" s="135">
        <v>0</v>
      </c>
      <c r="G37" s="113">
        <v>1</v>
      </c>
      <c r="H37" s="113">
        <v>0</v>
      </c>
      <c r="I37" s="136" t="s">
        <v>557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557</v>
      </c>
      <c r="F38" s="248">
        <v>0</v>
      </c>
      <c r="G38" s="246">
        <v>0</v>
      </c>
      <c r="H38" s="246">
        <v>0</v>
      </c>
      <c r="I38" s="249" t="s">
        <v>557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12.087999999999999</v>
      </c>
      <c r="C39" s="166">
        <f>SUM(C31:C38)</f>
        <v>17.769000000000002</v>
      </c>
      <c r="D39" s="166">
        <f>SUM(D31:D38)</f>
        <v>9.0659999999999989</v>
      </c>
      <c r="E39" s="167">
        <f>IF(OR(D39=0,B39=0),0,D39/B39)</f>
        <v>0.75</v>
      </c>
      <c r="F39" s="168">
        <f>SUM(F31:F38)</f>
        <v>4</v>
      </c>
      <c r="G39" s="166">
        <f>SUM(G31:G38)</f>
        <v>6</v>
      </c>
      <c r="H39" s="166">
        <f>SUM(H31:H38)</f>
        <v>3</v>
      </c>
      <c r="I39" s="169">
        <f>IF(OR(H39=0,F39=0),0,H39/F39)</f>
        <v>0.75</v>
      </c>
      <c r="J39" s="158"/>
      <c r="K39" s="158"/>
      <c r="L39" s="163">
        <f t="shared" si="4"/>
        <v>-3.0220000000000002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883</v>
      </c>
      <c r="C33" s="203">
        <v>645</v>
      </c>
      <c r="D33" s="84">
        <f>IF(C33="","",C33-B33)</f>
        <v>-238</v>
      </c>
      <c r="E33" s="85">
        <f>IF(C33="","",C33/B33)</f>
        <v>0.73046432616081536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1627</v>
      </c>
      <c r="C34" s="204">
        <v>1214</v>
      </c>
      <c r="D34" s="87">
        <f t="shared" ref="D34:D45" si="0">IF(C34="","",C34-B34)</f>
        <v>-413</v>
      </c>
      <c r="E34" s="88">
        <f t="shared" ref="E34:E45" si="1">IF(C34="","",C34/B34)</f>
        <v>0.74615857406269204</v>
      </c>
      <c r="F34" s="89">
        <v>103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2564</v>
      </c>
      <c r="C35" s="204">
        <v>1976</v>
      </c>
      <c r="D35" s="87">
        <f t="shared" si="0"/>
        <v>-588</v>
      </c>
      <c r="E35" s="88">
        <f t="shared" si="1"/>
        <v>0.77067082683307331</v>
      </c>
      <c r="F35" s="89">
        <v>178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3552</v>
      </c>
      <c r="C36" s="204">
        <v>2644</v>
      </c>
      <c r="D36" s="87">
        <f t="shared" si="0"/>
        <v>-908</v>
      </c>
      <c r="E36" s="88">
        <f t="shared" si="1"/>
        <v>0.74436936936936937</v>
      </c>
      <c r="F36" s="89">
        <v>208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4639</v>
      </c>
      <c r="C37" s="204">
        <v>3564</v>
      </c>
      <c r="D37" s="87">
        <f t="shared" si="0"/>
        <v>-1075</v>
      </c>
      <c r="E37" s="88">
        <f t="shared" si="1"/>
        <v>0.76826902349644322</v>
      </c>
      <c r="F37" s="89">
        <v>345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5504</v>
      </c>
      <c r="C38" s="204">
        <v>4165</v>
      </c>
      <c r="D38" s="87">
        <f t="shared" si="0"/>
        <v>-1339</v>
      </c>
      <c r="E38" s="88">
        <f t="shared" si="1"/>
        <v>0.75672238372093026</v>
      </c>
      <c r="F38" s="89">
        <v>374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6705</v>
      </c>
      <c r="C39" s="204">
        <v>5047</v>
      </c>
      <c r="D39" s="87">
        <f t="shared" si="0"/>
        <v>-1658</v>
      </c>
      <c r="E39" s="88">
        <f t="shared" si="1"/>
        <v>0.75272184936614461</v>
      </c>
      <c r="F39" s="89">
        <v>482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7715</v>
      </c>
      <c r="C40" s="204">
        <v>5785</v>
      </c>
      <c r="D40" s="87">
        <f t="shared" si="0"/>
        <v>-1930</v>
      </c>
      <c r="E40" s="88">
        <f t="shared" si="1"/>
        <v>0.74983797796500329</v>
      </c>
      <c r="F40" s="89">
        <v>569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9012</v>
      </c>
      <c r="C41" s="204">
        <v>6684</v>
      </c>
      <c r="D41" s="87">
        <f t="shared" si="0"/>
        <v>-2328</v>
      </c>
      <c r="E41" s="88">
        <f t="shared" si="1"/>
        <v>0.74167776298268973</v>
      </c>
      <c r="F41" s="89">
        <v>610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9893</v>
      </c>
      <c r="C42" s="204">
        <v>7371</v>
      </c>
      <c r="D42" s="87">
        <f t="shared" si="0"/>
        <v>-2522</v>
      </c>
      <c r="E42" s="88">
        <f t="shared" si="1"/>
        <v>0.74507227332457293</v>
      </c>
      <c r="F42" s="89">
        <v>689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10679</v>
      </c>
      <c r="C43" s="204">
        <v>8079</v>
      </c>
      <c r="D43" s="87">
        <f t="shared" si="0"/>
        <v>-2600</v>
      </c>
      <c r="E43" s="88">
        <f t="shared" si="1"/>
        <v>0.75653151044105249</v>
      </c>
      <c r="F43" s="89">
        <v>811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11585</v>
      </c>
      <c r="C44" s="204">
        <v>8778</v>
      </c>
      <c r="D44" s="87">
        <f t="shared" si="0"/>
        <v>-2807</v>
      </c>
      <c r="E44" s="88">
        <f t="shared" si="1"/>
        <v>0.75770392749244708</v>
      </c>
      <c r="F44" s="89">
        <v>892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9753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9373</v>
      </c>
      <c r="B5" s="859"/>
      <c r="C5" s="860"/>
      <c r="D5" s="861"/>
      <c r="E5" s="862">
        <v>1</v>
      </c>
      <c r="F5" s="863">
        <v>14.02</v>
      </c>
      <c r="G5" s="864">
        <v>16</v>
      </c>
      <c r="H5" s="865"/>
      <c r="I5" s="866"/>
      <c r="J5" s="867"/>
      <c r="K5" s="868">
        <v>13.87</v>
      </c>
      <c r="L5" s="865">
        <v>11</v>
      </c>
      <c r="M5" s="865">
        <v>72</v>
      </c>
      <c r="N5" s="869">
        <v>24</v>
      </c>
      <c r="O5" s="865" t="s">
        <v>9374</v>
      </c>
      <c r="P5" s="870" t="s">
        <v>9375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9376</v>
      </c>
      <c r="B6" s="829">
        <v>1</v>
      </c>
      <c r="C6" s="830">
        <v>7.77</v>
      </c>
      <c r="D6" s="831">
        <v>13</v>
      </c>
      <c r="E6" s="843"/>
      <c r="F6" s="823"/>
      <c r="G6" s="824"/>
      <c r="H6" s="822"/>
      <c r="I6" s="823"/>
      <c r="J6" s="824"/>
      <c r="K6" s="825">
        <v>7.77</v>
      </c>
      <c r="L6" s="822">
        <v>5</v>
      </c>
      <c r="M6" s="822">
        <v>45</v>
      </c>
      <c r="N6" s="826">
        <v>15</v>
      </c>
      <c r="O6" s="822" t="s">
        <v>9374</v>
      </c>
      <c r="P6" s="841" t="s">
        <v>9377</v>
      </c>
      <c r="Q6" s="827">
        <f t="shared" ref="Q6:R69" si="0">H6-B6</f>
        <v>-1</v>
      </c>
      <c r="R6" s="827">
        <f t="shared" si="0"/>
        <v>-7.77</v>
      </c>
      <c r="S6" s="838" t="str">
        <f t="shared" ref="S6:S69" si="1">IF(H6=0,"",H6*N6)</f>
        <v/>
      </c>
      <c r="T6" s="838" t="str">
        <f t="shared" ref="T6:T69" si="2">IF(H6=0,"",H6*J6)</f>
        <v/>
      </c>
      <c r="U6" s="838" t="str">
        <f t="shared" ref="U6:U69" si="3">IF(H6=0,"",T6-S6)</f>
        <v/>
      </c>
      <c r="V6" s="842" t="str">
        <f t="shared" ref="V6:V69" si="4">IF(H6=0,"",T6/S6)</f>
        <v/>
      </c>
      <c r="W6" s="828"/>
    </row>
    <row r="7" spans="1:23" ht="14.4" customHeight="1" x14ac:dyDescent="0.3">
      <c r="A7" s="889" t="s">
        <v>9378</v>
      </c>
      <c r="B7" s="829">
        <v>1</v>
      </c>
      <c r="C7" s="830">
        <v>33.72</v>
      </c>
      <c r="D7" s="831">
        <v>53</v>
      </c>
      <c r="E7" s="843"/>
      <c r="F7" s="823"/>
      <c r="G7" s="824"/>
      <c r="H7" s="822"/>
      <c r="I7" s="823"/>
      <c r="J7" s="824"/>
      <c r="K7" s="825">
        <v>33.15</v>
      </c>
      <c r="L7" s="822">
        <v>22</v>
      </c>
      <c r="M7" s="822">
        <v>135</v>
      </c>
      <c r="N7" s="826">
        <v>45</v>
      </c>
      <c r="O7" s="822" t="s">
        <v>9374</v>
      </c>
      <c r="P7" s="841" t="s">
        <v>9379</v>
      </c>
      <c r="Q7" s="827">
        <f t="shared" si="0"/>
        <v>-1</v>
      </c>
      <c r="R7" s="827">
        <f t="shared" si="0"/>
        <v>-33.72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2" t="str">
        <f t="shared" si="4"/>
        <v/>
      </c>
      <c r="W7" s="828"/>
    </row>
    <row r="8" spans="1:23" ht="14.4" customHeight="1" x14ac:dyDescent="0.3">
      <c r="A8" s="889" t="s">
        <v>9380</v>
      </c>
      <c r="B8" s="838"/>
      <c r="C8" s="839"/>
      <c r="D8" s="840"/>
      <c r="E8" s="819">
        <v>1</v>
      </c>
      <c r="F8" s="820">
        <v>20.34</v>
      </c>
      <c r="G8" s="821">
        <v>26</v>
      </c>
      <c r="H8" s="822"/>
      <c r="I8" s="823"/>
      <c r="J8" s="824"/>
      <c r="K8" s="825">
        <v>20.34</v>
      </c>
      <c r="L8" s="822">
        <v>11</v>
      </c>
      <c r="M8" s="822">
        <v>87</v>
      </c>
      <c r="N8" s="826">
        <v>29</v>
      </c>
      <c r="O8" s="822" t="s">
        <v>9374</v>
      </c>
      <c r="P8" s="841" t="s">
        <v>9375</v>
      </c>
      <c r="Q8" s="827">
        <f t="shared" si="0"/>
        <v>0</v>
      </c>
      <c r="R8" s="827">
        <f t="shared" si="0"/>
        <v>0</v>
      </c>
      <c r="S8" s="838" t="str">
        <f t="shared" si="1"/>
        <v/>
      </c>
      <c r="T8" s="838" t="str">
        <f t="shared" si="2"/>
        <v/>
      </c>
      <c r="U8" s="838" t="str">
        <f t="shared" si="3"/>
        <v/>
      </c>
      <c r="V8" s="842" t="str">
        <f t="shared" si="4"/>
        <v/>
      </c>
      <c r="W8" s="828"/>
    </row>
    <row r="9" spans="1:23" ht="14.4" customHeight="1" x14ac:dyDescent="0.3">
      <c r="A9" s="889" t="s">
        <v>9381</v>
      </c>
      <c r="B9" s="829">
        <v>1</v>
      </c>
      <c r="C9" s="830">
        <v>12.38</v>
      </c>
      <c r="D9" s="831">
        <v>27</v>
      </c>
      <c r="E9" s="843">
        <v>1</v>
      </c>
      <c r="F9" s="823">
        <v>12.38</v>
      </c>
      <c r="G9" s="824">
        <v>23</v>
      </c>
      <c r="H9" s="822"/>
      <c r="I9" s="823"/>
      <c r="J9" s="824"/>
      <c r="K9" s="825">
        <v>12.38</v>
      </c>
      <c r="L9" s="822">
        <v>5</v>
      </c>
      <c r="M9" s="822">
        <v>60</v>
      </c>
      <c r="N9" s="826">
        <v>20</v>
      </c>
      <c r="O9" s="822" t="s">
        <v>9374</v>
      </c>
      <c r="P9" s="841" t="s">
        <v>9377</v>
      </c>
      <c r="Q9" s="827">
        <f t="shared" si="0"/>
        <v>-1</v>
      </c>
      <c r="R9" s="827">
        <f t="shared" si="0"/>
        <v>-12.38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90" t="s">
        <v>9382</v>
      </c>
      <c r="B10" s="874">
        <v>3</v>
      </c>
      <c r="C10" s="875">
        <v>37.94</v>
      </c>
      <c r="D10" s="832">
        <v>24</v>
      </c>
      <c r="E10" s="876">
        <v>1</v>
      </c>
      <c r="F10" s="877">
        <v>14.12</v>
      </c>
      <c r="G10" s="833">
        <v>27</v>
      </c>
      <c r="H10" s="878">
        <v>2</v>
      </c>
      <c r="I10" s="877">
        <v>25.68</v>
      </c>
      <c r="J10" s="834">
        <v>21.5</v>
      </c>
      <c r="K10" s="879">
        <v>12.65</v>
      </c>
      <c r="L10" s="878">
        <v>5</v>
      </c>
      <c r="M10" s="878">
        <v>60</v>
      </c>
      <c r="N10" s="880">
        <v>20</v>
      </c>
      <c r="O10" s="878" t="s">
        <v>9374</v>
      </c>
      <c r="P10" s="881" t="s">
        <v>9377</v>
      </c>
      <c r="Q10" s="882">
        <f t="shared" si="0"/>
        <v>-1</v>
      </c>
      <c r="R10" s="882">
        <f t="shared" si="0"/>
        <v>-12.259999999999998</v>
      </c>
      <c r="S10" s="883">
        <f t="shared" si="1"/>
        <v>40</v>
      </c>
      <c r="T10" s="883">
        <f t="shared" si="2"/>
        <v>43</v>
      </c>
      <c r="U10" s="883">
        <f t="shared" si="3"/>
        <v>3</v>
      </c>
      <c r="V10" s="884">
        <f t="shared" si="4"/>
        <v>1.075</v>
      </c>
      <c r="W10" s="835">
        <v>5</v>
      </c>
    </row>
    <row r="11" spans="1:23" ht="14.4" customHeight="1" x14ac:dyDescent="0.3">
      <c r="A11" s="889" t="s">
        <v>9383</v>
      </c>
      <c r="B11" s="838"/>
      <c r="C11" s="839"/>
      <c r="D11" s="840"/>
      <c r="E11" s="819">
        <v>1</v>
      </c>
      <c r="F11" s="820">
        <v>4.03</v>
      </c>
      <c r="G11" s="821">
        <v>17</v>
      </c>
      <c r="H11" s="822"/>
      <c r="I11" s="823"/>
      <c r="J11" s="824"/>
      <c r="K11" s="825">
        <v>3.29</v>
      </c>
      <c r="L11" s="822">
        <v>3</v>
      </c>
      <c r="M11" s="822">
        <v>30</v>
      </c>
      <c r="N11" s="826">
        <v>10</v>
      </c>
      <c r="O11" s="822" t="s">
        <v>9374</v>
      </c>
      <c r="P11" s="841" t="s">
        <v>9384</v>
      </c>
      <c r="Q11" s="827">
        <f t="shared" si="0"/>
        <v>0</v>
      </c>
      <c r="R11" s="827">
        <f t="shared" si="0"/>
        <v>0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42" t="str">
        <f t="shared" si="4"/>
        <v/>
      </c>
      <c r="W11" s="828"/>
    </row>
    <row r="12" spans="1:23" ht="14.4" customHeight="1" x14ac:dyDescent="0.3">
      <c r="A12" s="889" t="s">
        <v>9385</v>
      </c>
      <c r="B12" s="829">
        <v>1</v>
      </c>
      <c r="C12" s="830">
        <v>1.92</v>
      </c>
      <c r="D12" s="831">
        <v>5</v>
      </c>
      <c r="E12" s="843"/>
      <c r="F12" s="823"/>
      <c r="G12" s="824"/>
      <c r="H12" s="822"/>
      <c r="I12" s="823"/>
      <c r="J12" s="824"/>
      <c r="K12" s="825">
        <v>1.69</v>
      </c>
      <c r="L12" s="822">
        <v>2</v>
      </c>
      <c r="M12" s="822">
        <v>21</v>
      </c>
      <c r="N12" s="826">
        <v>7</v>
      </c>
      <c r="O12" s="822" t="s">
        <v>9374</v>
      </c>
      <c r="P12" s="841" t="s">
        <v>9386</v>
      </c>
      <c r="Q12" s="827">
        <f t="shared" si="0"/>
        <v>-1</v>
      </c>
      <c r="R12" s="827">
        <f t="shared" si="0"/>
        <v>-1.92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2" t="str">
        <f t="shared" si="4"/>
        <v/>
      </c>
      <c r="W12" s="828"/>
    </row>
    <row r="13" spans="1:23" ht="14.4" customHeight="1" x14ac:dyDescent="0.3">
      <c r="A13" s="890" t="s">
        <v>9387</v>
      </c>
      <c r="B13" s="874">
        <v>1</v>
      </c>
      <c r="C13" s="875">
        <v>2.2799999999999998</v>
      </c>
      <c r="D13" s="832">
        <v>3</v>
      </c>
      <c r="E13" s="876"/>
      <c r="F13" s="877"/>
      <c r="G13" s="833"/>
      <c r="H13" s="878"/>
      <c r="I13" s="877"/>
      <c r="J13" s="833"/>
      <c r="K13" s="879">
        <v>2.2799999999999998</v>
      </c>
      <c r="L13" s="878">
        <v>3</v>
      </c>
      <c r="M13" s="878">
        <v>27</v>
      </c>
      <c r="N13" s="880">
        <v>9</v>
      </c>
      <c r="O13" s="878" t="s">
        <v>9374</v>
      </c>
      <c r="P13" s="881" t="s">
        <v>9388</v>
      </c>
      <c r="Q13" s="882">
        <f t="shared" si="0"/>
        <v>-1</v>
      </c>
      <c r="R13" s="882">
        <f t="shared" si="0"/>
        <v>-2.2799999999999998</v>
      </c>
      <c r="S13" s="883" t="str">
        <f t="shared" si="1"/>
        <v/>
      </c>
      <c r="T13" s="883" t="str">
        <f t="shared" si="2"/>
        <v/>
      </c>
      <c r="U13" s="883" t="str">
        <f t="shared" si="3"/>
        <v/>
      </c>
      <c r="V13" s="884" t="str">
        <f t="shared" si="4"/>
        <v/>
      </c>
      <c r="W13" s="835"/>
    </row>
    <row r="14" spans="1:23" ht="14.4" customHeight="1" x14ac:dyDescent="0.3">
      <c r="A14" s="889" t="s">
        <v>9389</v>
      </c>
      <c r="B14" s="838">
        <v>7</v>
      </c>
      <c r="C14" s="839">
        <v>3.14</v>
      </c>
      <c r="D14" s="840">
        <v>2.2999999999999998</v>
      </c>
      <c r="E14" s="843">
        <v>7</v>
      </c>
      <c r="F14" s="823">
        <v>3.14</v>
      </c>
      <c r="G14" s="824">
        <v>3</v>
      </c>
      <c r="H14" s="819">
        <v>6</v>
      </c>
      <c r="I14" s="820">
        <v>2.7</v>
      </c>
      <c r="J14" s="821">
        <v>2.5</v>
      </c>
      <c r="K14" s="825">
        <v>0.45</v>
      </c>
      <c r="L14" s="822">
        <v>1</v>
      </c>
      <c r="M14" s="822">
        <v>9</v>
      </c>
      <c r="N14" s="826">
        <v>3</v>
      </c>
      <c r="O14" s="822" t="s">
        <v>9374</v>
      </c>
      <c r="P14" s="841" t="s">
        <v>9390</v>
      </c>
      <c r="Q14" s="827">
        <f t="shared" si="0"/>
        <v>-1</v>
      </c>
      <c r="R14" s="827">
        <f t="shared" si="0"/>
        <v>-0.43999999999999995</v>
      </c>
      <c r="S14" s="838">
        <f t="shared" si="1"/>
        <v>18</v>
      </c>
      <c r="T14" s="838">
        <f t="shared" si="2"/>
        <v>15</v>
      </c>
      <c r="U14" s="838">
        <f t="shared" si="3"/>
        <v>-3</v>
      </c>
      <c r="V14" s="842">
        <f t="shared" si="4"/>
        <v>0.83333333333333337</v>
      </c>
      <c r="W14" s="828"/>
    </row>
    <row r="15" spans="1:23" ht="14.4" customHeight="1" x14ac:dyDescent="0.3">
      <c r="A15" s="890" t="s">
        <v>9391</v>
      </c>
      <c r="B15" s="883">
        <v>2</v>
      </c>
      <c r="C15" s="885">
        <v>1.23</v>
      </c>
      <c r="D15" s="844">
        <v>4</v>
      </c>
      <c r="E15" s="876"/>
      <c r="F15" s="877"/>
      <c r="G15" s="833"/>
      <c r="H15" s="886">
        <v>3</v>
      </c>
      <c r="I15" s="887">
        <v>1.85</v>
      </c>
      <c r="J15" s="836">
        <v>2.7</v>
      </c>
      <c r="K15" s="879">
        <v>0.61</v>
      </c>
      <c r="L15" s="878">
        <v>1</v>
      </c>
      <c r="M15" s="878">
        <v>12</v>
      </c>
      <c r="N15" s="880">
        <v>4</v>
      </c>
      <c r="O15" s="878" t="s">
        <v>9374</v>
      </c>
      <c r="P15" s="881" t="s">
        <v>9392</v>
      </c>
      <c r="Q15" s="882">
        <f t="shared" si="0"/>
        <v>1</v>
      </c>
      <c r="R15" s="882">
        <f t="shared" si="0"/>
        <v>0.62000000000000011</v>
      </c>
      <c r="S15" s="883">
        <f t="shared" si="1"/>
        <v>12</v>
      </c>
      <c r="T15" s="883">
        <f t="shared" si="2"/>
        <v>8.1000000000000014</v>
      </c>
      <c r="U15" s="883">
        <f t="shared" si="3"/>
        <v>-3.8999999999999986</v>
      </c>
      <c r="V15" s="884">
        <f t="shared" si="4"/>
        <v>0.67500000000000016</v>
      </c>
      <c r="W15" s="835"/>
    </row>
    <row r="16" spans="1:23" ht="14.4" customHeight="1" x14ac:dyDescent="0.3">
      <c r="A16" s="889" t="s">
        <v>9393</v>
      </c>
      <c r="B16" s="838">
        <v>1</v>
      </c>
      <c r="C16" s="839">
        <v>0.24</v>
      </c>
      <c r="D16" s="840">
        <v>3</v>
      </c>
      <c r="E16" s="819">
        <v>2</v>
      </c>
      <c r="F16" s="820">
        <v>0.47</v>
      </c>
      <c r="G16" s="821">
        <v>3</v>
      </c>
      <c r="H16" s="822"/>
      <c r="I16" s="823"/>
      <c r="J16" s="824"/>
      <c r="K16" s="825">
        <v>0.24</v>
      </c>
      <c r="L16" s="822">
        <v>1</v>
      </c>
      <c r="M16" s="822">
        <v>6</v>
      </c>
      <c r="N16" s="826">
        <v>2</v>
      </c>
      <c r="O16" s="822" t="s">
        <v>9374</v>
      </c>
      <c r="P16" s="841" t="s">
        <v>9394</v>
      </c>
      <c r="Q16" s="827">
        <f t="shared" si="0"/>
        <v>-1</v>
      </c>
      <c r="R16" s="827">
        <f t="shared" si="0"/>
        <v>-0.24</v>
      </c>
      <c r="S16" s="838" t="str">
        <f t="shared" si="1"/>
        <v/>
      </c>
      <c r="T16" s="838" t="str">
        <f t="shared" si="2"/>
        <v/>
      </c>
      <c r="U16" s="838" t="str">
        <f t="shared" si="3"/>
        <v/>
      </c>
      <c r="V16" s="842" t="str">
        <f t="shared" si="4"/>
        <v/>
      </c>
      <c r="W16" s="828"/>
    </row>
    <row r="17" spans="1:23" ht="14.4" customHeight="1" x14ac:dyDescent="0.3">
      <c r="A17" s="889" t="s">
        <v>9395</v>
      </c>
      <c r="B17" s="829">
        <v>3</v>
      </c>
      <c r="C17" s="830">
        <v>3.73</v>
      </c>
      <c r="D17" s="831">
        <v>3</v>
      </c>
      <c r="E17" s="843">
        <v>3</v>
      </c>
      <c r="F17" s="823">
        <v>3.86</v>
      </c>
      <c r="G17" s="824">
        <v>3.7</v>
      </c>
      <c r="H17" s="822">
        <v>3</v>
      </c>
      <c r="I17" s="823">
        <v>3.73</v>
      </c>
      <c r="J17" s="824">
        <v>3</v>
      </c>
      <c r="K17" s="825">
        <v>1.24</v>
      </c>
      <c r="L17" s="822">
        <v>2</v>
      </c>
      <c r="M17" s="822">
        <v>18</v>
      </c>
      <c r="N17" s="826">
        <v>6</v>
      </c>
      <c r="O17" s="822" t="s">
        <v>9374</v>
      </c>
      <c r="P17" s="841" t="s">
        <v>9396</v>
      </c>
      <c r="Q17" s="827">
        <f t="shared" si="0"/>
        <v>0</v>
      </c>
      <c r="R17" s="827">
        <f t="shared" si="0"/>
        <v>0</v>
      </c>
      <c r="S17" s="838">
        <f t="shared" si="1"/>
        <v>18</v>
      </c>
      <c r="T17" s="838">
        <f t="shared" si="2"/>
        <v>9</v>
      </c>
      <c r="U17" s="838">
        <f t="shared" si="3"/>
        <v>-9</v>
      </c>
      <c r="V17" s="842">
        <f t="shared" si="4"/>
        <v>0.5</v>
      </c>
      <c r="W17" s="828"/>
    </row>
    <row r="18" spans="1:23" ht="14.4" customHeight="1" x14ac:dyDescent="0.3">
      <c r="A18" s="890" t="s">
        <v>9397</v>
      </c>
      <c r="B18" s="874">
        <v>2</v>
      </c>
      <c r="C18" s="875">
        <v>3.36</v>
      </c>
      <c r="D18" s="832">
        <v>2.5</v>
      </c>
      <c r="E18" s="876">
        <v>1</v>
      </c>
      <c r="F18" s="877">
        <v>2.5</v>
      </c>
      <c r="G18" s="833">
        <v>5</v>
      </c>
      <c r="H18" s="878"/>
      <c r="I18" s="877"/>
      <c r="J18" s="833"/>
      <c r="K18" s="879">
        <v>2.5</v>
      </c>
      <c r="L18" s="878">
        <v>4</v>
      </c>
      <c r="M18" s="878">
        <v>36</v>
      </c>
      <c r="N18" s="880">
        <v>12</v>
      </c>
      <c r="O18" s="878" t="s">
        <v>9374</v>
      </c>
      <c r="P18" s="881" t="s">
        <v>9396</v>
      </c>
      <c r="Q18" s="882">
        <f t="shared" si="0"/>
        <v>-2</v>
      </c>
      <c r="R18" s="882">
        <f t="shared" si="0"/>
        <v>-3.36</v>
      </c>
      <c r="S18" s="883" t="str">
        <f t="shared" si="1"/>
        <v/>
      </c>
      <c r="T18" s="883" t="str">
        <f t="shared" si="2"/>
        <v/>
      </c>
      <c r="U18" s="883" t="str">
        <f t="shared" si="3"/>
        <v/>
      </c>
      <c r="V18" s="884" t="str">
        <f t="shared" si="4"/>
        <v/>
      </c>
      <c r="W18" s="835"/>
    </row>
    <row r="19" spans="1:23" ht="14.4" customHeight="1" x14ac:dyDescent="0.3">
      <c r="A19" s="889" t="s">
        <v>9398</v>
      </c>
      <c r="B19" s="838">
        <v>1</v>
      </c>
      <c r="C19" s="839">
        <v>0.64</v>
      </c>
      <c r="D19" s="840">
        <v>4</v>
      </c>
      <c r="E19" s="819">
        <v>2</v>
      </c>
      <c r="F19" s="820">
        <v>0.95</v>
      </c>
      <c r="G19" s="821">
        <v>2</v>
      </c>
      <c r="H19" s="822">
        <v>1</v>
      </c>
      <c r="I19" s="823">
        <v>0.62</v>
      </c>
      <c r="J19" s="824">
        <v>4</v>
      </c>
      <c r="K19" s="825">
        <v>0.62</v>
      </c>
      <c r="L19" s="822">
        <v>2</v>
      </c>
      <c r="M19" s="822">
        <v>18</v>
      </c>
      <c r="N19" s="826">
        <v>6</v>
      </c>
      <c r="O19" s="822" t="s">
        <v>9374</v>
      </c>
      <c r="P19" s="841" t="s">
        <v>9399</v>
      </c>
      <c r="Q19" s="827">
        <f t="shared" si="0"/>
        <v>0</v>
      </c>
      <c r="R19" s="827">
        <f t="shared" si="0"/>
        <v>-2.0000000000000018E-2</v>
      </c>
      <c r="S19" s="838">
        <f t="shared" si="1"/>
        <v>6</v>
      </c>
      <c r="T19" s="838">
        <f t="shared" si="2"/>
        <v>4</v>
      </c>
      <c r="U19" s="838">
        <f t="shared" si="3"/>
        <v>-2</v>
      </c>
      <c r="V19" s="842">
        <f t="shared" si="4"/>
        <v>0.66666666666666663</v>
      </c>
      <c r="W19" s="828"/>
    </row>
    <row r="20" spans="1:23" ht="14.4" customHeight="1" x14ac:dyDescent="0.3">
      <c r="A20" s="890" t="s">
        <v>9400</v>
      </c>
      <c r="B20" s="883">
        <v>1</v>
      </c>
      <c r="C20" s="885">
        <v>1.0900000000000001</v>
      </c>
      <c r="D20" s="844">
        <v>3</v>
      </c>
      <c r="E20" s="886"/>
      <c r="F20" s="887"/>
      <c r="G20" s="836"/>
      <c r="H20" s="878"/>
      <c r="I20" s="877"/>
      <c r="J20" s="833"/>
      <c r="K20" s="879">
        <v>1.0900000000000001</v>
      </c>
      <c r="L20" s="878">
        <v>3</v>
      </c>
      <c r="M20" s="878">
        <v>27</v>
      </c>
      <c r="N20" s="880">
        <v>9</v>
      </c>
      <c r="O20" s="878" t="s">
        <v>9374</v>
      </c>
      <c r="P20" s="881" t="s">
        <v>9401</v>
      </c>
      <c r="Q20" s="882">
        <f t="shared" si="0"/>
        <v>-1</v>
      </c>
      <c r="R20" s="882">
        <f t="shared" si="0"/>
        <v>-1.0900000000000001</v>
      </c>
      <c r="S20" s="883" t="str">
        <f t="shared" si="1"/>
        <v/>
      </c>
      <c r="T20" s="883" t="str">
        <f t="shared" si="2"/>
        <v/>
      </c>
      <c r="U20" s="883" t="str">
        <f t="shared" si="3"/>
        <v/>
      </c>
      <c r="V20" s="884" t="str">
        <f t="shared" si="4"/>
        <v/>
      </c>
      <c r="W20" s="835"/>
    </row>
    <row r="21" spans="1:23" ht="14.4" customHeight="1" x14ac:dyDescent="0.3">
      <c r="A21" s="889" t="s">
        <v>9402</v>
      </c>
      <c r="B21" s="838">
        <v>2</v>
      </c>
      <c r="C21" s="839">
        <v>0.99</v>
      </c>
      <c r="D21" s="840">
        <v>2.5</v>
      </c>
      <c r="E21" s="819">
        <v>3</v>
      </c>
      <c r="F21" s="820">
        <v>1.49</v>
      </c>
      <c r="G21" s="821">
        <v>3.7</v>
      </c>
      <c r="H21" s="822"/>
      <c r="I21" s="823"/>
      <c r="J21" s="824"/>
      <c r="K21" s="825">
        <v>0.5</v>
      </c>
      <c r="L21" s="822">
        <v>2</v>
      </c>
      <c r="M21" s="822">
        <v>18</v>
      </c>
      <c r="N21" s="826">
        <v>6</v>
      </c>
      <c r="O21" s="822" t="s">
        <v>9374</v>
      </c>
      <c r="P21" s="841" t="s">
        <v>9403</v>
      </c>
      <c r="Q21" s="827">
        <f t="shared" si="0"/>
        <v>-2</v>
      </c>
      <c r="R21" s="827">
        <f t="shared" si="0"/>
        <v>-0.99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2" t="str">
        <f t="shared" si="4"/>
        <v/>
      </c>
      <c r="W21" s="828"/>
    </row>
    <row r="22" spans="1:23" ht="14.4" customHeight="1" x14ac:dyDescent="0.3">
      <c r="A22" s="889" t="s">
        <v>9404</v>
      </c>
      <c r="B22" s="838"/>
      <c r="C22" s="839"/>
      <c r="D22" s="840"/>
      <c r="E22" s="843"/>
      <c r="F22" s="823"/>
      <c r="G22" s="824"/>
      <c r="H22" s="819">
        <v>1</v>
      </c>
      <c r="I22" s="820">
        <v>1.24</v>
      </c>
      <c r="J22" s="821">
        <v>4</v>
      </c>
      <c r="K22" s="825">
        <v>1.24</v>
      </c>
      <c r="L22" s="822">
        <v>3</v>
      </c>
      <c r="M22" s="822">
        <v>24</v>
      </c>
      <c r="N22" s="826">
        <v>8</v>
      </c>
      <c r="O22" s="822" t="s">
        <v>9374</v>
      </c>
      <c r="P22" s="841" t="s">
        <v>9405</v>
      </c>
      <c r="Q22" s="827">
        <f t="shared" si="0"/>
        <v>1</v>
      </c>
      <c r="R22" s="827">
        <f t="shared" si="0"/>
        <v>1.24</v>
      </c>
      <c r="S22" s="838">
        <f t="shared" si="1"/>
        <v>8</v>
      </c>
      <c r="T22" s="838">
        <f t="shared" si="2"/>
        <v>4</v>
      </c>
      <c r="U22" s="838">
        <f t="shared" si="3"/>
        <v>-4</v>
      </c>
      <c r="V22" s="842">
        <f t="shared" si="4"/>
        <v>0.5</v>
      </c>
      <c r="W22" s="828"/>
    </row>
    <row r="23" spans="1:23" ht="14.4" customHeight="1" x14ac:dyDescent="0.3">
      <c r="A23" s="889" t="s">
        <v>9406</v>
      </c>
      <c r="B23" s="838"/>
      <c r="C23" s="839"/>
      <c r="D23" s="840"/>
      <c r="E23" s="843"/>
      <c r="F23" s="823"/>
      <c r="G23" s="824"/>
      <c r="H23" s="819">
        <v>1</v>
      </c>
      <c r="I23" s="820">
        <v>0.41</v>
      </c>
      <c r="J23" s="837">
        <v>9</v>
      </c>
      <c r="K23" s="825">
        <v>0.41</v>
      </c>
      <c r="L23" s="822">
        <v>1</v>
      </c>
      <c r="M23" s="822">
        <v>12</v>
      </c>
      <c r="N23" s="826">
        <v>4</v>
      </c>
      <c r="O23" s="822" t="s">
        <v>9374</v>
      </c>
      <c r="P23" s="841" t="s">
        <v>9407</v>
      </c>
      <c r="Q23" s="827">
        <f t="shared" si="0"/>
        <v>1</v>
      </c>
      <c r="R23" s="827">
        <f t="shared" si="0"/>
        <v>0.41</v>
      </c>
      <c r="S23" s="838">
        <f t="shared" si="1"/>
        <v>4</v>
      </c>
      <c r="T23" s="838">
        <f t="shared" si="2"/>
        <v>9</v>
      </c>
      <c r="U23" s="838">
        <f t="shared" si="3"/>
        <v>5</v>
      </c>
      <c r="V23" s="842">
        <f t="shared" si="4"/>
        <v>2.25</v>
      </c>
      <c r="W23" s="828">
        <v>5</v>
      </c>
    </row>
    <row r="24" spans="1:23" ht="14.4" customHeight="1" x14ac:dyDescent="0.3">
      <c r="A24" s="889" t="s">
        <v>9408</v>
      </c>
      <c r="B24" s="838">
        <v>6</v>
      </c>
      <c r="C24" s="839">
        <v>4.0599999999999996</v>
      </c>
      <c r="D24" s="840">
        <v>4</v>
      </c>
      <c r="E24" s="819">
        <v>9</v>
      </c>
      <c r="F24" s="820">
        <v>6.07</v>
      </c>
      <c r="G24" s="821">
        <v>3.3</v>
      </c>
      <c r="H24" s="822">
        <v>10</v>
      </c>
      <c r="I24" s="823">
        <v>6.74</v>
      </c>
      <c r="J24" s="824">
        <v>3.3</v>
      </c>
      <c r="K24" s="825">
        <v>0.67</v>
      </c>
      <c r="L24" s="822">
        <v>2</v>
      </c>
      <c r="M24" s="822">
        <v>18</v>
      </c>
      <c r="N24" s="826">
        <v>6</v>
      </c>
      <c r="O24" s="822" t="s">
        <v>9374</v>
      </c>
      <c r="P24" s="841" t="s">
        <v>9409</v>
      </c>
      <c r="Q24" s="827">
        <f t="shared" si="0"/>
        <v>4</v>
      </c>
      <c r="R24" s="827">
        <f t="shared" si="0"/>
        <v>2.6800000000000006</v>
      </c>
      <c r="S24" s="838">
        <f t="shared" si="1"/>
        <v>60</v>
      </c>
      <c r="T24" s="838">
        <f t="shared" si="2"/>
        <v>33</v>
      </c>
      <c r="U24" s="838">
        <f t="shared" si="3"/>
        <v>-27</v>
      </c>
      <c r="V24" s="842">
        <f t="shared" si="4"/>
        <v>0.55000000000000004</v>
      </c>
      <c r="W24" s="828"/>
    </row>
    <row r="25" spans="1:23" ht="14.4" customHeight="1" x14ac:dyDescent="0.3">
      <c r="A25" s="890" t="s">
        <v>9410</v>
      </c>
      <c r="B25" s="883">
        <v>4</v>
      </c>
      <c r="C25" s="885">
        <v>4.4800000000000004</v>
      </c>
      <c r="D25" s="844">
        <v>5.8</v>
      </c>
      <c r="E25" s="886">
        <v>7</v>
      </c>
      <c r="F25" s="887">
        <v>7.44</v>
      </c>
      <c r="G25" s="836">
        <v>4.9000000000000004</v>
      </c>
      <c r="H25" s="878">
        <v>6</v>
      </c>
      <c r="I25" s="877">
        <v>6.7</v>
      </c>
      <c r="J25" s="833">
        <v>3.5</v>
      </c>
      <c r="K25" s="879">
        <v>1.1200000000000001</v>
      </c>
      <c r="L25" s="878">
        <v>3</v>
      </c>
      <c r="M25" s="878">
        <v>27</v>
      </c>
      <c r="N25" s="880">
        <v>9</v>
      </c>
      <c r="O25" s="878" t="s">
        <v>9374</v>
      </c>
      <c r="P25" s="881" t="s">
        <v>9411</v>
      </c>
      <c r="Q25" s="882">
        <f t="shared" si="0"/>
        <v>2</v>
      </c>
      <c r="R25" s="882">
        <f t="shared" si="0"/>
        <v>2.2199999999999998</v>
      </c>
      <c r="S25" s="883">
        <f t="shared" si="1"/>
        <v>54</v>
      </c>
      <c r="T25" s="883">
        <f t="shared" si="2"/>
        <v>21</v>
      </c>
      <c r="U25" s="883">
        <f t="shared" si="3"/>
        <v>-33</v>
      </c>
      <c r="V25" s="884">
        <f t="shared" si="4"/>
        <v>0.3888888888888889</v>
      </c>
      <c r="W25" s="835"/>
    </row>
    <row r="26" spans="1:23" ht="14.4" customHeight="1" x14ac:dyDescent="0.3">
      <c r="A26" s="890" t="s">
        <v>9412</v>
      </c>
      <c r="B26" s="883">
        <v>4</v>
      </c>
      <c r="C26" s="885">
        <v>9.61</v>
      </c>
      <c r="D26" s="844">
        <v>7.8</v>
      </c>
      <c r="E26" s="886">
        <v>2</v>
      </c>
      <c r="F26" s="887">
        <v>4.75</v>
      </c>
      <c r="G26" s="836">
        <v>6.5</v>
      </c>
      <c r="H26" s="878"/>
      <c r="I26" s="877"/>
      <c r="J26" s="833"/>
      <c r="K26" s="879">
        <v>2.38</v>
      </c>
      <c r="L26" s="878">
        <v>3</v>
      </c>
      <c r="M26" s="878">
        <v>30</v>
      </c>
      <c r="N26" s="880">
        <v>10</v>
      </c>
      <c r="O26" s="878" t="s">
        <v>9374</v>
      </c>
      <c r="P26" s="881" t="s">
        <v>9413</v>
      </c>
      <c r="Q26" s="882">
        <f t="shared" si="0"/>
        <v>-4</v>
      </c>
      <c r="R26" s="882">
        <f t="shared" si="0"/>
        <v>-9.61</v>
      </c>
      <c r="S26" s="883" t="str">
        <f t="shared" si="1"/>
        <v/>
      </c>
      <c r="T26" s="883" t="str">
        <f t="shared" si="2"/>
        <v/>
      </c>
      <c r="U26" s="883" t="str">
        <f t="shared" si="3"/>
        <v/>
      </c>
      <c r="V26" s="884" t="str">
        <f t="shared" si="4"/>
        <v/>
      </c>
      <c r="W26" s="835"/>
    </row>
    <row r="27" spans="1:23" ht="14.4" customHeight="1" x14ac:dyDescent="0.3">
      <c r="A27" s="889" t="s">
        <v>9414</v>
      </c>
      <c r="B27" s="829">
        <v>144</v>
      </c>
      <c r="C27" s="830">
        <v>32.5</v>
      </c>
      <c r="D27" s="831">
        <v>2.6</v>
      </c>
      <c r="E27" s="843">
        <v>138</v>
      </c>
      <c r="F27" s="823">
        <v>31.25</v>
      </c>
      <c r="G27" s="824">
        <v>2.5</v>
      </c>
      <c r="H27" s="822">
        <v>107</v>
      </c>
      <c r="I27" s="823">
        <v>24.24</v>
      </c>
      <c r="J27" s="824">
        <v>2.5</v>
      </c>
      <c r="K27" s="825">
        <v>0.22</v>
      </c>
      <c r="L27" s="822">
        <v>1</v>
      </c>
      <c r="M27" s="822">
        <v>9</v>
      </c>
      <c r="N27" s="826">
        <v>3</v>
      </c>
      <c r="O27" s="822" t="s">
        <v>9374</v>
      </c>
      <c r="P27" s="841" t="s">
        <v>9415</v>
      </c>
      <c r="Q27" s="827">
        <f t="shared" si="0"/>
        <v>-37</v>
      </c>
      <c r="R27" s="827">
        <f t="shared" si="0"/>
        <v>-8.2600000000000016</v>
      </c>
      <c r="S27" s="838">
        <f t="shared" si="1"/>
        <v>321</v>
      </c>
      <c r="T27" s="838">
        <f t="shared" si="2"/>
        <v>267.5</v>
      </c>
      <c r="U27" s="838">
        <f t="shared" si="3"/>
        <v>-53.5</v>
      </c>
      <c r="V27" s="842">
        <f t="shared" si="4"/>
        <v>0.83333333333333337</v>
      </c>
      <c r="W27" s="828">
        <v>7</v>
      </c>
    </row>
    <row r="28" spans="1:23" ht="14.4" customHeight="1" x14ac:dyDescent="0.3">
      <c r="A28" s="890" t="s">
        <v>9416</v>
      </c>
      <c r="B28" s="874">
        <v>25</v>
      </c>
      <c r="C28" s="875">
        <v>6.4</v>
      </c>
      <c r="D28" s="832">
        <v>2.6</v>
      </c>
      <c r="E28" s="876">
        <v>30</v>
      </c>
      <c r="F28" s="877">
        <v>7.75</v>
      </c>
      <c r="G28" s="833">
        <v>2.5</v>
      </c>
      <c r="H28" s="878">
        <v>36</v>
      </c>
      <c r="I28" s="877">
        <v>9.3800000000000008</v>
      </c>
      <c r="J28" s="834">
        <v>3.1</v>
      </c>
      <c r="K28" s="879">
        <v>0.25</v>
      </c>
      <c r="L28" s="878">
        <v>1</v>
      </c>
      <c r="M28" s="878">
        <v>9</v>
      </c>
      <c r="N28" s="880">
        <v>3</v>
      </c>
      <c r="O28" s="878" t="s">
        <v>9374</v>
      </c>
      <c r="P28" s="881" t="s">
        <v>9417</v>
      </c>
      <c r="Q28" s="882">
        <f t="shared" si="0"/>
        <v>11</v>
      </c>
      <c r="R28" s="882">
        <f t="shared" si="0"/>
        <v>2.9800000000000004</v>
      </c>
      <c r="S28" s="883">
        <f t="shared" si="1"/>
        <v>108</v>
      </c>
      <c r="T28" s="883">
        <f t="shared" si="2"/>
        <v>111.60000000000001</v>
      </c>
      <c r="U28" s="883">
        <f t="shared" si="3"/>
        <v>3.6000000000000085</v>
      </c>
      <c r="V28" s="884">
        <f t="shared" si="4"/>
        <v>1.0333333333333334</v>
      </c>
      <c r="W28" s="835">
        <v>12</v>
      </c>
    </row>
    <row r="29" spans="1:23" ht="14.4" customHeight="1" x14ac:dyDescent="0.3">
      <c r="A29" s="890" t="s">
        <v>9418</v>
      </c>
      <c r="B29" s="874">
        <v>1</v>
      </c>
      <c r="C29" s="875">
        <v>0.48</v>
      </c>
      <c r="D29" s="832">
        <v>3</v>
      </c>
      <c r="E29" s="876"/>
      <c r="F29" s="877"/>
      <c r="G29" s="833"/>
      <c r="H29" s="878">
        <v>2</v>
      </c>
      <c r="I29" s="877">
        <v>0.96</v>
      </c>
      <c r="J29" s="833">
        <v>5</v>
      </c>
      <c r="K29" s="879">
        <v>0.48</v>
      </c>
      <c r="L29" s="878">
        <v>2</v>
      </c>
      <c r="M29" s="878">
        <v>15</v>
      </c>
      <c r="N29" s="880">
        <v>5</v>
      </c>
      <c r="O29" s="878" t="s">
        <v>9374</v>
      </c>
      <c r="P29" s="881" t="s">
        <v>9419</v>
      </c>
      <c r="Q29" s="882">
        <f t="shared" si="0"/>
        <v>1</v>
      </c>
      <c r="R29" s="882">
        <f t="shared" si="0"/>
        <v>0.48</v>
      </c>
      <c r="S29" s="883">
        <f t="shared" si="1"/>
        <v>10</v>
      </c>
      <c r="T29" s="883">
        <f t="shared" si="2"/>
        <v>10</v>
      </c>
      <c r="U29" s="883">
        <f t="shared" si="3"/>
        <v>0</v>
      </c>
      <c r="V29" s="884">
        <f t="shared" si="4"/>
        <v>1</v>
      </c>
      <c r="W29" s="835">
        <v>1</v>
      </c>
    </row>
    <row r="30" spans="1:23" ht="14.4" customHeight="1" x14ac:dyDescent="0.3">
      <c r="A30" s="889" t="s">
        <v>9420</v>
      </c>
      <c r="B30" s="838"/>
      <c r="C30" s="839"/>
      <c r="D30" s="840"/>
      <c r="E30" s="819">
        <v>1</v>
      </c>
      <c r="F30" s="820">
        <v>1.1399999999999999</v>
      </c>
      <c r="G30" s="821">
        <v>4</v>
      </c>
      <c r="H30" s="822"/>
      <c r="I30" s="823"/>
      <c r="J30" s="824"/>
      <c r="K30" s="825">
        <v>1.1399999999999999</v>
      </c>
      <c r="L30" s="822">
        <v>2</v>
      </c>
      <c r="M30" s="822">
        <v>21</v>
      </c>
      <c r="N30" s="826">
        <v>7</v>
      </c>
      <c r="O30" s="822" t="s">
        <v>9374</v>
      </c>
      <c r="P30" s="841" t="s">
        <v>9421</v>
      </c>
      <c r="Q30" s="827">
        <f t="shared" si="0"/>
        <v>0</v>
      </c>
      <c r="R30" s="827">
        <f t="shared" si="0"/>
        <v>0</v>
      </c>
      <c r="S30" s="838" t="str">
        <f t="shared" si="1"/>
        <v/>
      </c>
      <c r="T30" s="838" t="str">
        <f t="shared" si="2"/>
        <v/>
      </c>
      <c r="U30" s="838" t="str">
        <f t="shared" si="3"/>
        <v/>
      </c>
      <c r="V30" s="842" t="str">
        <f t="shared" si="4"/>
        <v/>
      </c>
      <c r="W30" s="828"/>
    </row>
    <row r="31" spans="1:23" ht="14.4" customHeight="1" x14ac:dyDescent="0.3">
      <c r="A31" s="890" t="s">
        <v>9422</v>
      </c>
      <c r="B31" s="883"/>
      <c r="C31" s="885"/>
      <c r="D31" s="844"/>
      <c r="E31" s="886">
        <v>1</v>
      </c>
      <c r="F31" s="887">
        <v>2.1800000000000002</v>
      </c>
      <c r="G31" s="836">
        <v>7</v>
      </c>
      <c r="H31" s="878"/>
      <c r="I31" s="877"/>
      <c r="J31" s="833"/>
      <c r="K31" s="879">
        <v>2.1800000000000002</v>
      </c>
      <c r="L31" s="878">
        <v>3</v>
      </c>
      <c r="M31" s="878">
        <v>30</v>
      </c>
      <c r="N31" s="880">
        <v>10</v>
      </c>
      <c r="O31" s="878" t="s">
        <v>9374</v>
      </c>
      <c r="P31" s="881" t="s">
        <v>9423</v>
      </c>
      <c r="Q31" s="882">
        <f t="shared" si="0"/>
        <v>0</v>
      </c>
      <c r="R31" s="882">
        <f t="shared" si="0"/>
        <v>0</v>
      </c>
      <c r="S31" s="883" t="str">
        <f t="shared" si="1"/>
        <v/>
      </c>
      <c r="T31" s="883" t="str">
        <f t="shared" si="2"/>
        <v/>
      </c>
      <c r="U31" s="883" t="str">
        <f t="shared" si="3"/>
        <v/>
      </c>
      <c r="V31" s="884" t="str">
        <f t="shared" si="4"/>
        <v/>
      </c>
      <c r="W31" s="835"/>
    </row>
    <row r="32" spans="1:23" ht="14.4" customHeight="1" x14ac:dyDescent="0.3">
      <c r="A32" s="889" t="s">
        <v>9424</v>
      </c>
      <c r="B32" s="829">
        <v>1</v>
      </c>
      <c r="C32" s="830">
        <v>0.46</v>
      </c>
      <c r="D32" s="831">
        <v>4</v>
      </c>
      <c r="E32" s="843"/>
      <c r="F32" s="823"/>
      <c r="G32" s="824"/>
      <c r="H32" s="822"/>
      <c r="I32" s="823"/>
      <c r="J32" s="824"/>
      <c r="K32" s="825">
        <v>0.46</v>
      </c>
      <c r="L32" s="822">
        <v>1</v>
      </c>
      <c r="M32" s="822">
        <v>9</v>
      </c>
      <c r="N32" s="826">
        <v>3</v>
      </c>
      <c r="O32" s="822" t="s">
        <v>9374</v>
      </c>
      <c r="P32" s="841" t="s">
        <v>9425</v>
      </c>
      <c r="Q32" s="827">
        <f t="shared" si="0"/>
        <v>-1</v>
      </c>
      <c r="R32" s="827">
        <f t="shared" si="0"/>
        <v>-0.46</v>
      </c>
      <c r="S32" s="838" t="str">
        <f t="shared" si="1"/>
        <v/>
      </c>
      <c r="T32" s="838" t="str">
        <f t="shared" si="2"/>
        <v/>
      </c>
      <c r="U32" s="838" t="str">
        <f t="shared" si="3"/>
        <v/>
      </c>
      <c r="V32" s="842" t="str">
        <f t="shared" si="4"/>
        <v/>
      </c>
      <c r="W32" s="828"/>
    </row>
    <row r="33" spans="1:23" ht="14.4" customHeight="1" x14ac:dyDescent="0.3">
      <c r="A33" s="889" t="s">
        <v>9426</v>
      </c>
      <c r="B33" s="838">
        <v>1</v>
      </c>
      <c r="C33" s="839">
        <v>0.34</v>
      </c>
      <c r="D33" s="840">
        <v>3</v>
      </c>
      <c r="E33" s="843">
        <v>2</v>
      </c>
      <c r="F33" s="823">
        <v>0.68</v>
      </c>
      <c r="G33" s="824">
        <v>2.5</v>
      </c>
      <c r="H33" s="819">
        <v>1</v>
      </c>
      <c r="I33" s="820">
        <v>0.34</v>
      </c>
      <c r="J33" s="821">
        <v>1</v>
      </c>
      <c r="K33" s="825">
        <v>0.34</v>
      </c>
      <c r="L33" s="822">
        <v>1</v>
      </c>
      <c r="M33" s="822">
        <v>12</v>
      </c>
      <c r="N33" s="826">
        <v>4</v>
      </c>
      <c r="O33" s="822" t="s">
        <v>9374</v>
      </c>
      <c r="P33" s="841" t="s">
        <v>9427</v>
      </c>
      <c r="Q33" s="827">
        <f t="shared" si="0"/>
        <v>0</v>
      </c>
      <c r="R33" s="827">
        <f t="shared" si="0"/>
        <v>0</v>
      </c>
      <c r="S33" s="838">
        <f t="shared" si="1"/>
        <v>4</v>
      </c>
      <c r="T33" s="838">
        <f t="shared" si="2"/>
        <v>1</v>
      </c>
      <c r="U33" s="838">
        <f t="shared" si="3"/>
        <v>-3</v>
      </c>
      <c r="V33" s="842">
        <f t="shared" si="4"/>
        <v>0.25</v>
      </c>
      <c r="W33" s="828"/>
    </row>
    <row r="34" spans="1:23" ht="14.4" customHeight="1" x14ac:dyDescent="0.3">
      <c r="A34" s="890" t="s">
        <v>9428</v>
      </c>
      <c r="B34" s="883">
        <v>2</v>
      </c>
      <c r="C34" s="885">
        <v>0.82</v>
      </c>
      <c r="D34" s="844">
        <v>3</v>
      </c>
      <c r="E34" s="876">
        <v>2</v>
      </c>
      <c r="F34" s="877">
        <v>0.91</v>
      </c>
      <c r="G34" s="833">
        <v>7.5</v>
      </c>
      <c r="H34" s="886">
        <v>3</v>
      </c>
      <c r="I34" s="887">
        <v>1.22</v>
      </c>
      <c r="J34" s="836">
        <v>3.7</v>
      </c>
      <c r="K34" s="879">
        <v>0.41</v>
      </c>
      <c r="L34" s="878">
        <v>1</v>
      </c>
      <c r="M34" s="878">
        <v>12</v>
      </c>
      <c r="N34" s="880">
        <v>4</v>
      </c>
      <c r="O34" s="878" t="s">
        <v>9374</v>
      </c>
      <c r="P34" s="881" t="s">
        <v>9429</v>
      </c>
      <c r="Q34" s="882">
        <f t="shared" si="0"/>
        <v>1</v>
      </c>
      <c r="R34" s="882">
        <f t="shared" si="0"/>
        <v>0.4</v>
      </c>
      <c r="S34" s="883">
        <f t="shared" si="1"/>
        <v>12</v>
      </c>
      <c r="T34" s="883">
        <f t="shared" si="2"/>
        <v>11.100000000000001</v>
      </c>
      <c r="U34" s="883">
        <f t="shared" si="3"/>
        <v>-0.89999999999999858</v>
      </c>
      <c r="V34" s="884">
        <f t="shared" si="4"/>
        <v>0.92500000000000016</v>
      </c>
      <c r="W34" s="835"/>
    </row>
    <row r="35" spans="1:23" ht="14.4" customHeight="1" x14ac:dyDescent="0.3">
      <c r="A35" s="889" t="s">
        <v>9430</v>
      </c>
      <c r="B35" s="838"/>
      <c r="C35" s="839"/>
      <c r="D35" s="840"/>
      <c r="E35" s="819">
        <v>2</v>
      </c>
      <c r="F35" s="820">
        <v>5.91</v>
      </c>
      <c r="G35" s="821">
        <v>3.5</v>
      </c>
      <c r="H35" s="822"/>
      <c r="I35" s="823"/>
      <c r="J35" s="824"/>
      <c r="K35" s="825">
        <v>2.95</v>
      </c>
      <c r="L35" s="822">
        <v>2</v>
      </c>
      <c r="M35" s="822">
        <v>18</v>
      </c>
      <c r="N35" s="826">
        <v>6</v>
      </c>
      <c r="O35" s="822" t="s">
        <v>9374</v>
      </c>
      <c r="P35" s="841" t="s">
        <v>9431</v>
      </c>
      <c r="Q35" s="827">
        <f t="shared" si="0"/>
        <v>0</v>
      </c>
      <c r="R35" s="827">
        <f t="shared" si="0"/>
        <v>0</v>
      </c>
      <c r="S35" s="838" t="str">
        <f t="shared" si="1"/>
        <v/>
      </c>
      <c r="T35" s="838" t="str">
        <f t="shared" si="2"/>
        <v/>
      </c>
      <c r="U35" s="838" t="str">
        <f t="shared" si="3"/>
        <v/>
      </c>
      <c r="V35" s="842" t="str">
        <f t="shared" si="4"/>
        <v/>
      </c>
      <c r="W35" s="828"/>
    </row>
    <row r="36" spans="1:23" ht="14.4" customHeight="1" x14ac:dyDescent="0.3">
      <c r="A36" s="890" t="s">
        <v>9432</v>
      </c>
      <c r="B36" s="883"/>
      <c r="C36" s="885"/>
      <c r="D36" s="844"/>
      <c r="E36" s="886">
        <v>1</v>
      </c>
      <c r="F36" s="887">
        <v>3.16</v>
      </c>
      <c r="G36" s="836">
        <v>4</v>
      </c>
      <c r="H36" s="878">
        <v>1</v>
      </c>
      <c r="I36" s="877">
        <v>3.12</v>
      </c>
      <c r="J36" s="833">
        <v>6</v>
      </c>
      <c r="K36" s="879">
        <v>3.1</v>
      </c>
      <c r="L36" s="878">
        <v>3</v>
      </c>
      <c r="M36" s="878">
        <v>24</v>
      </c>
      <c r="N36" s="880">
        <v>8</v>
      </c>
      <c r="O36" s="878" t="s">
        <v>9374</v>
      </c>
      <c r="P36" s="881" t="s">
        <v>9431</v>
      </c>
      <c r="Q36" s="882">
        <f t="shared" si="0"/>
        <v>1</v>
      </c>
      <c r="R36" s="882">
        <f t="shared" si="0"/>
        <v>3.12</v>
      </c>
      <c r="S36" s="883">
        <f t="shared" si="1"/>
        <v>8</v>
      </c>
      <c r="T36" s="883">
        <f t="shared" si="2"/>
        <v>6</v>
      </c>
      <c r="U36" s="883">
        <f t="shared" si="3"/>
        <v>-2</v>
      </c>
      <c r="V36" s="884">
        <f t="shared" si="4"/>
        <v>0.75</v>
      </c>
      <c r="W36" s="835"/>
    </row>
    <row r="37" spans="1:23" ht="14.4" customHeight="1" x14ac:dyDescent="0.3">
      <c r="A37" s="889" t="s">
        <v>9433</v>
      </c>
      <c r="B37" s="838">
        <v>3</v>
      </c>
      <c r="C37" s="839">
        <v>3.01</v>
      </c>
      <c r="D37" s="840">
        <v>3.3</v>
      </c>
      <c r="E37" s="819">
        <v>4</v>
      </c>
      <c r="F37" s="820">
        <v>4.0199999999999996</v>
      </c>
      <c r="G37" s="821">
        <v>3.5</v>
      </c>
      <c r="H37" s="822">
        <v>2</v>
      </c>
      <c r="I37" s="823">
        <v>2.0099999999999998</v>
      </c>
      <c r="J37" s="824">
        <v>3</v>
      </c>
      <c r="K37" s="825">
        <v>1</v>
      </c>
      <c r="L37" s="822">
        <v>1</v>
      </c>
      <c r="M37" s="822">
        <v>12</v>
      </c>
      <c r="N37" s="826">
        <v>4</v>
      </c>
      <c r="O37" s="822" t="s">
        <v>9374</v>
      </c>
      <c r="P37" s="841" t="s">
        <v>9434</v>
      </c>
      <c r="Q37" s="827">
        <f t="shared" si="0"/>
        <v>-1</v>
      </c>
      <c r="R37" s="827">
        <f t="shared" si="0"/>
        <v>-1</v>
      </c>
      <c r="S37" s="838">
        <f t="shared" si="1"/>
        <v>8</v>
      </c>
      <c r="T37" s="838">
        <f t="shared" si="2"/>
        <v>6</v>
      </c>
      <c r="U37" s="838">
        <f t="shared" si="3"/>
        <v>-2</v>
      </c>
      <c r="V37" s="842">
        <f t="shared" si="4"/>
        <v>0.75</v>
      </c>
      <c r="W37" s="828"/>
    </row>
    <row r="38" spans="1:23" ht="14.4" customHeight="1" x14ac:dyDescent="0.3">
      <c r="A38" s="889" t="s">
        <v>9435</v>
      </c>
      <c r="B38" s="829">
        <v>1</v>
      </c>
      <c r="C38" s="830">
        <v>0.37</v>
      </c>
      <c r="D38" s="831">
        <v>3</v>
      </c>
      <c r="E38" s="843">
        <v>1</v>
      </c>
      <c r="F38" s="823">
        <v>0.37</v>
      </c>
      <c r="G38" s="824">
        <v>3</v>
      </c>
      <c r="H38" s="822">
        <v>1</v>
      </c>
      <c r="I38" s="823">
        <v>0.35</v>
      </c>
      <c r="J38" s="824">
        <v>3</v>
      </c>
      <c r="K38" s="825">
        <v>0.35</v>
      </c>
      <c r="L38" s="822">
        <v>1</v>
      </c>
      <c r="M38" s="822">
        <v>12</v>
      </c>
      <c r="N38" s="826">
        <v>4</v>
      </c>
      <c r="O38" s="822" t="s">
        <v>9374</v>
      </c>
      <c r="P38" s="841" t="s">
        <v>9436</v>
      </c>
      <c r="Q38" s="827">
        <f t="shared" si="0"/>
        <v>0</v>
      </c>
      <c r="R38" s="827">
        <f t="shared" si="0"/>
        <v>-2.0000000000000018E-2</v>
      </c>
      <c r="S38" s="838">
        <f t="shared" si="1"/>
        <v>4</v>
      </c>
      <c r="T38" s="838">
        <f t="shared" si="2"/>
        <v>3</v>
      </c>
      <c r="U38" s="838">
        <f t="shared" si="3"/>
        <v>-1</v>
      </c>
      <c r="V38" s="842">
        <f t="shared" si="4"/>
        <v>0.75</v>
      </c>
      <c r="W38" s="828"/>
    </row>
    <row r="39" spans="1:23" ht="14.4" customHeight="1" x14ac:dyDescent="0.3">
      <c r="A39" s="890" t="s">
        <v>9437</v>
      </c>
      <c r="B39" s="874">
        <v>3</v>
      </c>
      <c r="C39" s="875">
        <v>1.34</v>
      </c>
      <c r="D39" s="832">
        <v>3.3</v>
      </c>
      <c r="E39" s="876">
        <v>2</v>
      </c>
      <c r="F39" s="877">
        <v>0.85</v>
      </c>
      <c r="G39" s="833">
        <v>3</v>
      </c>
      <c r="H39" s="878">
        <v>1</v>
      </c>
      <c r="I39" s="877">
        <v>0.42</v>
      </c>
      <c r="J39" s="833">
        <v>2</v>
      </c>
      <c r="K39" s="879">
        <v>0.42</v>
      </c>
      <c r="L39" s="878">
        <v>2</v>
      </c>
      <c r="M39" s="878">
        <v>18</v>
      </c>
      <c r="N39" s="880">
        <v>6</v>
      </c>
      <c r="O39" s="878" t="s">
        <v>9374</v>
      </c>
      <c r="P39" s="881" t="s">
        <v>9438</v>
      </c>
      <c r="Q39" s="882">
        <f t="shared" si="0"/>
        <v>-2</v>
      </c>
      <c r="R39" s="882">
        <f t="shared" si="0"/>
        <v>-0.92000000000000015</v>
      </c>
      <c r="S39" s="883">
        <f t="shared" si="1"/>
        <v>6</v>
      </c>
      <c r="T39" s="883">
        <f t="shared" si="2"/>
        <v>2</v>
      </c>
      <c r="U39" s="883">
        <f t="shared" si="3"/>
        <v>-4</v>
      </c>
      <c r="V39" s="884">
        <f t="shared" si="4"/>
        <v>0.33333333333333331</v>
      </c>
      <c r="W39" s="835"/>
    </row>
    <row r="40" spans="1:23" ht="14.4" customHeight="1" x14ac:dyDescent="0.3">
      <c r="A40" s="889" t="s">
        <v>9439</v>
      </c>
      <c r="B40" s="838"/>
      <c r="C40" s="839"/>
      <c r="D40" s="840"/>
      <c r="E40" s="819">
        <v>1</v>
      </c>
      <c r="F40" s="820">
        <v>4.13</v>
      </c>
      <c r="G40" s="821">
        <v>9</v>
      </c>
      <c r="H40" s="822"/>
      <c r="I40" s="823"/>
      <c r="J40" s="824"/>
      <c r="K40" s="825">
        <v>4.13</v>
      </c>
      <c r="L40" s="822">
        <v>4</v>
      </c>
      <c r="M40" s="822">
        <v>36</v>
      </c>
      <c r="N40" s="826">
        <v>12</v>
      </c>
      <c r="O40" s="822" t="s">
        <v>9374</v>
      </c>
      <c r="P40" s="841" t="s">
        <v>9440</v>
      </c>
      <c r="Q40" s="827">
        <f t="shared" si="0"/>
        <v>0</v>
      </c>
      <c r="R40" s="827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2" t="str">
        <f t="shared" si="4"/>
        <v/>
      </c>
      <c r="W40" s="828"/>
    </row>
    <row r="41" spans="1:23" ht="14.4" customHeight="1" x14ac:dyDescent="0.3">
      <c r="A41" s="889" t="s">
        <v>9441</v>
      </c>
      <c r="B41" s="838"/>
      <c r="C41" s="839"/>
      <c r="D41" s="840"/>
      <c r="E41" s="819">
        <v>1</v>
      </c>
      <c r="F41" s="820">
        <v>2.88</v>
      </c>
      <c r="G41" s="821">
        <v>6</v>
      </c>
      <c r="H41" s="822"/>
      <c r="I41" s="823"/>
      <c r="J41" s="824"/>
      <c r="K41" s="825">
        <v>2.88</v>
      </c>
      <c r="L41" s="822">
        <v>3</v>
      </c>
      <c r="M41" s="822">
        <v>27</v>
      </c>
      <c r="N41" s="826">
        <v>9</v>
      </c>
      <c r="O41" s="822" t="s">
        <v>9374</v>
      </c>
      <c r="P41" s="841" t="s">
        <v>9442</v>
      </c>
      <c r="Q41" s="827">
        <f t="shared" si="0"/>
        <v>0</v>
      </c>
      <c r="R41" s="827">
        <f t="shared" si="0"/>
        <v>0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42" t="str">
        <f t="shared" si="4"/>
        <v/>
      </c>
      <c r="W41" s="828"/>
    </row>
    <row r="42" spans="1:23" ht="14.4" customHeight="1" x14ac:dyDescent="0.3">
      <c r="A42" s="889" t="s">
        <v>9443</v>
      </c>
      <c r="B42" s="838"/>
      <c r="C42" s="839"/>
      <c r="D42" s="840"/>
      <c r="E42" s="843">
        <v>1</v>
      </c>
      <c r="F42" s="823">
        <v>1.67</v>
      </c>
      <c r="G42" s="824">
        <v>5</v>
      </c>
      <c r="H42" s="819">
        <v>2</v>
      </c>
      <c r="I42" s="820">
        <v>3.33</v>
      </c>
      <c r="J42" s="821">
        <v>4</v>
      </c>
      <c r="K42" s="825">
        <v>1.67</v>
      </c>
      <c r="L42" s="822">
        <v>3</v>
      </c>
      <c r="M42" s="822">
        <v>27</v>
      </c>
      <c r="N42" s="826">
        <v>9</v>
      </c>
      <c r="O42" s="822" t="s">
        <v>9374</v>
      </c>
      <c r="P42" s="841" t="s">
        <v>9444</v>
      </c>
      <c r="Q42" s="827">
        <f t="shared" si="0"/>
        <v>2</v>
      </c>
      <c r="R42" s="827">
        <f t="shared" si="0"/>
        <v>3.33</v>
      </c>
      <c r="S42" s="838">
        <f t="shared" si="1"/>
        <v>18</v>
      </c>
      <c r="T42" s="838">
        <f t="shared" si="2"/>
        <v>8</v>
      </c>
      <c r="U42" s="838">
        <f t="shared" si="3"/>
        <v>-10</v>
      </c>
      <c r="V42" s="842">
        <f t="shared" si="4"/>
        <v>0.44444444444444442</v>
      </c>
      <c r="W42" s="828"/>
    </row>
    <row r="43" spans="1:23" ht="14.4" customHeight="1" x14ac:dyDescent="0.3">
      <c r="A43" s="889" t="s">
        <v>9445</v>
      </c>
      <c r="B43" s="829">
        <v>16</v>
      </c>
      <c r="C43" s="830">
        <v>5.87</v>
      </c>
      <c r="D43" s="831">
        <v>3.6</v>
      </c>
      <c r="E43" s="843">
        <v>8</v>
      </c>
      <c r="F43" s="823">
        <v>2.94</v>
      </c>
      <c r="G43" s="824">
        <v>4.3</v>
      </c>
      <c r="H43" s="822">
        <v>8</v>
      </c>
      <c r="I43" s="823">
        <v>2.96</v>
      </c>
      <c r="J43" s="824">
        <v>3.6</v>
      </c>
      <c r="K43" s="825">
        <v>0.36</v>
      </c>
      <c r="L43" s="822">
        <v>2</v>
      </c>
      <c r="M43" s="822">
        <v>15</v>
      </c>
      <c r="N43" s="826">
        <v>5</v>
      </c>
      <c r="O43" s="822" t="s">
        <v>9374</v>
      </c>
      <c r="P43" s="841" t="s">
        <v>9446</v>
      </c>
      <c r="Q43" s="827">
        <f t="shared" si="0"/>
        <v>-8</v>
      </c>
      <c r="R43" s="827">
        <f t="shared" si="0"/>
        <v>-2.91</v>
      </c>
      <c r="S43" s="838">
        <f t="shared" si="1"/>
        <v>40</v>
      </c>
      <c r="T43" s="838">
        <f t="shared" si="2"/>
        <v>28.8</v>
      </c>
      <c r="U43" s="838">
        <f t="shared" si="3"/>
        <v>-11.2</v>
      </c>
      <c r="V43" s="842">
        <f t="shared" si="4"/>
        <v>0.72</v>
      </c>
      <c r="W43" s="828"/>
    </row>
    <row r="44" spans="1:23" ht="14.4" customHeight="1" x14ac:dyDescent="0.3">
      <c r="A44" s="890" t="s">
        <v>9447</v>
      </c>
      <c r="B44" s="874">
        <v>20</v>
      </c>
      <c r="C44" s="875">
        <v>12.65</v>
      </c>
      <c r="D44" s="832">
        <v>4.9000000000000004</v>
      </c>
      <c r="E44" s="876">
        <v>16</v>
      </c>
      <c r="F44" s="877">
        <v>9.86</v>
      </c>
      <c r="G44" s="833">
        <v>4.9000000000000004</v>
      </c>
      <c r="H44" s="878">
        <v>15</v>
      </c>
      <c r="I44" s="877">
        <v>8.93</v>
      </c>
      <c r="J44" s="833">
        <v>4.4000000000000004</v>
      </c>
      <c r="K44" s="879">
        <v>0.61</v>
      </c>
      <c r="L44" s="878">
        <v>2</v>
      </c>
      <c r="M44" s="878">
        <v>21</v>
      </c>
      <c r="N44" s="880">
        <v>7</v>
      </c>
      <c r="O44" s="878" t="s">
        <v>9374</v>
      </c>
      <c r="P44" s="881" t="s">
        <v>9448</v>
      </c>
      <c r="Q44" s="882">
        <f t="shared" si="0"/>
        <v>-5</v>
      </c>
      <c r="R44" s="882">
        <f t="shared" si="0"/>
        <v>-3.7200000000000006</v>
      </c>
      <c r="S44" s="883">
        <f t="shared" si="1"/>
        <v>105</v>
      </c>
      <c r="T44" s="883">
        <f t="shared" si="2"/>
        <v>66</v>
      </c>
      <c r="U44" s="883">
        <f t="shared" si="3"/>
        <v>-39</v>
      </c>
      <c r="V44" s="884">
        <f t="shared" si="4"/>
        <v>0.62857142857142856</v>
      </c>
      <c r="W44" s="835">
        <v>3</v>
      </c>
    </row>
    <row r="45" spans="1:23" ht="14.4" customHeight="1" x14ac:dyDescent="0.3">
      <c r="A45" s="890" t="s">
        <v>9449</v>
      </c>
      <c r="B45" s="874"/>
      <c r="C45" s="875"/>
      <c r="D45" s="832"/>
      <c r="E45" s="876"/>
      <c r="F45" s="877"/>
      <c r="G45" s="833"/>
      <c r="H45" s="878">
        <v>1</v>
      </c>
      <c r="I45" s="877">
        <v>6.11</v>
      </c>
      <c r="J45" s="834">
        <v>11</v>
      </c>
      <c r="K45" s="879">
        <v>0.97</v>
      </c>
      <c r="L45" s="878">
        <v>3</v>
      </c>
      <c r="M45" s="878">
        <v>27</v>
      </c>
      <c r="N45" s="880">
        <v>9</v>
      </c>
      <c r="O45" s="878" t="s">
        <v>9374</v>
      </c>
      <c r="P45" s="881" t="s">
        <v>9450</v>
      </c>
      <c r="Q45" s="882">
        <f t="shared" si="0"/>
        <v>1</v>
      </c>
      <c r="R45" s="882">
        <f t="shared" si="0"/>
        <v>6.11</v>
      </c>
      <c r="S45" s="883">
        <f t="shared" si="1"/>
        <v>9</v>
      </c>
      <c r="T45" s="883">
        <f t="shared" si="2"/>
        <v>11</v>
      </c>
      <c r="U45" s="883">
        <f t="shared" si="3"/>
        <v>2</v>
      </c>
      <c r="V45" s="884">
        <f t="shared" si="4"/>
        <v>1.2222222222222223</v>
      </c>
      <c r="W45" s="835">
        <v>2</v>
      </c>
    </row>
    <row r="46" spans="1:23" ht="14.4" customHeight="1" x14ac:dyDescent="0.3">
      <c r="A46" s="889" t="s">
        <v>9451</v>
      </c>
      <c r="B46" s="838">
        <v>4</v>
      </c>
      <c r="C46" s="839">
        <v>2.94</v>
      </c>
      <c r="D46" s="840">
        <v>4.8</v>
      </c>
      <c r="E46" s="843">
        <v>10</v>
      </c>
      <c r="F46" s="823">
        <v>7.34</v>
      </c>
      <c r="G46" s="824">
        <v>5.7</v>
      </c>
      <c r="H46" s="819">
        <v>7</v>
      </c>
      <c r="I46" s="820">
        <v>5.32</v>
      </c>
      <c r="J46" s="821">
        <v>5.0999999999999996</v>
      </c>
      <c r="K46" s="825">
        <v>0.73</v>
      </c>
      <c r="L46" s="822">
        <v>2</v>
      </c>
      <c r="M46" s="822">
        <v>21</v>
      </c>
      <c r="N46" s="826">
        <v>7</v>
      </c>
      <c r="O46" s="822" t="s">
        <v>9374</v>
      </c>
      <c r="P46" s="841" t="s">
        <v>9452</v>
      </c>
      <c r="Q46" s="827">
        <f t="shared" si="0"/>
        <v>3</v>
      </c>
      <c r="R46" s="827">
        <f t="shared" si="0"/>
        <v>2.3800000000000003</v>
      </c>
      <c r="S46" s="838">
        <f t="shared" si="1"/>
        <v>49</v>
      </c>
      <c r="T46" s="838">
        <f t="shared" si="2"/>
        <v>35.699999999999996</v>
      </c>
      <c r="U46" s="838">
        <f t="shared" si="3"/>
        <v>-13.300000000000004</v>
      </c>
      <c r="V46" s="842">
        <f t="shared" si="4"/>
        <v>0.72857142857142854</v>
      </c>
      <c r="W46" s="828">
        <v>3</v>
      </c>
    </row>
    <row r="47" spans="1:23" ht="14.4" customHeight="1" x14ac:dyDescent="0.3">
      <c r="A47" s="890" t="s">
        <v>9453</v>
      </c>
      <c r="B47" s="883">
        <v>7</v>
      </c>
      <c r="C47" s="885">
        <v>6.22</v>
      </c>
      <c r="D47" s="844">
        <v>6.4</v>
      </c>
      <c r="E47" s="876">
        <v>6</v>
      </c>
      <c r="F47" s="877">
        <v>4.92</v>
      </c>
      <c r="G47" s="833">
        <v>6.7</v>
      </c>
      <c r="H47" s="886">
        <v>9</v>
      </c>
      <c r="I47" s="887">
        <v>7.53</v>
      </c>
      <c r="J47" s="836">
        <v>7.4</v>
      </c>
      <c r="K47" s="879">
        <v>0.87</v>
      </c>
      <c r="L47" s="878">
        <v>3</v>
      </c>
      <c r="M47" s="878">
        <v>27</v>
      </c>
      <c r="N47" s="880">
        <v>9</v>
      </c>
      <c r="O47" s="878" t="s">
        <v>9374</v>
      </c>
      <c r="P47" s="881" t="s">
        <v>9454</v>
      </c>
      <c r="Q47" s="882">
        <f t="shared" si="0"/>
        <v>2</v>
      </c>
      <c r="R47" s="882">
        <f t="shared" si="0"/>
        <v>1.3100000000000005</v>
      </c>
      <c r="S47" s="883">
        <f t="shared" si="1"/>
        <v>81</v>
      </c>
      <c r="T47" s="883">
        <f t="shared" si="2"/>
        <v>66.600000000000009</v>
      </c>
      <c r="U47" s="883">
        <f t="shared" si="3"/>
        <v>-14.399999999999991</v>
      </c>
      <c r="V47" s="884">
        <f t="shared" si="4"/>
        <v>0.8222222222222223</v>
      </c>
      <c r="W47" s="835">
        <v>7</v>
      </c>
    </row>
    <row r="48" spans="1:23" ht="14.4" customHeight="1" x14ac:dyDescent="0.3">
      <c r="A48" s="890" t="s">
        <v>9455</v>
      </c>
      <c r="B48" s="883">
        <v>1</v>
      </c>
      <c r="C48" s="885">
        <v>1.3</v>
      </c>
      <c r="D48" s="844">
        <v>9</v>
      </c>
      <c r="E48" s="876"/>
      <c r="F48" s="877"/>
      <c r="G48" s="833"/>
      <c r="H48" s="886">
        <v>1</v>
      </c>
      <c r="I48" s="887">
        <v>1.58</v>
      </c>
      <c r="J48" s="834">
        <v>17</v>
      </c>
      <c r="K48" s="879">
        <v>1.3</v>
      </c>
      <c r="L48" s="878">
        <v>4</v>
      </c>
      <c r="M48" s="878">
        <v>33</v>
      </c>
      <c r="N48" s="880">
        <v>11</v>
      </c>
      <c r="O48" s="878" t="s">
        <v>9374</v>
      </c>
      <c r="P48" s="881" t="s">
        <v>9456</v>
      </c>
      <c r="Q48" s="882">
        <f t="shared" si="0"/>
        <v>0</v>
      </c>
      <c r="R48" s="882">
        <f t="shared" si="0"/>
        <v>0.28000000000000003</v>
      </c>
      <c r="S48" s="883">
        <f t="shared" si="1"/>
        <v>11</v>
      </c>
      <c r="T48" s="883">
        <f t="shared" si="2"/>
        <v>17</v>
      </c>
      <c r="U48" s="883">
        <f t="shared" si="3"/>
        <v>6</v>
      </c>
      <c r="V48" s="884">
        <f t="shared" si="4"/>
        <v>1.5454545454545454</v>
      </c>
      <c r="W48" s="835">
        <v>6</v>
      </c>
    </row>
    <row r="49" spans="1:23" ht="14.4" customHeight="1" x14ac:dyDescent="0.3">
      <c r="A49" s="889" t="s">
        <v>9457</v>
      </c>
      <c r="B49" s="838">
        <v>4</v>
      </c>
      <c r="C49" s="839">
        <v>1.68</v>
      </c>
      <c r="D49" s="840">
        <v>4</v>
      </c>
      <c r="E49" s="819">
        <v>3</v>
      </c>
      <c r="F49" s="820">
        <v>1.25</v>
      </c>
      <c r="G49" s="821">
        <v>2.7</v>
      </c>
      <c r="H49" s="822">
        <v>3</v>
      </c>
      <c r="I49" s="823">
        <v>1.26</v>
      </c>
      <c r="J49" s="824">
        <v>3.3</v>
      </c>
      <c r="K49" s="825">
        <v>0.42</v>
      </c>
      <c r="L49" s="822">
        <v>2</v>
      </c>
      <c r="M49" s="822">
        <v>15</v>
      </c>
      <c r="N49" s="826">
        <v>5</v>
      </c>
      <c r="O49" s="822" t="s">
        <v>9374</v>
      </c>
      <c r="P49" s="841" t="s">
        <v>9458</v>
      </c>
      <c r="Q49" s="827">
        <f t="shared" si="0"/>
        <v>-1</v>
      </c>
      <c r="R49" s="827">
        <f t="shared" si="0"/>
        <v>-0.41999999999999993</v>
      </c>
      <c r="S49" s="838">
        <f t="shared" si="1"/>
        <v>15</v>
      </c>
      <c r="T49" s="838">
        <f t="shared" si="2"/>
        <v>9.8999999999999986</v>
      </c>
      <c r="U49" s="838">
        <f t="shared" si="3"/>
        <v>-5.1000000000000014</v>
      </c>
      <c r="V49" s="842">
        <f t="shared" si="4"/>
        <v>0.65999999999999992</v>
      </c>
      <c r="W49" s="828"/>
    </row>
    <row r="50" spans="1:23" ht="14.4" customHeight="1" x14ac:dyDescent="0.3">
      <c r="A50" s="890" t="s">
        <v>9459</v>
      </c>
      <c r="B50" s="883">
        <v>2</v>
      </c>
      <c r="C50" s="885">
        <v>1.1200000000000001</v>
      </c>
      <c r="D50" s="844">
        <v>4</v>
      </c>
      <c r="E50" s="886">
        <v>4</v>
      </c>
      <c r="F50" s="887">
        <v>2.2400000000000002</v>
      </c>
      <c r="G50" s="836">
        <v>3.5</v>
      </c>
      <c r="H50" s="878">
        <v>1</v>
      </c>
      <c r="I50" s="877">
        <v>0.56000000000000005</v>
      </c>
      <c r="J50" s="833">
        <v>2</v>
      </c>
      <c r="K50" s="879">
        <v>0.56000000000000005</v>
      </c>
      <c r="L50" s="878">
        <v>2</v>
      </c>
      <c r="M50" s="878">
        <v>21</v>
      </c>
      <c r="N50" s="880">
        <v>7</v>
      </c>
      <c r="O50" s="878" t="s">
        <v>9374</v>
      </c>
      <c r="P50" s="881" t="s">
        <v>9460</v>
      </c>
      <c r="Q50" s="882">
        <f t="shared" si="0"/>
        <v>-1</v>
      </c>
      <c r="R50" s="882">
        <f t="shared" si="0"/>
        <v>-0.56000000000000005</v>
      </c>
      <c r="S50" s="883">
        <f t="shared" si="1"/>
        <v>7</v>
      </c>
      <c r="T50" s="883">
        <f t="shared" si="2"/>
        <v>2</v>
      </c>
      <c r="U50" s="883">
        <f t="shared" si="3"/>
        <v>-5</v>
      </c>
      <c r="V50" s="884">
        <f t="shared" si="4"/>
        <v>0.2857142857142857</v>
      </c>
      <c r="W50" s="835"/>
    </row>
    <row r="51" spans="1:23" ht="14.4" customHeight="1" x14ac:dyDescent="0.3">
      <c r="A51" s="889" t="s">
        <v>9461</v>
      </c>
      <c r="B51" s="838"/>
      <c r="C51" s="839"/>
      <c r="D51" s="840"/>
      <c r="E51" s="819">
        <v>1</v>
      </c>
      <c r="F51" s="820">
        <v>13.42</v>
      </c>
      <c r="G51" s="821">
        <v>15</v>
      </c>
      <c r="H51" s="822"/>
      <c r="I51" s="823"/>
      <c r="J51" s="824"/>
      <c r="K51" s="825">
        <v>13.07</v>
      </c>
      <c r="L51" s="822">
        <v>6</v>
      </c>
      <c r="M51" s="822">
        <v>54</v>
      </c>
      <c r="N51" s="826">
        <v>18</v>
      </c>
      <c r="O51" s="822" t="s">
        <v>9374</v>
      </c>
      <c r="P51" s="841" t="s">
        <v>9462</v>
      </c>
      <c r="Q51" s="827">
        <f t="shared" si="0"/>
        <v>0</v>
      </c>
      <c r="R51" s="827">
        <f t="shared" si="0"/>
        <v>0</v>
      </c>
      <c r="S51" s="838" t="str">
        <f t="shared" si="1"/>
        <v/>
      </c>
      <c r="T51" s="838" t="str">
        <f t="shared" si="2"/>
        <v/>
      </c>
      <c r="U51" s="838" t="str">
        <f t="shared" si="3"/>
        <v/>
      </c>
      <c r="V51" s="842" t="str">
        <f t="shared" si="4"/>
        <v/>
      </c>
      <c r="W51" s="828"/>
    </row>
    <row r="52" spans="1:23" ht="14.4" customHeight="1" x14ac:dyDescent="0.3">
      <c r="A52" s="889" t="s">
        <v>9463</v>
      </c>
      <c r="B52" s="838"/>
      <c r="C52" s="839"/>
      <c r="D52" s="840"/>
      <c r="E52" s="843"/>
      <c r="F52" s="823"/>
      <c r="G52" s="824"/>
      <c r="H52" s="819">
        <v>1</v>
      </c>
      <c r="I52" s="820">
        <v>9.85</v>
      </c>
      <c r="J52" s="837">
        <v>42</v>
      </c>
      <c r="K52" s="825">
        <v>8.49</v>
      </c>
      <c r="L52" s="822">
        <v>5</v>
      </c>
      <c r="M52" s="822">
        <v>45</v>
      </c>
      <c r="N52" s="826">
        <v>15</v>
      </c>
      <c r="O52" s="822" t="s">
        <v>9374</v>
      </c>
      <c r="P52" s="841" t="s">
        <v>9464</v>
      </c>
      <c r="Q52" s="827">
        <f t="shared" si="0"/>
        <v>1</v>
      </c>
      <c r="R52" s="827">
        <f t="shared" si="0"/>
        <v>9.85</v>
      </c>
      <c r="S52" s="838">
        <f t="shared" si="1"/>
        <v>15</v>
      </c>
      <c r="T52" s="838">
        <f t="shared" si="2"/>
        <v>42</v>
      </c>
      <c r="U52" s="838">
        <f t="shared" si="3"/>
        <v>27</v>
      </c>
      <c r="V52" s="842">
        <f t="shared" si="4"/>
        <v>2.8</v>
      </c>
      <c r="W52" s="828">
        <v>27</v>
      </c>
    </row>
    <row r="53" spans="1:23" ht="14.4" customHeight="1" x14ac:dyDescent="0.3">
      <c r="A53" s="889" t="s">
        <v>9465</v>
      </c>
      <c r="B53" s="838"/>
      <c r="C53" s="839"/>
      <c r="D53" s="840"/>
      <c r="E53" s="843"/>
      <c r="F53" s="823"/>
      <c r="G53" s="824"/>
      <c r="H53" s="819">
        <v>1</v>
      </c>
      <c r="I53" s="820">
        <v>5.41</v>
      </c>
      <c r="J53" s="821">
        <v>9</v>
      </c>
      <c r="K53" s="825">
        <v>5.41</v>
      </c>
      <c r="L53" s="822">
        <v>4</v>
      </c>
      <c r="M53" s="822">
        <v>33</v>
      </c>
      <c r="N53" s="826">
        <v>11</v>
      </c>
      <c r="O53" s="822" t="s">
        <v>9374</v>
      </c>
      <c r="P53" s="841" t="s">
        <v>9466</v>
      </c>
      <c r="Q53" s="827">
        <f t="shared" si="0"/>
        <v>1</v>
      </c>
      <c r="R53" s="827">
        <f t="shared" si="0"/>
        <v>5.41</v>
      </c>
      <c r="S53" s="838">
        <f t="shared" si="1"/>
        <v>11</v>
      </c>
      <c r="T53" s="838">
        <f t="shared" si="2"/>
        <v>9</v>
      </c>
      <c r="U53" s="838">
        <f t="shared" si="3"/>
        <v>-2</v>
      </c>
      <c r="V53" s="842">
        <f t="shared" si="4"/>
        <v>0.81818181818181823</v>
      </c>
      <c r="W53" s="828"/>
    </row>
    <row r="54" spans="1:23" ht="14.4" customHeight="1" x14ac:dyDescent="0.3">
      <c r="A54" s="890" t="s">
        <v>9467</v>
      </c>
      <c r="B54" s="883"/>
      <c r="C54" s="885"/>
      <c r="D54" s="844"/>
      <c r="E54" s="876"/>
      <c r="F54" s="877"/>
      <c r="G54" s="833"/>
      <c r="H54" s="886">
        <v>1</v>
      </c>
      <c r="I54" s="887">
        <v>7.26</v>
      </c>
      <c r="J54" s="836">
        <v>8</v>
      </c>
      <c r="K54" s="879">
        <v>7.26</v>
      </c>
      <c r="L54" s="878">
        <v>4</v>
      </c>
      <c r="M54" s="878">
        <v>39</v>
      </c>
      <c r="N54" s="880">
        <v>13</v>
      </c>
      <c r="O54" s="878" t="s">
        <v>9374</v>
      </c>
      <c r="P54" s="881" t="s">
        <v>9468</v>
      </c>
      <c r="Q54" s="882">
        <f t="shared" si="0"/>
        <v>1</v>
      </c>
      <c r="R54" s="882">
        <f t="shared" si="0"/>
        <v>7.26</v>
      </c>
      <c r="S54" s="883">
        <f t="shared" si="1"/>
        <v>13</v>
      </c>
      <c r="T54" s="883">
        <f t="shared" si="2"/>
        <v>8</v>
      </c>
      <c r="U54" s="883">
        <f t="shared" si="3"/>
        <v>-5</v>
      </c>
      <c r="V54" s="884">
        <f t="shared" si="4"/>
        <v>0.61538461538461542</v>
      </c>
      <c r="W54" s="835"/>
    </row>
    <row r="55" spans="1:23" ht="14.4" customHeight="1" x14ac:dyDescent="0.3">
      <c r="A55" s="890" t="s">
        <v>9469</v>
      </c>
      <c r="B55" s="883">
        <v>1</v>
      </c>
      <c r="C55" s="885">
        <v>10.59</v>
      </c>
      <c r="D55" s="844">
        <v>25</v>
      </c>
      <c r="E55" s="876"/>
      <c r="F55" s="877"/>
      <c r="G55" s="833"/>
      <c r="H55" s="886"/>
      <c r="I55" s="887"/>
      <c r="J55" s="836"/>
      <c r="K55" s="879">
        <v>9.31</v>
      </c>
      <c r="L55" s="878">
        <v>5</v>
      </c>
      <c r="M55" s="878">
        <v>48</v>
      </c>
      <c r="N55" s="880">
        <v>16</v>
      </c>
      <c r="O55" s="878" t="s">
        <v>9374</v>
      </c>
      <c r="P55" s="881" t="s">
        <v>9470</v>
      </c>
      <c r="Q55" s="882">
        <f t="shared" si="0"/>
        <v>-1</v>
      </c>
      <c r="R55" s="882">
        <f t="shared" si="0"/>
        <v>-10.59</v>
      </c>
      <c r="S55" s="883" t="str">
        <f t="shared" si="1"/>
        <v/>
      </c>
      <c r="T55" s="883" t="str">
        <f t="shared" si="2"/>
        <v/>
      </c>
      <c r="U55" s="883" t="str">
        <f t="shared" si="3"/>
        <v/>
      </c>
      <c r="V55" s="884" t="str">
        <f t="shared" si="4"/>
        <v/>
      </c>
      <c r="W55" s="835"/>
    </row>
    <row r="56" spans="1:23" ht="14.4" customHeight="1" x14ac:dyDescent="0.3">
      <c r="A56" s="889" t="s">
        <v>9471</v>
      </c>
      <c r="B56" s="829">
        <v>1</v>
      </c>
      <c r="C56" s="830">
        <v>13.46</v>
      </c>
      <c r="D56" s="831">
        <v>55</v>
      </c>
      <c r="E56" s="843"/>
      <c r="F56" s="823"/>
      <c r="G56" s="824"/>
      <c r="H56" s="822"/>
      <c r="I56" s="823"/>
      <c r="J56" s="824"/>
      <c r="K56" s="825">
        <v>10.38</v>
      </c>
      <c r="L56" s="822">
        <v>6</v>
      </c>
      <c r="M56" s="822">
        <v>51</v>
      </c>
      <c r="N56" s="826">
        <v>17</v>
      </c>
      <c r="O56" s="822" t="s">
        <v>9374</v>
      </c>
      <c r="P56" s="841" t="s">
        <v>9472</v>
      </c>
      <c r="Q56" s="827">
        <f t="shared" si="0"/>
        <v>-1</v>
      </c>
      <c r="R56" s="827">
        <f t="shared" si="0"/>
        <v>-13.46</v>
      </c>
      <c r="S56" s="838" t="str">
        <f t="shared" si="1"/>
        <v/>
      </c>
      <c r="T56" s="838" t="str">
        <f t="shared" si="2"/>
        <v/>
      </c>
      <c r="U56" s="838" t="str">
        <f t="shared" si="3"/>
        <v/>
      </c>
      <c r="V56" s="842" t="str">
        <f t="shared" si="4"/>
        <v/>
      </c>
      <c r="W56" s="828"/>
    </row>
    <row r="57" spans="1:23" ht="14.4" customHeight="1" x14ac:dyDescent="0.3">
      <c r="A57" s="889" t="s">
        <v>9473</v>
      </c>
      <c r="B57" s="838"/>
      <c r="C57" s="839"/>
      <c r="D57" s="840"/>
      <c r="E57" s="843"/>
      <c r="F57" s="823"/>
      <c r="G57" s="824"/>
      <c r="H57" s="819">
        <v>1</v>
      </c>
      <c r="I57" s="820">
        <v>2.85</v>
      </c>
      <c r="J57" s="837">
        <v>15</v>
      </c>
      <c r="K57" s="825">
        <v>2.85</v>
      </c>
      <c r="L57" s="822">
        <v>2</v>
      </c>
      <c r="M57" s="822">
        <v>15</v>
      </c>
      <c r="N57" s="826">
        <v>5</v>
      </c>
      <c r="O57" s="822" t="s">
        <v>9374</v>
      </c>
      <c r="P57" s="841" t="s">
        <v>9474</v>
      </c>
      <c r="Q57" s="827">
        <f t="shared" si="0"/>
        <v>1</v>
      </c>
      <c r="R57" s="827">
        <f t="shared" si="0"/>
        <v>2.85</v>
      </c>
      <c r="S57" s="838">
        <f t="shared" si="1"/>
        <v>5</v>
      </c>
      <c r="T57" s="838">
        <f t="shared" si="2"/>
        <v>15</v>
      </c>
      <c r="U57" s="838">
        <f t="shared" si="3"/>
        <v>10</v>
      </c>
      <c r="V57" s="842">
        <f t="shared" si="4"/>
        <v>3</v>
      </c>
      <c r="W57" s="828">
        <v>10</v>
      </c>
    </row>
    <row r="58" spans="1:23" ht="14.4" customHeight="1" x14ac:dyDescent="0.3">
      <c r="A58" s="889" t="s">
        <v>9475</v>
      </c>
      <c r="B58" s="838">
        <v>4</v>
      </c>
      <c r="C58" s="839">
        <v>6.88</v>
      </c>
      <c r="D58" s="840">
        <v>3</v>
      </c>
      <c r="E58" s="819">
        <v>10</v>
      </c>
      <c r="F58" s="820">
        <v>19.37</v>
      </c>
      <c r="G58" s="821">
        <v>2.9</v>
      </c>
      <c r="H58" s="822">
        <v>1</v>
      </c>
      <c r="I58" s="823">
        <v>2.12</v>
      </c>
      <c r="J58" s="824">
        <v>4</v>
      </c>
      <c r="K58" s="825">
        <v>2.12</v>
      </c>
      <c r="L58" s="822">
        <v>3</v>
      </c>
      <c r="M58" s="822">
        <v>24</v>
      </c>
      <c r="N58" s="826">
        <v>8</v>
      </c>
      <c r="O58" s="822" t="s">
        <v>9374</v>
      </c>
      <c r="P58" s="841" t="s">
        <v>9476</v>
      </c>
      <c r="Q58" s="827">
        <f t="shared" si="0"/>
        <v>-3</v>
      </c>
      <c r="R58" s="827">
        <f t="shared" si="0"/>
        <v>-4.76</v>
      </c>
      <c r="S58" s="838">
        <f t="shared" si="1"/>
        <v>8</v>
      </c>
      <c r="T58" s="838">
        <f t="shared" si="2"/>
        <v>4</v>
      </c>
      <c r="U58" s="838">
        <f t="shared" si="3"/>
        <v>-4</v>
      </c>
      <c r="V58" s="842">
        <f t="shared" si="4"/>
        <v>0.5</v>
      </c>
      <c r="W58" s="828"/>
    </row>
    <row r="59" spans="1:23" ht="14.4" customHeight="1" x14ac:dyDescent="0.3">
      <c r="A59" s="890" t="s">
        <v>9477</v>
      </c>
      <c r="B59" s="883">
        <v>3</v>
      </c>
      <c r="C59" s="885">
        <v>8.9499999999999993</v>
      </c>
      <c r="D59" s="844">
        <v>6.3</v>
      </c>
      <c r="E59" s="886"/>
      <c r="F59" s="887"/>
      <c r="G59" s="836"/>
      <c r="H59" s="878">
        <v>1</v>
      </c>
      <c r="I59" s="877">
        <v>3.71</v>
      </c>
      <c r="J59" s="834">
        <v>34</v>
      </c>
      <c r="K59" s="879">
        <v>2.86</v>
      </c>
      <c r="L59" s="878">
        <v>4</v>
      </c>
      <c r="M59" s="878">
        <v>36</v>
      </c>
      <c r="N59" s="880">
        <v>12</v>
      </c>
      <c r="O59" s="878" t="s">
        <v>9374</v>
      </c>
      <c r="P59" s="881" t="s">
        <v>9478</v>
      </c>
      <c r="Q59" s="882">
        <f t="shared" si="0"/>
        <v>-2</v>
      </c>
      <c r="R59" s="882">
        <f t="shared" si="0"/>
        <v>-5.2399999999999993</v>
      </c>
      <c r="S59" s="883">
        <f t="shared" si="1"/>
        <v>12</v>
      </c>
      <c r="T59" s="883">
        <f t="shared" si="2"/>
        <v>34</v>
      </c>
      <c r="U59" s="883">
        <f t="shared" si="3"/>
        <v>22</v>
      </c>
      <c r="V59" s="884">
        <f t="shared" si="4"/>
        <v>2.8333333333333335</v>
      </c>
      <c r="W59" s="835">
        <v>22</v>
      </c>
    </row>
    <row r="60" spans="1:23" ht="14.4" customHeight="1" x14ac:dyDescent="0.3">
      <c r="A60" s="889" t="s">
        <v>9479</v>
      </c>
      <c r="B60" s="829">
        <v>1</v>
      </c>
      <c r="C60" s="830">
        <v>1.45</v>
      </c>
      <c r="D60" s="831">
        <v>4</v>
      </c>
      <c r="E60" s="843"/>
      <c r="F60" s="823"/>
      <c r="G60" s="824"/>
      <c r="H60" s="822"/>
      <c r="I60" s="823"/>
      <c r="J60" s="824"/>
      <c r="K60" s="825">
        <v>1.45</v>
      </c>
      <c r="L60" s="822">
        <v>4</v>
      </c>
      <c r="M60" s="822">
        <v>33</v>
      </c>
      <c r="N60" s="826">
        <v>11</v>
      </c>
      <c r="O60" s="822" t="s">
        <v>9374</v>
      </c>
      <c r="P60" s="841" t="s">
        <v>9480</v>
      </c>
      <c r="Q60" s="827">
        <f t="shared" si="0"/>
        <v>-1</v>
      </c>
      <c r="R60" s="827">
        <f t="shared" si="0"/>
        <v>-1.45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2" t="str">
        <f t="shared" si="4"/>
        <v/>
      </c>
      <c r="W60" s="828"/>
    </row>
    <row r="61" spans="1:23" ht="14.4" customHeight="1" x14ac:dyDescent="0.3">
      <c r="A61" s="890" t="s">
        <v>9481</v>
      </c>
      <c r="B61" s="874">
        <v>1</v>
      </c>
      <c r="C61" s="875">
        <v>4.3899999999999997</v>
      </c>
      <c r="D61" s="832">
        <v>14</v>
      </c>
      <c r="E61" s="876"/>
      <c r="F61" s="877"/>
      <c r="G61" s="833"/>
      <c r="H61" s="878"/>
      <c r="I61" s="877"/>
      <c r="J61" s="833"/>
      <c r="K61" s="879">
        <v>2.69</v>
      </c>
      <c r="L61" s="878">
        <v>3</v>
      </c>
      <c r="M61" s="878">
        <v>30</v>
      </c>
      <c r="N61" s="880">
        <v>10</v>
      </c>
      <c r="O61" s="878" t="s">
        <v>9374</v>
      </c>
      <c r="P61" s="881" t="s">
        <v>9482</v>
      </c>
      <c r="Q61" s="882">
        <f t="shared" si="0"/>
        <v>-1</v>
      </c>
      <c r="R61" s="882">
        <f t="shared" si="0"/>
        <v>-4.3899999999999997</v>
      </c>
      <c r="S61" s="883" t="str">
        <f t="shared" si="1"/>
        <v/>
      </c>
      <c r="T61" s="883" t="str">
        <f t="shared" si="2"/>
        <v/>
      </c>
      <c r="U61" s="883" t="str">
        <f t="shared" si="3"/>
        <v/>
      </c>
      <c r="V61" s="884" t="str">
        <f t="shared" si="4"/>
        <v/>
      </c>
      <c r="W61" s="835"/>
    </row>
    <row r="62" spans="1:23" ht="14.4" customHeight="1" x14ac:dyDescent="0.3">
      <c r="A62" s="889" t="s">
        <v>9483</v>
      </c>
      <c r="B62" s="838"/>
      <c r="C62" s="839"/>
      <c r="D62" s="840"/>
      <c r="E62" s="843"/>
      <c r="F62" s="823"/>
      <c r="G62" s="824"/>
      <c r="H62" s="819">
        <v>1</v>
      </c>
      <c r="I62" s="820">
        <v>0.42</v>
      </c>
      <c r="J62" s="821">
        <v>5</v>
      </c>
      <c r="K62" s="825">
        <v>0.42</v>
      </c>
      <c r="L62" s="822">
        <v>2</v>
      </c>
      <c r="M62" s="822">
        <v>18</v>
      </c>
      <c r="N62" s="826">
        <v>6</v>
      </c>
      <c r="O62" s="822" t="s">
        <v>9374</v>
      </c>
      <c r="P62" s="841" t="s">
        <v>9484</v>
      </c>
      <c r="Q62" s="827">
        <f t="shared" si="0"/>
        <v>1</v>
      </c>
      <c r="R62" s="827">
        <f t="shared" si="0"/>
        <v>0.42</v>
      </c>
      <c r="S62" s="838">
        <f t="shared" si="1"/>
        <v>6</v>
      </c>
      <c r="T62" s="838">
        <f t="shared" si="2"/>
        <v>5</v>
      </c>
      <c r="U62" s="838">
        <f t="shared" si="3"/>
        <v>-1</v>
      </c>
      <c r="V62" s="842">
        <f t="shared" si="4"/>
        <v>0.83333333333333337</v>
      </c>
      <c r="W62" s="828"/>
    </row>
    <row r="63" spans="1:23" ht="14.4" customHeight="1" x14ac:dyDescent="0.3">
      <c r="A63" s="890" t="s">
        <v>9485</v>
      </c>
      <c r="B63" s="883"/>
      <c r="C63" s="885"/>
      <c r="D63" s="844"/>
      <c r="E63" s="876"/>
      <c r="F63" s="877"/>
      <c r="G63" s="833"/>
      <c r="H63" s="886">
        <v>1</v>
      </c>
      <c r="I63" s="887">
        <v>0.56000000000000005</v>
      </c>
      <c r="J63" s="836">
        <v>3</v>
      </c>
      <c r="K63" s="879">
        <v>0.54</v>
      </c>
      <c r="L63" s="878">
        <v>3</v>
      </c>
      <c r="M63" s="878">
        <v>24</v>
      </c>
      <c r="N63" s="880">
        <v>8</v>
      </c>
      <c r="O63" s="878" t="s">
        <v>9374</v>
      </c>
      <c r="P63" s="881" t="s">
        <v>9486</v>
      </c>
      <c r="Q63" s="882">
        <f t="shared" si="0"/>
        <v>1</v>
      </c>
      <c r="R63" s="882">
        <f t="shared" si="0"/>
        <v>0.56000000000000005</v>
      </c>
      <c r="S63" s="883">
        <f t="shared" si="1"/>
        <v>8</v>
      </c>
      <c r="T63" s="883">
        <f t="shared" si="2"/>
        <v>3</v>
      </c>
      <c r="U63" s="883">
        <f t="shared" si="3"/>
        <v>-5</v>
      </c>
      <c r="V63" s="884">
        <f t="shared" si="4"/>
        <v>0.375</v>
      </c>
      <c r="W63" s="835"/>
    </row>
    <row r="64" spans="1:23" ht="14.4" customHeight="1" x14ac:dyDescent="0.3">
      <c r="A64" s="889" t="s">
        <v>9487</v>
      </c>
      <c r="B64" s="838"/>
      <c r="C64" s="839"/>
      <c r="D64" s="840"/>
      <c r="E64" s="819">
        <v>1</v>
      </c>
      <c r="F64" s="820">
        <v>0.37</v>
      </c>
      <c r="G64" s="821">
        <v>3</v>
      </c>
      <c r="H64" s="822"/>
      <c r="I64" s="823"/>
      <c r="J64" s="824"/>
      <c r="K64" s="825">
        <v>0.37</v>
      </c>
      <c r="L64" s="822">
        <v>1</v>
      </c>
      <c r="M64" s="822">
        <v>12</v>
      </c>
      <c r="N64" s="826">
        <v>4</v>
      </c>
      <c r="O64" s="822" t="s">
        <v>9374</v>
      </c>
      <c r="P64" s="841" t="s">
        <v>9488</v>
      </c>
      <c r="Q64" s="827">
        <f t="shared" si="0"/>
        <v>0</v>
      </c>
      <c r="R64" s="827">
        <f t="shared" si="0"/>
        <v>0</v>
      </c>
      <c r="S64" s="838" t="str">
        <f t="shared" si="1"/>
        <v/>
      </c>
      <c r="T64" s="838" t="str">
        <f t="shared" si="2"/>
        <v/>
      </c>
      <c r="U64" s="838" t="str">
        <f t="shared" si="3"/>
        <v/>
      </c>
      <c r="V64" s="842" t="str">
        <f t="shared" si="4"/>
        <v/>
      </c>
      <c r="W64" s="828"/>
    </row>
    <row r="65" spans="1:23" ht="14.4" customHeight="1" x14ac:dyDescent="0.3">
      <c r="A65" s="889" t="s">
        <v>9489</v>
      </c>
      <c r="B65" s="838"/>
      <c r="C65" s="839"/>
      <c r="D65" s="840"/>
      <c r="E65" s="843"/>
      <c r="F65" s="823"/>
      <c r="G65" s="824"/>
      <c r="H65" s="819">
        <v>1</v>
      </c>
      <c r="I65" s="820">
        <v>4.09</v>
      </c>
      <c r="J65" s="821">
        <v>12</v>
      </c>
      <c r="K65" s="825">
        <v>4.09</v>
      </c>
      <c r="L65" s="822">
        <v>5</v>
      </c>
      <c r="M65" s="822">
        <v>45</v>
      </c>
      <c r="N65" s="826">
        <v>15</v>
      </c>
      <c r="O65" s="822" t="s">
        <v>9374</v>
      </c>
      <c r="P65" s="841" t="s">
        <v>9490</v>
      </c>
      <c r="Q65" s="827">
        <f t="shared" si="0"/>
        <v>1</v>
      </c>
      <c r="R65" s="827">
        <f t="shared" si="0"/>
        <v>4.09</v>
      </c>
      <c r="S65" s="838">
        <f t="shared" si="1"/>
        <v>15</v>
      </c>
      <c r="T65" s="838">
        <f t="shared" si="2"/>
        <v>12</v>
      </c>
      <c r="U65" s="838">
        <f t="shared" si="3"/>
        <v>-3</v>
      </c>
      <c r="V65" s="842">
        <f t="shared" si="4"/>
        <v>0.8</v>
      </c>
      <c r="W65" s="828"/>
    </row>
    <row r="66" spans="1:23" ht="14.4" customHeight="1" x14ac:dyDescent="0.3">
      <c r="A66" s="889" t="s">
        <v>9491</v>
      </c>
      <c r="B66" s="838"/>
      <c r="C66" s="839"/>
      <c r="D66" s="840"/>
      <c r="E66" s="843"/>
      <c r="F66" s="823"/>
      <c r="G66" s="824"/>
      <c r="H66" s="819">
        <v>1</v>
      </c>
      <c r="I66" s="820">
        <v>3.01</v>
      </c>
      <c r="J66" s="821">
        <v>8</v>
      </c>
      <c r="K66" s="825">
        <v>3.01</v>
      </c>
      <c r="L66" s="822">
        <v>4</v>
      </c>
      <c r="M66" s="822">
        <v>33</v>
      </c>
      <c r="N66" s="826">
        <v>11</v>
      </c>
      <c r="O66" s="822" t="s">
        <v>9374</v>
      </c>
      <c r="P66" s="841" t="s">
        <v>9492</v>
      </c>
      <c r="Q66" s="827">
        <f t="shared" si="0"/>
        <v>1</v>
      </c>
      <c r="R66" s="827">
        <f t="shared" si="0"/>
        <v>3.01</v>
      </c>
      <c r="S66" s="838">
        <f t="shared" si="1"/>
        <v>11</v>
      </c>
      <c r="T66" s="838">
        <f t="shared" si="2"/>
        <v>8</v>
      </c>
      <c r="U66" s="838">
        <f t="shared" si="3"/>
        <v>-3</v>
      </c>
      <c r="V66" s="842">
        <f t="shared" si="4"/>
        <v>0.72727272727272729</v>
      </c>
      <c r="W66" s="828"/>
    </row>
    <row r="67" spans="1:23" ht="14.4" customHeight="1" x14ac:dyDescent="0.3">
      <c r="A67" s="889" t="s">
        <v>9493</v>
      </c>
      <c r="B67" s="838">
        <v>1</v>
      </c>
      <c r="C67" s="839">
        <v>1</v>
      </c>
      <c r="D67" s="840">
        <v>3</v>
      </c>
      <c r="E67" s="843">
        <v>1</v>
      </c>
      <c r="F67" s="823">
        <v>1</v>
      </c>
      <c r="G67" s="824">
        <v>5</v>
      </c>
      <c r="H67" s="819">
        <v>1</v>
      </c>
      <c r="I67" s="820">
        <v>1</v>
      </c>
      <c r="J67" s="821">
        <v>4</v>
      </c>
      <c r="K67" s="825">
        <v>1</v>
      </c>
      <c r="L67" s="822">
        <v>2</v>
      </c>
      <c r="M67" s="822">
        <v>18</v>
      </c>
      <c r="N67" s="826">
        <v>6</v>
      </c>
      <c r="O67" s="822" t="s">
        <v>9374</v>
      </c>
      <c r="P67" s="841" t="s">
        <v>9494</v>
      </c>
      <c r="Q67" s="827">
        <f t="shared" si="0"/>
        <v>0</v>
      </c>
      <c r="R67" s="827">
        <f t="shared" si="0"/>
        <v>0</v>
      </c>
      <c r="S67" s="838">
        <f t="shared" si="1"/>
        <v>6</v>
      </c>
      <c r="T67" s="838">
        <f t="shared" si="2"/>
        <v>4</v>
      </c>
      <c r="U67" s="838">
        <f t="shared" si="3"/>
        <v>-2</v>
      </c>
      <c r="V67" s="842">
        <f t="shared" si="4"/>
        <v>0.66666666666666663</v>
      </c>
      <c r="W67" s="828"/>
    </row>
    <row r="68" spans="1:23" ht="14.4" customHeight="1" x14ac:dyDescent="0.3">
      <c r="A68" s="889" t="s">
        <v>9495</v>
      </c>
      <c r="B68" s="838"/>
      <c r="C68" s="839"/>
      <c r="D68" s="840"/>
      <c r="E68" s="819">
        <v>1</v>
      </c>
      <c r="F68" s="820">
        <v>0.28000000000000003</v>
      </c>
      <c r="G68" s="821">
        <v>2</v>
      </c>
      <c r="H68" s="822"/>
      <c r="I68" s="823"/>
      <c r="J68" s="824"/>
      <c r="K68" s="825">
        <v>0.28000000000000003</v>
      </c>
      <c r="L68" s="822">
        <v>1</v>
      </c>
      <c r="M68" s="822">
        <v>12</v>
      </c>
      <c r="N68" s="826">
        <v>4</v>
      </c>
      <c r="O68" s="822" t="s">
        <v>9374</v>
      </c>
      <c r="P68" s="841" t="s">
        <v>9496</v>
      </c>
      <c r="Q68" s="827">
        <f t="shared" si="0"/>
        <v>0</v>
      </c>
      <c r="R68" s="827">
        <f t="shared" si="0"/>
        <v>0</v>
      </c>
      <c r="S68" s="838" t="str">
        <f t="shared" si="1"/>
        <v/>
      </c>
      <c r="T68" s="838" t="str">
        <f t="shared" si="2"/>
        <v/>
      </c>
      <c r="U68" s="838" t="str">
        <f t="shared" si="3"/>
        <v/>
      </c>
      <c r="V68" s="842" t="str">
        <f t="shared" si="4"/>
        <v/>
      </c>
      <c r="W68" s="828"/>
    </row>
    <row r="69" spans="1:23" ht="14.4" customHeight="1" x14ac:dyDescent="0.3">
      <c r="A69" s="889" t="s">
        <v>9497</v>
      </c>
      <c r="B69" s="838">
        <v>2</v>
      </c>
      <c r="C69" s="839">
        <v>0.61</v>
      </c>
      <c r="D69" s="840">
        <v>3.5</v>
      </c>
      <c r="E69" s="819">
        <v>1</v>
      </c>
      <c r="F69" s="820">
        <v>0.31</v>
      </c>
      <c r="G69" s="821">
        <v>3</v>
      </c>
      <c r="H69" s="822"/>
      <c r="I69" s="823"/>
      <c r="J69" s="824"/>
      <c r="K69" s="825">
        <v>0.31</v>
      </c>
      <c r="L69" s="822">
        <v>1</v>
      </c>
      <c r="M69" s="822">
        <v>12</v>
      </c>
      <c r="N69" s="826">
        <v>4</v>
      </c>
      <c r="O69" s="822" t="s">
        <v>9374</v>
      </c>
      <c r="P69" s="841" t="s">
        <v>9498</v>
      </c>
      <c r="Q69" s="827">
        <f t="shared" si="0"/>
        <v>-2</v>
      </c>
      <c r="R69" s="827">
        <f t="shared" si="0"/>
        <v>-0.61</v>
      </c>
      <c r="S69" s="838" t="str">
        <f t="shared" si="1"/>
        <v/>
      </c>
      <c r="T69" s="838" t="str">
        <f t="shared" si="2"/>
        <v/>
      </c>
      <c r="U69" s="838" t="str">
        <f t="shared" si="3"/>
        <v/>
      </c>
      <c r="V69" s="842" t="str">
        <f t="shared" si="4"/>
        <v/>
      </c>
      <c r="W69" s="828"/>
    </row>
    <row r="70" spans="1:23" ht="14.4" customHeight="1" x14ac:dyDescent="0.3">
      <c r="A70" s="890" t="s">
        <v>9499</v>
      </c>
      <c r="B70" s="883"/>
      <c r="C70" s="885"/>
      <c r="D70" s="844"/>
      <c r="E70" s="886">
        <v>2</v>
      </c>
      <c r="F70" s="887">
        <v>0.92</v>
      </c>
      <c r="G70" s="836">
        <v>4</v>
      </c>
      <c r="H70" s="878"/>
      <c r="I70" s="877"/>
      <c r="J70" s="833"/>
      <c r="K70" s="879">
        <v>0.46</v>
      </c>
      <c r="L70" s="878">
        <v>2</v>
      </c>
      <c r="M70" s="878">
        <v>15</v>
      </c>
      <c r="N70" s="880">
        <v>5</v>
      </c>
      <c r="O70" s="878" t="s">
        <v>9374</v>
      </c>
      <c r="P70" s="881" t="s">
        <v>9500</v>
      </c>
      <c r="Q70" s="882">
        <f t="shared" ref="Q70:R133" si="5">H70-B70</f>
        <v>0</v>
      </c>
      <c r="R70" s="882">
        <f t="shared" si="5"/>
        <v>0</v>
      </c>
      <c r="S70" s="883" t="str">
        <f t="shared" ref="S70:S133" si="6">IF(H70=0,"",H70*N70)</f>
        <v/>
      </c>
      <c r="T70" s="883" t="str">
        <f t="shared" ref="T70:T133" si="7">IF(H70=0,"",H70*J70)</f>
        <v/>
      </c>
      <c r="U70" s="883" t="str">
        <f t="shared" ref="U70:U133" si="8">IF(H70=0,"",T70-S70)</f>
        <v/>
      </c>
      <c r="V70" s="884" t="str">
        <f t="shared" ref="V70:V133" si="9">IF(H70=0,"",T70/S70)</f>
        <v/>
      </c>
      <c r="W70" s="835"/>
    </row>
    <row r="71" spans="1:23" ht="14.4" customHeight="1" x14ac:dyDescent="0.3">
      <c r="A71" s="890" t="s">
        <v>9501</v>
      </c>
      <c r="B71" s="883"/>
      <c r="C71" s="885"/>
      <c r="D71" s="844"/>
      <c r="E71" s="886">
        <v>1</v>
      </c>
      <c r="F71" s="887">
        <v>0.86</v>
      </c>
      <c r="G71" s="836">
        <v>15</v>
      </c>
      <c r="H71" s="878"/>
      <c r="I71" s="877"/>
      <c r="J71" s="833"/>
      <c r="K71" s="879">
        <v>0.86</v>
      </c>
      <c r="L71" s="878">
        <v>3</v>
      </c>
      <c r="M71" s="878">
        <v>27</v>
      </c>
      <c r="N71" s="880">
        <v>9</v>
      </c>
      <c r="O71" s="878" t="s">
        <v>9374</v>
      </c>
      <c r="P71" s="881" t="s">
        <v>9502</v>
      </c>
      <c r="Q71" s="882">
        <f t="shared" si="5"/>
        <v>0</v>
      </c>
      <c r="R71" s="882">
        <f t="shared" si="5"/>
        <v>0</v>
      </c>
      <c r="S71" s="883" t="str">
        <f t="shared" si="6"/>
        <v/>
      </c>
      <c r="T71" s="883" t="str">
        <f t="shared" si="7"/>
        <v/>
      </c>
      <c r="U71" s="883" t="str">
        <f t="shared" si="8"/>
        <v/>
      </c>
      <c r="V71" s="884" t="str">
        <f t="shared" si="9"/>
        <v/>
      </c>
      <c r="W71" s="835"/>
    </row>
    <row r="72" spans="1:23" ht="14.4" customHeight="1" x14ac:dyDescent="0.3">
      <c r="A72" s="889" t="s">
        <v>9503</v>
      </c>
      <c r="B72" s="838"/>
      <c r="C72" s="839"/>
      <c r="D72" s="840"/>
      <c r="E72" s="819">
        <v>1</v>
      </c>
      <c r="F72" s="820">
        <v>4.1500000000000004</v>
      </c>
      <c r="G72" s="821">
        <v>8</v>
      </c>
      <c r="H72" s="822"/>
      <c r="I72" s="823"/>
      <c r="J72" s="824"/>
      <c r="K72" s="825">
        <v>4.1500000000000004</v>
      </c>
      <c r="L72" s="822">
        <v>4</v>
      </c>
      <c r="M72" s="822">
        <v>36</v>
      </c>
      <c r="N72" s="826">
        <v>12</v>
      </c>
      <c r="O72" s="822" t="s">
        <v>9374</v>
      </c>
      <c r="P72" s="841" t="s">
        <v>9504</v>
      </c>
      <c r="Q72" s="827">
        <f t="shared" si="5"/>
        <v>0</v>
      </c>
      <c r="R72" s="827">
        <f t="shared" si="5"/>
        <v>0</v>
      </c>
      <c r="S72" s="838" t="str">
        <f t="shared" si="6"/>
        <v/>
      </c>
      <c r="T72" s="838" t="str">
        <f t="shared" si="7"/>
        <v/>
      </c>
      <c r="U72" s="838" t="str">
        <f t="shared" si="8"/>
        <v/>
      </c>
      <c r="V72" s="842" t="str">
        <f t="shared" si="9"/>
        <v/>
      </c>
      <c r="W72" s="828"/>
    </row>
    <row r="73" spans="1:23" ht="14.4" customHeight="1" x14ac:dyDescent="0.3">
      <c r="A73" s="889" t="s">
        <v>9505</v>
      </c>
      <c r="B73" s="838"/>
      <c r="C73" s="839"/>
      <c r="D73" s="840"/>
      <c r="E73" s="843">
        <v>1</v>
      </c>
      <c r="F73" s="823">
        <v>0.44</v>
      </c>
      <c r="G73" s="824">
        <v>8</v>
      </c>
      <c r="H73" s="819">
        <v>6</v>
      </c>
      <c r="I73" s="820">
        <v>2.69</v>
      </c>
      <c r="J73" s="837">
        <v>9.3000000000000007</v>
      </c>
      <c r="K73" s="825">
        <v>0.44</v>
      </c>
      <c r="L73" s="822">
        <v>2</v>
      </c>
      <c r="M73" s="822">
        <v>18</v>
      </c>
      <c r="N73" s="826">
        <v>6</v>
      </c>
      <c r="O73" s="822" t="s">
        <v>9374</v>
      </c>
      <c r="P73" s="841" t="s">
        <v>9506</v>
      </c>
      <c r="Q73" s="827">
        <f t="shared" si="5"/>
        <v>6</v>
      </c>
      <c r="R73" s="827">
        <f t="shared" si="5"/>
        <v>2.69</v>
      </c>
      <c r="S73" s="838">
        <f t="shared" si="6"/>
        <v>36</v>
      </c>
      <c r="T73" s="838">
        <f t="shared" si="7"/>
        <v>55.800000000000004</v>
      </c>
      <c r="U73" s="838">
        <f t="shared" si="8"/>
        <v>19.800000000000004</v>
      </c>
      <c r="V73" s="842">
        <f t="shared" si="9"/>
        <v>1.55</v>
      </c>
      <c r="W73" s="828">
        <v>23</v>
      </c>
    </row>
    <row r="74" spans="1:23" ht="14.4" customHeight="1" x14ac:dyDescent="0.3">
      <c r="A74" s="890" t="s">
        <v>9507</v>
      </c>
      <c r="B74" s="883"/>
      <c r="C74" s="885"/>
      <c r="D74" s="844"/>
      <c r="E74" s="876">
        <v>1</v>
      </c>
      <c r="F74" s="877">
        <v>0.65</v>
      </c>
      <c r="G74" s="833">
        <v>4</v>
      </c>
      <c r="H74" s="886"/>
      <c r="I74" s="887"/>
      <c r="J74" s="836"/>
      <c r="K74" s="879">
        <v>0.65</v>
      </c>
      <c r="L74" s="878">
        <v>3</v>
      </c>
      <c r="M74" s="878">
        <v>24</v>
      </c>
      <c r="N74" s="880">
        <v>8</v>
      </c>
      <c r="O74" s="878" t="s">
        <v>9374</v>
      </c>
      <c r="P74" s="881" t="s">
        <v>9506</v>
      </c>
      <c r="Q74" s="882">
        <f t="shared" si="5"/>
        <v>0</v>
      </c>
      <c r="R74" s="882">
        <f t="shared" si="5"/>
        <v>0</v>
      </c>
      <c r="S74" s="883" t="str">
        <f t="shared" si="6"/>
        <v/>
      </c>
      <c r="T74" s="883" t="str">
        <f t="shared" si="7"/>
        <v/>
      </c>
      <c r="U74" s="883" t="str">
        <f t="shared" si="8"/>
        <v/>
      </c>
      <c r="V74" s="884" t="str">
        <f t="shared" si="9"/>
        <v/>
      </c>
      <c r="W74" s="835"/>
    </row>
    <row r="75" spans="1:23" ht="14.4" customHeight="1" x14ac:dyDescent="0.3">
      <c r="A75" s="889" t="s">
        <v>9508</v>
      </c>
      <c r="B75" s="829">
        <v>1</v>
      </c>
      <c r="C75" s="830">
        <v>4.99</v>
      </c>
      <c r="D75" s="831">
        <v>6</v>
      </c>
      <c r="E75" s="843"/>
      <c r="F75" s="823"/>
      <c r="G75" s="824"/>
      <c r="H75" s="822"/>
      <c r="I75" s="823"/>
      <c r="J75" s="824"/>
      <c r="K75" s="825">
        <v>4.99</v>
      </c>
      <c r="L75" s="822">
        <v>3</v>
      </c>
      <c r="M75" s="822">
        <v>27</v>
      </c>
      <c r="N75" s="826">
        <v>9</v>
      </c>
      <c r="O75" s="822" t="s">
        <v>9374</v>
      </c>
      <c r="P75" s="841" t="s">
        <v>9509</v>
      </c>
      <c r="Q75" s="827">
        <f t="shared" si="5"/>
        <v>-1</v>
      </c>
      <c r="R75" s="827">
        <f t="shared" si="5"/>
        <v>-4.99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42" t="str">
        <f t="shared" si="9"/>
        <v/>
      </c>
      <c r="W75" s="828"/>
    </row>
    <row r="76" spans="1:23" ht="14.4" customHeight="1" x14ac:dyDescent="0.3">
      <c r="A76" s="890" t="s">
        <v>9510</v>
      </c>
      <c r="B76" s="874">
        <v>3</v>
      </c>
      <c r="C76" s="875">
        <v>15.54</v>
      </c>
      <c r="D76" s="832">
        <v>10</v>
      </c>
      <c r="E76" s="876">
        <v>1</v>
      </c>
      <c r="F76" s="877">
        <v>5.18</v>
      </c>
      <c r="G76" s="833">
        <v>7</v>
      </c>
      <c r="H76" s="878">
        <v>3</v>
      </c>
      <c r="I76" s="877">
        <v>15.54</v>
      </c>
      <c r="J76" s="834">
        <v>13.7</v>
      </c>
      <c r="K76" s="879">
        <v>5.18</v>
      </c>
      <c r="L76" s="878">
        <v>3</v>
      </c>
      <c r="M76" s="878">
        <v>27</v>
      </c>
      <c r="N76" s="880">
        <v>9</v>
      </c>
      <c r="O76" s="878" t="s">
        <v>9374</v>
      </c>
      <c r="P76" s="881" t="s">
        <v>9511</v>
      </c>
      <c r="Q76" s="882">
        <f t="shared" si="5"/>
        <v>0</v>
      </c>
      <c r="R76" s="882">
        <f t="shared" si="5"/>
        <v>0</v>
      </c>
      <c r="S76" s="883">
        <f t="shared" si="6"/>
        <v>27</v>
      </c>
      <c r="T76" s="883">
        <f t="shared" si="7"/>
        <v>41.099999999999994</v>
      </c>
      <c r="U76" s="883">
        <f t="shared" si="8"/>
        <v>14.099999999999994</v>
      </c>
      <c r="V76" s="884">
        <f t="shared" si="9"/>
        <v>1.5222222222222219</v>
      </c>
      <c r="W76" s="835">
        <v>14</v>
      </c>
    </row>
    <row r="77" spans="1:23" ht="14.4" customHeight="1" x14ac:dyDescent="0.3">
      <c r="A77" s="889" t="s">
        <v>9512</v>
      </c>
      <c r="B77" s="838">
        <v>4</v>
      </c>
      <c r="C77" s="839">
        <v>12.09</v>
      </c>
      <c r="D77" s="840">
        <v>5.5</v>
      </c>
      <c r="E77" s="819">
        <v>5</v>
      </c>
      <c r="F77" s="820">
        <v>14.66</v>
      </c>
      <c r="G77" s="821">
        <v>4.5999999999999996</v>
      </c>
      <c r="H77" s="822">
        <v>3</v>
      </c>
      <c r="I77" s="823">
        <v>9.07</v>
      </c>
      <c r="J77" s="824">
        <v>5.7</v>
      </c>
      <c r="K77" s="825">
        <v>3.02</v>
      </c>
      <c r="L77" s="822">
        <v>4</v>
      </c>
      <c r="M77" s="822">
        <v>33</v>
      </c>
      <c r="N77" s="826">
        <v>11</v>
      </c>
      <c r="O77" s="822" t="s">
        <v>7628</v>
      </c>
      <c r="P77" s="841" t="s">
        <v>9513</v>
      </c>
      <c r="Q77" s="827">
        <f t="shared" si="5"/>
        <v>-1</v>
      </c>
      <c r="R77" s="827">
        <f t="shared" si="5"/>
        <v>-3.0199999999999996</v>
      </c>
      <c r="S77" s="838">
        <f t="shared" si="6"/>
        <v>33</v>
      </c>
      <c r="T77" s="838">
        <f t="shared" si="7"/>
        <v>17.100000000000001</v>
      </c>
      <c r="U77" s="838">
        <f t="shared" si="8"/>
        <v>-15.899999999999999</v>
      </c>
      <c r="V77" s="842">
        <f t="shared" si="9"/>
        <v>0.51818181818181819</v>
      </c>
      <c r="W77" s="828"/>
    </row>
    <row r="78" spans="1:23" ht="14.4" customHeight="1" x14ac:dyDescent="0.3">
      <c r="A78" s="890" t="s">
        <v>9514</v>
      </c>
      <c r="B78" s="883"/>
      <c r="C78" s="885"/>
      <c r="D78" s="844"/>
      <c r="E78" s="886">
        <v>1</v>
      </c>
      <c r="F78" s="887">
        <v>3.11</v>
      </c>
      <c r="G78" s="836">
        <v>4</v>
      </c>
      <c r="H78" s="878"/>
      <c r="I78" s="877"/>
      <c r="J78" s="833"/>
      <c r="K78" s="879">
        <v>3.11</v>
      </c>
      <c r="L78" s="878">
        <v>4</v>
      </c>
      <c r="M78" s="878">
        <v>39</v>
      </c>
      <c r="N78" s="880">
        <v>13</v>
      </c>
      <c r="O78" s="878" t="s">
        <v>7628</v>
      </c>
      <c r="P78" s="881" t="s">
        <v>9513</v>
      </c>
      <c r="Q78" s="882">
        <f t="shared" si="5"/>
        <v>0</v>
      </c>
      <c r="R78" s="882">
        <f t="shared" si="5"/>
        <v>0</v>
      </c>
      <c r="S78" s="883" t="str">
        <f t="shared" si="6"/>
        <v/>
      </c>
      <c r="T78" s="883" t="str">
        <f t="shared" si="7"/>
        <v/>
      </c>
      <c r="U78" s="883" t="str">
        <f t="shared" si="8"/>
        <v/>
      </c>
      <c r="V78" s="884" t="str">
        <f t="shared" si="9"/>
        <v/>
      </c>
      <c r="W78" s="835"/>
    </row>
    <row r="79" spans="1:23" ht="14.4" customHeight="1" x14ac:dyDescent="0.3">
      <c r="A79" s="889" t="s">
        <v>9515</v>
      </c>
      <c r="B79" s="838">
        <v>1</v>
      </c>
      <c r="C79" s="839">
        <v>1.59</v>
      </c>
      <c r="D79" s="840">
        <v>11</v>
      </c>
      <c r="E79" s="843">
        <v>3</v>
      </c>
      <c r="F79" s="823">
        <v>4.7699999999999996</v>
      </c>
      <c r="G79" s="824">
        <v>6.3</v>
      </c>
      <c r="H79" s="819">
        <v>1</v>
      </c>
      <c r="I79" s="820">
        <v>1.59</v>
      </c>
      <c r="J79" s="821">
        <v>7</v>
      </c>
      <c r="K79" s="825">
        <v>1.59</v>
      </c>
      <c r="L79" s="822">
        <v>4</v>
      </c>
      <c r="M79" s="822">
        <v>36</v>
      </c>
      <c r="N79" s="826">
        <v>12</v>
      </c>
      <c r="O79" s="822" t="s">
        <v>9374</v>
      </c>
      <c r="P79" s="841" t="s">
        <v>9516</v>
      </c>
      <c r="Q79" s="827">
        <f t="shared" si="5"/>
        <v>0</v>
      </c>
      <c r="R79" s="827">
        <f t="shared" si="5"/>
        <v>0</v>
      </c>
      <c r="S79" s="838">
        <f t="shared" si="6"/>
        <v>12</v>
      </c>
      <c r="T79" s="838">
        <f t="shared" si="7"/>
        <v>7</v>
      </c>
      <c r="U79" s="838">
        <f t="shared" si="8"/>
        <v>-5</v>
      </c>
      <c r="V79" s="842">
        <f t="shared" si="9"/>
        <v>0.58333333333333337</v>
      </c>
      <c r="W79" s="828"/>
    </row>
    <row r="80" spans="1:23" ht="14.4" customHeight="1" x14ac:dyDescent="0.3">
      <c r="A80" s="890" t="s">
        <v>9517</v>
      </c>
      <c r="B80" s="883">
        <v>2</v>
      </c>
      <c r="C80" s="885">
        <v>5.12</v>
      </c>
      <c r="D80" s="844">
        <v>12.5</v>
      </c>
      <c r="E80" s="876"/>
      <c r="F80" s="877"/>
      <c r="G80" s="833"/>
      <c r="H80" s="886">
        <v>2</v>
      </c>
      <c r="I80" s="887">
        <v>4.58</v>
      </c>
      <c r="J80" s="834">
        <v>20.5</v>
      </c>
      <c r="K80" s="879">
        <v>2.16</v>
      </c>
      <c r="L80" s="878">
        <v>5</v>
      </c>
      <c r="M80" s="878">
        <v>48</v>
      </c>
      <c r="N80" s="880">
        <v>16</v>
      </c>
      <c r="O80" s="878" t="s">
        <v>9374</v>
      </c>
      <c r="P80" s="881" t="s">
        <v>9516</v>
      </c>
      <c r="Q80" s="882">
        <f t="shared" si="5"/>
        <v>0</v>
      </c>
      <c r="R80" s="882">
        <f t="shared" si="5"/>
        <v>-0.54</v>
      </c>
      <c r="S80" s="883">
        <f t="shared" si="6"/>
        <v>32</v>
      </c>
      <c r="T80" s="883">
        <f t="shared" si="7"/>
        <v>41</v>
      </c>
      <c r="U80" s="883">
        <f t="shared" si="8"/>
        <v>9</v>
      </c>
      <c r="V80" s="884">
        <f t="shared" si="9"/>
        <v>1.28125</v>
      </c>
      <c r="W80" s="835">
        <v>9</v>
      </c>
    </row>
    <row r="81" spans="1:23" ht="14.4" customHeight="1" x14ac:dyDescent="0.3">
      <c r="A81" s="890" t="s">
        <v>9518</v>
      </c>
      <c r="B81" s="883">
        <v>1</v>
      </c>
      <c r="C81" s="885">
        <v>4.1900000000000004</v>
      </c>
      <c r="D81" s="844">
        <v>23</v>
      </c>
      <c r="E81" s="876"/>
      <c r="F81" s="877"/>
      <c r="G81" s="833"/>
      <c r="H81" s="886">
        <v>2</v>
      </c>
      <c r="I81" s="887">
        <v>8.6199999999999992</v>
      </c>
      <c r="J81" s="836">
        <v>24</v>
      </c>
      <c r="K81" s="879">
        <v>4.1900000000000004</v>
      </c>
      <c r="L81" s="878">
        <v>9</v>
      </c>
      <c r="M81" s="878">
        <v>78</v>
      </c>
      <c r="N81" s="880">
        <v>26</v>
      </c>
      <c r="O81" s="878" t="s">
        <v>9374</v>
      </c>
      <c r="P81" s="881" t="s">
        <v>9516</v>
      </c>
      <c r="Q81" s="882">
        <f t="shared" si="5"/>
        <v>1</v>
      </c>
      <c r="R81" s="882">
        <f t="shared" si="5"/>
        <v>4.4299999999999988</v>
      </c>
      <c r="S81" s="883">
        <f t="shared" si="6"/>
        <v>52</v>
      </c>
      <c r="T81" s="883">
        <f t="shared" si="7"/>
        <v>48</v>
      </c>
      <c r="U81" s="883">
        <f t="shared" si="8"/>
        <v>-4</v>
      </c>
      <c r="V81" s="884">
        <f t="shared" si="9"/>
        <v>0.92307692307692313</v>
      </c>
      <c r="W81" s="835">
        <v>6</v>
      </c>
    </row>
    <row r="82" spans="1:23" ht="14.4" customHeight="1" x14ac:dyDescent="0.3">
      <c r="A82" s="889" t="s">
        <v>9519</v>
      </c>
      <c r="B82" s="829">
        <v>45</v>
      </c>
      <c r="C82" s="830">
        <v>104.84</v>
      </c>
      <c r="D82" s="831">
        <v>5.2</v>
      </c>
      <c r="E82" s="843">
        <v>32</v>
      </c>
      <c r="F82" s="823">
        <v>73.209999999999994</v>
      </c>
      <c r="G82" s="824">
        <v>6.8</v>
      </c>
      <c r="H82" s="822">
        <v>43</v>
      </c>
      <c r="I82" s="823">
        <v>98.59</v>
      </c>
      <c r="J82" s="824">
        <v>5.6</v>
      </c>
      <c r="K82" s="825">
        <v>2.38</v>
      </c>
      <c r="L82" s="822">
        <v>4</v>
      </c>
      <c r="M82" s="822">
        <v>33</v>
      </c>
      <c r="N82" s="826">
        <v>11</v>
      </c>
      <c r="O82" s="822" t="s">
        <v>9374</v>
      </c>
      <c r="P82" s="841" t="s">
        <v>9520</v>
      </c>
      <c r="Q82" s="827">
        <f t="shared" si="5"/>
        <v>-2</v>
      </c>
      <c r="R82" s="827">
        <f t="shared" si="5"/>
        <v>-6.25</v>
      </c>
      <c r="S82" s="838">
        <f t="shared" si="6"/>
        <v>473</v>
      </c>
      <c r="T82" s="838">
        <f t="shared" si="7"/>
        <v>240.79999999999998</v>
      </c>
      <c r="U82" s="838">
        <f t="shared" si="8"/>
        <v>-232.20000000000002</v>
      </c>
      <c r="V82" s="842">
        <f t="shared" si="9"/>
        <v>0.50909090909090904</v>
      </c>
      <c r="W82" s="828">
        <v>7</v>
      </c>
    </row>
    <row r="83" spans="1:23" ht="14.4" customHeight="1" x14ac:dyDescent="0.3">
      <c r="A83" s="890" t="s">
        <v>9521</v>
      </c>
      <c r="B83" s="874">
        <v>35</v>
      </c>
      <c r="C83" s="875">
        <v>95.5</v>
      </c>
      <c r="D83" s="832">
        <v>9.1999999999999993</v>
      </c>
      <c r="E83" s="876">
        <v>24</v>
      </c>
      <c r="F83" s="877">
        <v>65.64</v>
      </c>
      <c r="G83" s="833">
        <v>6.8</v>
      </c>
      <c r="H83" s="878">
        <v>32</v>
      </c>
      <c r="I83" s="877">
        <v>89.64</v>
      </c>
      <c r="J83" s="833">
        <v>6.9</v>
      </c>
      <c r="K83" s="879">
        <v>2.76</v>
      </c>
      <c r="L83" s="878">
        <v>4</v>
      </c>
      <c r="M83" s="878">
        <v>39</v>
      </c>
      <c r="N83" s="880">
        <v>13</v>
      </c>
      <c r="O83" s="878" t="s">
        <v>9374</v>
      </c>
      <c r="P83" s="881" t="s">
        <v>9520</v>
      </c>
      <c r="Q83" s="882">
        <f t="shared" si="5"/>
        <v>-3</v>
      </c>
      <c r="R83" s="882">
        <f t="shared" si="5"/>
        <v>-5.8599999999999994</v>
      </c>
      <c r="S83" s="883">
        <f t="shared" si="6"/>
        <v>416</v>
      </c>
      <c r="T83" s="883">
        <f t="shared" si="7"/>
        <v>220.8</v>
      </c>
      <c r="U83" s="883">
        <f t="shared" si="8"/>
        <v>-195.2</v>
      </c>
      <c r="V83" s="884">
        <f t="shared" si="9"/>
        <v>0.53076923076923077</v>
      </c>
      <c r="W83" s="835"/>
    </row>
    <row r="84" spans="1:23" ht="14.4" customHeight="1" x14ac:dyDescent="0.3">
      <c r="A84" s="890" t="s">
        <v>9522</v>
      </c>
      <c r="B84" s="874">
        <v>4</v>
      </c>
      <c r="C84" s="875">
        <v>14.82</v>
      </c>
      <c r="D84" s="832">
        <v>11.3</v>
      </c>
      <c r="E84" s="876">
        <v>9</v>
      </c>
      <c r="F84" s="877">
        <v>32.65</v>
      </c>
      <c r="G84" s="833">
        <v>7.1</v>
      </c>
      <c r="H84" s="878">
        <v>6</v>
      </c>
      <c r="I84" s="877">
        <v>23.49</v>
      </c>
      <c r="J84" s="833">
        <v>15</v>
      </c>
      <c r="K84" s="879">
        <v>3.7</v>
      </c>
      <c r="L84" s="878">
        <v>6</v>
      </c>
      <c r="M84" s="878">
        <v>51</v>
      </c>
      <c r="N84" s="880">
        <v>17</v>
      </c>
      <c r="O84" s="878" t="s">
        <v>9374</v>
      </c>
      <c r="P84" s="881" t="s">
        <v>9520</v>
      </c>
      <c r="Q84" s="882">
        <f t="shared" si="5"/>
        <v>2</v>
      </c>
      <c r="R84" s="882">
        <f t="shared" si="5"/>
        <v>8.6699999999999982</v>
      </c>
      <c r="S84" s="883">
        <f t="shared" si="6"/>
        <v>102</v>
      </c>
      <c r="T84" s="883">
        <f t="shared" si="7"/>
        <v>90</v>
      </c>
      <c r="U84" s="883">
        <f t="shared" si="8"/>
        <v>-12</v>
      </c>
      <c r="V84" s="884">
        <f t="shared" si="9"/>
        <v>0.88235294117647056</v>
      </c>
      <c r="W84" s="835">
        <v>21</v>
      </c>
    </row>
    <row r="85" spans="1:23" ht="14.4" customHeight="1" x14ac:dyDescent="0.3">
      <c r="A85" s="889" t="s">
        <v>9523</v>
      </c>
      <c r="B85" s="838">
        <v>6</v>
      </c>
      <c r="C85" s="839">
        <v>5.25</v>
      </c>
      <c r="D85" s="840">
        <v>6.8</v>
      </c>
      <c r="E85" s="843">
        <v>5</v>
      </c>
      <c r="F85" s="823">
        <v>4.07</v>
      </c>
      <c r="G85" s="824">
        <v>4.2</v>
      </c>
      <c r="H85" s="819">
        <v>3</v>
      </c>
      <c r="I85" s="820">
        <v>3.57</v>
      </c>
      <c r="J85" s="837">
        <v>11.3</v>
      </c>
      <c r="K85" s="825">
        <v>0.79</v>
      </c>
      <c r="L85" s="822">
        <v>2</v>
      </c>
      <c r="M85" s="822">
        <v>15</v>
      </c>
      <c r="N85" s="826">
        <v>5</v>
      </c>
      <c r="O85" s="822" t="s">
        <v>9374</v>
      </c>
      <c r="P85" s="841" t="s">
        <v>9524</v>
      </c>
      <c r="Q85" s="827">
        <f t="shared" si="5"/>
        <v>-3</v>
      </c>
      <c r="R85" s="827">
        <f t="shared" si="5"/>
        <v>-1.6800000000000002</v>
      </c>
      <c r="S85" s="838">
        <f t="shared" si="6"/>
        <v>15</v>
      </c>
      <c r="T85" s="838">
        <f t="shared" si="7"/>
        <v>33.900000000000006</v>
      </c>
      <c r="U85" s="838">
        <f t="shared" si="8"/>
        <v>18.900000000000006</v>
      </c>
      <c r="V85" s="842">
        <f t="shared" si="9"/>
        <v>2.2600000000000002</v>
      </c>
      <c r="W85" s="828">
        <v>20</v>
      </c>
    </row>
    <row r="86" spans="1:23" ht="14.4" customHeight="1" x14ac:dyDescent="0.3">
      <c r="A86" s="890" t="s">
        <v>9525</v>
      </c>
      <c r="B86" s="883">
        <v>4</v>
      </c>
      <c r="C86" s="885">
        <v>8.9700000000000006</v>
      </c>
      <c r="D86" s="844">
        <v>22.3</v>
      </c>
      <c r="E86" s="876">
        <v>2</v>
      </c>
      <c r="F86" s="877">
        <v>3.98</v>
      </c>
      <c r="G86" s="833">
        <v>11</v>
      </c>
      <c r="H86" s="886">
        <v>6</v>
      </c>
      <c r="I86" s="887">
        <v>11.07</v>
      </c>
      <c r="J86" s="834">
        <v>15.7</v>
      </c>
      <c r="K86" s="879">
        <v>1.84</v>
      </c>
      <c r="L86" s="878">
        <v>5</v>
      </c>
      <c r="M86" s="878">
        <v>42</v>
      </c>
      <c r="N86" s="880">
        <v>14</v>
      </c>
      <c r="O86" s="878" t="s">
        <v>9374</v>
      </c>
      <c r="P86" s="881" t="s">
        <v>9524</v>
      </c>
      <c r="Q86" s="882">
        <f t="shared" si="5"/>
        <v>2</v>
      </c>
      <c r="R86" s="882">
        <f t="shared" si="5"/>
        <v>2.0999999999999996</v>
      </c>
      <c r="S86" s="883">
        <f t="shared" si="6"/>
        <v>84</v>
      </c>
      <c r="T86" s="883">
        <f t="shared" si="7"/>
        <v>94.199999999999989</v>
      </c>
      <c r="U86" s="883">
        <f t="shared" si="8"/>
        <v>10.199999999999989</v>
      </c>
      <c r="V86" s="884">
        <f t="shared" si="9"/>
        <v>1.1214285714285712</v>
      </c>
      <c r="W86" s="835">
        <v>28</v>
      </c>
    </row>
    <row r="87" spans="1:23" ht="14.4" customHeight="1" x14ac:dyDescent="0.3">
      <c r="A87" s="890" t="s">
        <v>9526</v>
      </c>
      <c r="B87" s="883"/>
      <c r="C87" s="885"/>
      <c r="D87" s="844"/>
      <c r="E87" s="876"/>
      <c r="F87" s="877"/>
      <c r="G87" s="833"/>
      <c r="H87" s="886">
        <v>1</v>
      </c>
      <c r="I87" s="887">
        <v>6.01</v>
      </c>
      <c r="J87" s="836">
        <v>21</v>
      </c>
      <c r="K87" s="879">
        <v>4.82</v>
      </c>
      <c r="L87" s="878">
        <v>9</v>
      </c>
      <c r="M87" s="878">
        <v>81</v>
      </c>
      <c r="N87" s="880">
        <v>27</v>
      </c>
      <c r="O87" s="878" t="s">
        <v>9374</v>
      </c>
      <c r="P87" s="881" t="s">
        <v>9524</v>
      </c>
      <c r="Q87" s="882">
        <f t="shared" si="5"/>
        <v>1</v>
      </c>
      <c r="R87" s="882">
        <f t="shared" si="5"/>
        <v>6.01</v>
      </c>
      <c r="S87" s="883">
        <f t="shared" si="6"/>
        <v>27</v>
      </c>
      <c r="T87" s="883">
        <f t="shared" si="7"/>
        <v>21</v>
      </c>
      <c r="U87" s="883">
        <f t="shared" si="8"/>
        <v>-6</v>
      </c>
      <c r="V87" s="884">
        <f t="shared" si="9"/>
        <v>0.77777777777777779</v>
      </c>
      <c r="W87" s="835"/>
    </row>
    <row r="88" spans="1:23" ht="14.4" customHeight="1" x14ac:dyDescent="0.3">
      <c r="A88" s="889" t="s">
        <v>9527</v>
      </c>
      <c r="B88" s="838">
        <v>214</v>
      </c>
      <c r="C88" s="839">
        <v>265.7</v>
      </c>
      <c r="D88" s="840">
        <v>4.0999999999999996</v>
      </c>
      <c r="E88" s="843">
        <v>216</v>
      </c>
      <c r="F88" s="823">
        <v>268.89999999999998</v>
      </c>
      <c r="G88" s="824">
        <v>4</v>
      </c>
      <c r="H88" s="819">
        <v>216</v>
      </c>
      <c r="I88" s="820">
        <v>270.32</v>
      </c>
      <c r="J88" s="821">
        <v>3.7</v>
      </c>
      <c r="K88" s="825">
        <v>1.22</v>
      </c>
      <c r="L88" s="822">
        <v>2</v>
      </c>
      <c r="M88" s="822">
        <v>18</v>
      </c>
      <c r="N88" s="826">
        <v>6</v>
      </c>
      <c r="O88" s="822" t="s">
        <v>9374</v>
      </c>
      <c r="P88" s="841" t="s">
        <v>9528</v>
      </c>
      <c r="Q88" s="827">
        <f t="shared" si="5"/>
        <v>2</v>
      </c>
      <c r="R88" s="827">
        <f t="shared" si="5"/>
        <v>4.6200000000000045</v>
      </c>
      <c r="S88" s="838">
        <f t="shared" si="6"/>
        <v>1296</v>
      </c>
      <c r="T88" s="838">
        <f t="shared" si="7"/>
        <v>799.2</v>
      </c>
      <c r="U88" s="838">
        <f t="shared" si="8"/>
        <v>-496.79999999999995</v>
      </c>
      <c r="V88" s="842">
        <f t="shared" si="9"/>
        <v>0.6166666666666667</v>
      </c>
      <c r="W88" s="828">
        <v>37</v>
      </c>
    </row>
    <row r="89" spans="1:23" ht="14.4" customHeight="1" x14ac:dyDescent="0.3">
      <c r="A89" s="890" t="s">
        <v>9529</v>
      </c>
      <c r="B89" s="883">
        <v>23</v>
      </c>
      <c r="C89" s="885">
        <v>37.68</v>
      </c>
      <c r="D89" s="844">
        <v>8.1999999999999993</v>
      </c>
      <c r="E89" s="876">
        <v>21</v>
      </c>
      <c r="F89" s="877">
        <v>37.5</v>
      </c>
      <c r="G89" s="833">
        <v>6.4</v>
      </c>
      <c r="H89" s="886">
        <v>38</v>
      </c>
      <c r="I89" s="887">
        <v>63.63</v>
      </c>
      <c r="J89" s="836">
        <v>7</v>
      </c>
      <c r="K89" s="879">
        <v>1.58</v>
      </c>
      <c r="L89" s="878">
        <v>3</v>
      </c>
      <c r="M89" s="878">
        <v>24</v>
      </c>
      <c r="N89" s="880">
        <v>8</v>
      </c>
      <c r="O89" s="878" t="s">
        <v>9374</v>
      </c>
      <c r="P89" s="881" t="s">
        <v>9528</v>
      </c>
      <c r="Q89" s="882">
        <f t="shared" si="5"/>
        <v>15</v>
      </c>
      <c r="R89" s="882">
        <f t="shared" si="5"/>
        <v>25.950000000000003</v>
      </c>
      <c r="S89" s="883">
        <f t="shared" si="6"/>
        <v>304</v>
      </c>
      <c r="T89" s="883">
        <f t="shared" si="7"/>
        <v>266</v>
      </c>
      <c r="U89" s="883">
        <f t="shared" si="8"/>
        <v>-38</v>
      </c>
      <c r="V89" s="884">
        <f t="shared" si="9"/>
        <v>0.875</v>
      </c>
      <c r="W89" s="835">
        <v>50</v>
      </c>
    </row>
    <row r="90" spans="1:23" ht="14.4" customHeight="1" x14ac:dyDescent="0.3">
      <c r="A90" s="890" t="s">
        <v>9530</v>
      </c>
      <c r="B90" s="883">
        <v>2</v>
      </c>
      <c r="C90" s="885">
        <v>4.74</v>
      </c>
      <c r="D90" s="844">
        <v>9.5</v>
      </c>
      <c r="E90" s="876">
        <v>2</v>
      </c>
      <c r="F90" s="877">
        <v>6.89</v>
      </c>
      <c r="G90" s="833">
        <v>25.5</v>
      </c>
      <c r="H90" s="886">
        <v>2</v>
      </c>
      <c r="I90" s="887">
        <v>4.74</v>
      </c>
      <c r="J90" s="836">
        <v>6</v>
      </c>
      <c r="K90" s="879">
        <v>2.37</v>
      </c>
      <c r="L90" s="878">
        <v>4</v>
      </c>
      <c r="M90" s="878">
        <v>39</v>
      </c>
      <c r="N90" s="880">
        <v>13</v>
      </c>
      <c r="O90" s="878" t="s">
        <v>9374</v>
      </c>
      <c r="P90" s="881" t="s">
        <v>9528</v>
      </c>
      <c r="Q90" s="882">
        <f t="shared" si="5"/>
        <v>0</v>
      </c>
      <c r="R90" s="882">
        <f t="shared" si="5"/>
        <v>0</v>
      </c>
      <c r="S90" s="883">
        <f t="shared" si="6"/>
        <v>26</v>
      </c>
      <c r="T90" s="883">
        <f t="shared" si="7"/>
        <v>12</v>
      </c>
      <c r="U90" s="883">
        <f t="shared" si="8"/>
        <v>-14</v>
      </c>
      <c r="V90" s="884">
        <f t="shared" si="9"/>
        <v>0.46153846153846156</v>
      </c>
      <c r="W90" s="835"/>
    </row>
    <row r="91" spans="1:23" ht="14.4" customHeight="1" x14ac:dyDescent="0.3">
      <c r="A91" s="889" t="s">
        <v>9531</v>
      </c>
      <c r="B91" s="829">
        <v>153</v>
      </c>
      <c r="C91" s="830">
        <v>59.23</v>
      </c>
      <c r="D91" s="831">
        <v>2.8</v>
      </c>
      <c r="E91" s="843">
        <v>152</v>
      </c>
      <c r="F91" s="823">
        <v>58.1</v>
      </c>
      <c r="G91" s="824">
        <v>2.6</v>
      </c>
      <c r="H91" s="822">
        <v>142</v>
      </c>
      <c r="I91" s="823">
        <v>54.08</v>
      </c>
      <c r="J91" s="824">
        <v>2.7</v>
      </c>
      <c r="K91" s="825">
        <v>0.38</v>
      </c>
      <c r="L91" s="822">
        <v>1</v>
      </c>
      <c r="M91" s="822">
        <v>9</v>
      </c>
      <c r="N91" s="826">
        <v>3</v>
      </c>
      <c r="O91" s="822" t="s">
        <v>9374</v>
      </c>
      <c r="P91" s="841" t="s">
        <v>9532</v>
      </c>
      <c r="Q91" s="827">
        <f t="shared" si="5"/>
        <v>-11</v>
      </c>
      <c r="R91" s="827">
        <f t="shared" si="5"/>
        <v>-5.1499999999999986</v>
      </c>
      <c r="S91" s="838">
        <f t="shared" si="6"/>
        <v>426</v>
      </c>
      <c r="T91" s="838">
        <f t="shared" si="7"/>
        <v>383.40000000000003</v>
      </c>
      <c r="U91" s="838">
        <f t="shared" si="8"/>
        <v>-42.599999999999966</v>
      </c>
      <c r="V91" s="842">
        <f t="shared" si="9"/>
        <v>0.90000000000000013</v>
      </c>
      <c r="W91" s="828">
        <v>12</v>
      </c>
    </row>
    <row r="92" spans="1:23" ht="14.4" customHeight="1" x14ac:dyDescent="0.3">
      <c r="A92" s="890" t="s">
        <v>9533</v>
      </c>
      <c r="B92" s="874">
        <v>26</v>
      </c>
      <c r="C92" s="875">
        <v>15.09</v>
      </c>
      <c r="D92" s="832">
        <v>5.3</v>
      </c>
      <c r="E92" s="876">
        <v>13</v>
      </c>
      <c r="F92" s="877">
        <v>6.17</v>
      </c>
      <c r="G92" s="833">
        <v>3.4</v>
      </c>
      <c r="H92" s="878">
        <v>16</v>
      </c>
      <c r="I92" s="877">
        <v>7.75</v>
      </c>
      <c r="J92" s="833">
        <v>3.9</v>
      </c>
      <c r="K92" s="879">
        <v>0.47</v>
      </c>
      <c r="L92" s="878">
        <v>1</v>
      </c>
      <c r="M92" s="878">
        <v>12</v>
      </c>
      <c r="N92" s="880">
        <v>4</v>
      </c>
      <c r="O92" s="878" t="s">
        <v>9374</v>
      </c>
      <c r="P92" s="881" t="s">
        <v>9534</v>
      </c>
      <c r="Q92" s="882">
        <f t="shared" si="5"/>
        <v>-10</v>
      </c>
      <c r="R92" s="882">
        <f t="shared" si="5"/>
        <v>-7.34</v>
      </c>
      <c r="S92" s="883">
        <f t="shared" si="6"/>
        <v>64</v>
      </c>
      <c r="T92" s="883">
        <f t="shared" si="7"/>
        <v>62.4</v>
      </c>
      <c r="U92" s="883">
        <f t="shared" si="8"/>
        <v>-1.6000000000000014</v>
      </c>
      <c r="V92" s="884">
        <f t="shared" si="9"/>
        <v>0.97499999999999998</v>
      </c>
      <c r="W92" s="835">
        <v>12</v>
      </c>
    </row>
    <row r="93" spans="1:23" ht="14.4" customHeight="1" x14ac:dyDescent="0.3">
      <c r="A93" s="890" t="s">
        <v>9535</v>
      </c>
      <c r="B93" s="874"/>
      <c r="C93" s="875"/>
      <c r="D93" s="832"/>
      <c r="E93" s="876">
        <v>2</v>
      </c>
      <c r="F93" s="877">
        <v>2.1</v>
      </c>
      <c r="G93" s="833">
        <v>4.5</v>
      </c>
      <c r="H93" s="878">
        <v>1</v>
      </c>
      <c r="I93" s="877">
        <v>1.05</v>
      </c>
      <c r="J93" s="833">
        <v>3</v>
      </c>
      <c r="K93" s="879">
        <v>1.05</v>
      </c>
      <c r="L93" s="878">
        <v>3</v>
      </c>
      <c r="M93" s="878">
        <v>27</v>
      </c>
      <c r="N93" s="880">
        <v>9</v>
      </c>
      <c r="O93" s="878" t="s">
        <v>9374</v>
      </c>
      <c r="P93" s="881" t="s">
        <v>9536</v>
      </c>
      <c r="Q93" s="882">
        <f t="shared" si="5"/>
        <v>1</v>
      </c>
      <c r="R93" s="882">
        <f t="shared" si="5"/>
        <v>1.05</v>
      </c>
      <c r="S93" s="883">
        <f t="shared" si="6"/>
        <v>9</v>
      </c>
      <c r="T93" s="883">
        <f t="shared" si="7"/>
        <v>3</v>
      </c>
      <c r="U93" s="883">
        <f t="shared" si="8"/>
        <v>-6</v>
      </c>
      <c r="V93" s="884">
        <f t="shared" si="9"/>
        <v>0.33333333333333331</v>
      </c>
      <c r="W93" s="835"/>
    </row>
    <row r="94" spans="1:23" ht="14.4" customHeight="1" x14ac:dyDescent="0.3">
      <c r="A94" s="889" t="s">
        <v>9537</v>
      </c>
      <c r="B94" s="829">
        <v>9</v>
      </c>
      <c r="C94" s="830">
        <v>8.4</v>
      </c>
      <c r="D94" s="831">
        <v>3.7</v>
      </c>
      <c r="E94" s="843">
        <v>4</v>
      </c>
      <c r="F94" s="823">
        <v>3.65</v>
      </c>
      <c r="G94" s="824">
        <v>3.8</v>
      </c>
      <c r="H94" s="822">
        <v>3</v>
      </c>
      <c r="I94" s="823">
        <v>2.33</v>
      </c>
      <c r="J94" s="824">
        <v>3.3</v>
      </c>
      <c r="K94" s="825">
        <v>0.74</v>
      </c>
      <c r="L94" s="822">
        <v>1</v>
      </c>
      <c r="M94" s="822">
        <v>12</v>
      </c>
      <c r="N94" s="826">
        <v>4</v>
      </c>
      <c r="O94" s="822" t="s">
        <v>9374</v>
      </c>
      <c r="P94" s="841" t="s">
        <v>9538</v>
      </c>
      <c r="Q94" s="827">
        <f t="shared" si="5"/>
        <v>-6</v>
      </c>
      <c r="R94" s="827">
        <f t="shared" si="5"/>
        <v>-6.07</v>
      </c>
      <c r="S94" s="838">
        <f t="shared" si="6"/>
        <v>12</v>
      </c>
      <c r="T94" s="838">
        <f t="shared" si="7"/>
        <v>9.8999999999999986</v>
      </c>
      <c r="U94" s="838">
        <f t="shared" si="8"/>
        <v>-2.1000000000000014</v>
      </c>
      <c r="V94" s="842">
        <f t="shared" si="9"/>
        <v>0.82499999999999984</v>
      </c>
      <c r="W94" s="828"/>
    </row>
    <row r="95" spans="1:23" ht="14.4" customHeight="1" x14ac:dyDescent="0.3">
      <c r="A95" s="890" t="s">
        <v>9539</v>
      </c>
      <c r="B95" s="874">
        <v>5</v>
      </c>
      <c r="C95" s="875">
        <v>8.4</v>
      </c>
      <c r="D95" s="832">
        <v>5</v>
      </c>
      <c r="E95" s="876">
        <v>2</v>
      </c>
      <c r="F95" s="877">
        <v>2.79</v>
      </c>
      <c r="G95" s="833">
        <v>5</v>
      </c>
      <c r="H95" s="878">
        <v>1</v>
      </c>
      <c r="I95" s="877">
        <v>1.66</v>
      </c>
      <c r="J95" s="833">
        <v>4</v>
      </c>
      <c r="K95" s="879">
        <v>1.35</v>
      </c>
      <c r="L95" s="878">
        <v>3</v>
      </c>
      <c r="M95" s="878">
        <v>24</v>
      </c>
      <c r="N95" s="880">
        <v>8</v>
      </c>
      <c r="O95" s="878" t="s">
        <v>9374</v>
      </c>
      <c r="P95" s="881" t="s">
        <v>9540</v>
      </c>
      <c r="Q95" s="882">
        <f t="shared" si="5"/>
        <v>-4</v>
      </c>
      <c r="R95" s="882">
        <f t="shared" si="5"/>
        <v>-6.74</v>
      </c>
      <c r="S95" s="883">
        <f t="shared" si="6"/>
        <v>8</v>
      </c>
      <c r="T95" s="883">
        <f t="shared" si="7"/>
        <v>4</v>
      </c>
      <c r="U95" s="883">
        <f t="shared" si="8"/>
        <v>-4</v>
      </c>
      <c r="V95" s="884">
        <f t="shared" si="9"/>
        <v>0.5</v>
      </c>
      <c r="W95" s="835"/>
    </row>
    <row r="96" spans="1:23" ht="14.4" customHeight="1" x14ac:dyDescent="0.3">
      <c r="A96" s="890" t="s">
        <v>9541</v>
      </c>
      <c r="B96" s="874">
        <v>1</v>
      </c>
      <c r="C96" s="875">
        <v>3.25</v>
      </c>
      <c r="D96" s="832">
        <v>48</v>
      </c>
      <c r="E96" s="876"/>
      <c r="F96" s="877"/>
      <c r="G96" s="833"/>
      <c r="H96" s="878"/>
      <c r="I96" s="877"/>
      <c r="J96" s="833"/>
      <c r="K96" s="879">
        <v>2.64</v>
      </c>
      <c r="L96" s="878">
        <v>5</v>
      </c>
      <c r="M96" s="878">
        <v>42</v>
      </c>
      <c r="N96" s="880">
        <v>14</v>
      </c>
      <c r="O96" s="878" t="s">
        <v>9374</v>
      </c>
      <c r="P96" s="881" t="s">
        <v>9542</v>
      </c>
      <c r="Q96" s="882">
        <f t="shared" si="5"/>
        <v>-1</v>
      </c>
      <c r="R96" s="882">
        <f t="shared" si="5"/>
        <v>-3.25</v>
      </c>
      <c r="S96" s="883" t="str">
        <f t="shared" si="6"/>
        <v/>
      </c>
      <c r="T96" s="883" t="str">
        <f t="shared" si="7"/>
        <v/>
      </c>
      <c r="U96" s="883" t="str">
        <f t="shared" si="8"/>
        <v/>
      </c>
      <c r="V96" s="884" t="str">
        <f t="shared" si="9"/>
        <v/>
      </c>
      <c r="W96" s="835"/>
    </row>
    <row r="97" spans="1:23" ht="14.4" customHeight="1" x14ac:dyDescent="0.3">
      <c r="A97" s="889" t="s">
        <v>9543</v>
      </c>
      <c r="B97" s="829">
        <v>31</v>
      </c>
      <c r="C97" s="830">
        <v>25.75</v>
      </c>
      <c r="D97" s="831">
        <v>4.9000000000000004</v>
      </c>
      <c r="E97" s="843">
        <v>21</v>
      </c>
      <c r="F97" s="823">
        <v>16.39</v>
      </c>
      <c r="G97" s="824">
        <v>4.0999999999999996</v>
      </c>
      <c r="H97" s="822">
        <v>28</v>
      </c>
      <c r="I97" s="823">
        <v>20.54</v>
      </c>
      <c r="J97" s="824">
        <v>3.9</v>
      </c>
      <c r="K97" s="825">
        <v>0.62</v>
      </c>
      <c r="L97" s="822">
        <v>1</v>
      </c>
      <c r="M97" s="822">
        <v>12</v>
      </c>
      <c r="N97" s="826">
        <v>4</v>
      </c>
      <c r="O97" s="822" t="s">
        <v>9374</v>
      </c>
      <c r="P97" s="841" t="s">
        <v>9544</v>
      </c>
      <c r="Q97" s="827">
        <f t="shared" si="5"/>
        <v>-3</v>
      </c>
      <c r="R97" s="827">
        <f t="shared" si="5"/>
        <v>-5.2100000000000009</v>
      </c>
      <c r="S97" s="838">
        <f t="shared" si="6"/>
        <v>112</v>
      </c>
      <c r="T97" s="838">
        <f t="shared" si="7"/>
        <v>109.2</v>
      </c>
      <c r="U97" s="838">
        <f t="shared" si="8"/>
        <v>-2.7999999999999972</v>
      </c>
      <c r="V97" s="842">
        <f t="shared" si="9"/>
        <v>0.97499999999999998</v>
      </c>
      <c r="W97" s="828">
        <v>19</v>
      </c>
    </row>
    <row r="98" spans="1:23" ht="14.4" customHeight="1" x14ac:dyDescent="0.3">
      <c r="A98" s="890" t="s">
        <v>9545</v>
      </c>
      <c r="B98" s="874">
        <v>7</v>
      </c>
      <c r="C98" s="875">
        <v>7.38</v>
      </c>
      <c r="D98" s="832">
        <v>5.7</v>
      </c>
      <c r="E98" s="876">
        <v>3</v>
      </c>
      <c r="F98" s="877">
        <v>4.45</v>
      </c>
      <c r="G98" s="833">
        <v>18.3</v>
      </c>
      <c r="H98" s="878">
        <v>2</v>
      </c>
      <c r="I98" s="877">
        <v>2.59</v>
      </c>
      <c r="J98" s="834">
        <v>7</v>
      </c>
      <c r="K98" s="879">
        <v>0.81</v>
      </c>
      <c r="L98" s="878">
        <v>2</v>
      </c>
      <c r="M98" s="878">
        <v>18</v>
      </c>
      <c r="N98" s="880">
        <v>6</v>
      </c>
      <c r="O98" s="878" t="s">
        <v>9374</v>
      </c>
      <c r="P98" s="881" t="s">
        <v>9546</v>
      </c>
      <c r="Q98" s="882">
        <f t="shared" si="5"/>
        <v>-5</v>
      </c>
      <c r="R98" s="882">
        <f t="shared" si="5"/>
        <v>-4.79</v>
      </c>
      <c r="S98" s="883">
        <f t="shared" si="6"/>
        <v>12</v>
      </c>
      <c r="T98" s="883">
        <f t="shared" si="7"/>
        <v>14</v>
      </c>
      <c r="U98" s="883">
        <f t="shared" si="8"/>
        <v>2</v>
      </c>
      <c r="V98" s="884">
        <f t="shared" si="9"/>
        <v>1.1666666666666667</v>
      </c>
      <c r="W98" s="835">
        <v>2</v>
      </c>
    </row>
    <row r="99" spans="1:23" ht="14.4" customHeight="1" x14ac:dyDescent="0.3">
      <c r="A99" s="889" t="s">
        <v>9547</v>
      </c>
      <c r="B99" s="838">
        <v>395</v>
      </c>
      <c r="C99" s="839">
        <v>366.82</v>
      </c>
      <c r="D99" s="840">
        <v>3.1</v>
      </c>
      <c r="E99" s="843">
        <v>409</v>
      </c>
      <c r="F99" s="823">
        <v>378</v>
      </c>
      <c r="G99" s="824">
        <v>2.8</v>
      </c>
      <c r="H99" s="819">
        <v>438</v>
      </c>
      <c r="I99" s="820">
        <v>410.66</v>
      </c>
      <c r="J99" s="821">
        <v>2.8</v>
      </c>
      <c r="K99" s="825">
        <v>0.89</v>
      </c>
      <c r="L99" s="822">
        <v>1</v>
      </c>
      <c r="M99" s="822">
        <v>12</v>
      </c>
      <c r="N99" s="826">
        <v>4</v>
      </c>
      <c r="O99" s="822" t="s">
        <v>9374</v>
      </c>
      <c r="P99" s="841" t="s">
        <v>9548</v>
      </c>
      <c r="Q99" s="827">
        <f t="shared" si="5"/>
        <v>43</v>
      </c>
      <c r="R99" s="827">
        <f t="shared" si="5"/>
        <v>43.840000000000032</v>
      </c>
      <c r="S99" s="838">
        <f t="shared" si="6"/>
        <v>1752</v>
      </c>
      <c r="T99" s="838">
        <f t="shared" si="7"/>
        <v>1226.3999999999999</v>
      </c>
      <c r="U99" s="838">
        <f t="shared" si="8"/>
        <v>-525.60000000000014</v>
      </c>
      <c r="V99" s="842">
        <f t="shared" si="9"/>
        <v>0.7</v>
      </c>
      <c r="W99" s="828">
        <v>33</v>
      </c>
    </row>
    <row r="100" spans="1:23" ht="14.4" customHeight="1" x14ac:dyDescent="0.3">
      <c r="A100" s="890" t="s">
        <v>9549</v>
      </c>
      <c r="B100" s="883">
        <v>58</v>
      </c>
      <c r="C100" s="885">
        <v>83.55</v>
      </c>
      <c r="D100" s="844">
        <v>5.6</v>
      </c>
      <c r="E100" s="876">
        <v>56</v>
      </c>
      <c r="F100" s="877">
        <v>80.87</v>
      </c>
      <c r="G100" s="833">
        <v>4.0999999999999996</v>
      </c>
      <c r="H100" s="886">
        <v>64</v>
      </c>
      <c r="I100" s="887">
        <v>90.24</v>
      </c>
      <c r="J100" s="836">
        <v>4.2</v>
      </c>
      <c r="K100" s="879">
        <v>1.37</v>
      </c>
      <c r="L100" s="878">
        <v>2</v>
      </c>
      <c r="M100" s="878">
        <v>21</v>
      </c>
      <c r="N100" s="880">
        <v>7</v>
      </c>
      <c r="O100" s="878" t="s">
        <v>9374</v>
      </c>
      <c r="P100" s="881" t="s">
        <v>9550</v>
      </c>
      <c r="Q100" s="882">
        <f t="shared" si="5"/>
        <v>6</v>
      </c>
      <c r="R100" s="882">
        <f t="shared" si="5"/>
        <v>6.6899999999999977</v>
      </c>
      <c r="S100" s="883">
        <f t="shared" si="6"/>
        <v>448</v>
      </c>
      <c r="T100" s="883">
        <f t="shared" si="7"/>
        <v>268.8</v>
      </c>
      <c r="U100" s="883">
        <f t="shared" si="8"/>
        <v>-179.2</v>
      </c>
      <c r="V100" s="884">
        <f t="shared" si="9"/>
        <v>0.6</v>
      </c>
      <c r="W100" s="835">
        <v>16</v>
      </c>
    </row>
    <row r="101" spans="1:23" ht="14.4" customHeight="1" x14ac:dyDescent="0.3">
      <c r="A101" s="890" t="s">
        <v>9551</v>
      </c>
      <c r="B101" s="883">
        <v>7</v>
      </c>
      <c r="C101" s="885">
        <v>12.35</v>
      </c>
      <c r="D101" s="844">
        <v>5.6</v>
      </c>
      <c r="E101" s="876">
        <v>8</v>
      </c>
      <c r="F101" s="877">
        <v>19.739999999999998</v>
      </c>
      <c r="G101" s="833">
        <v>5.4</v>
      </c>
      <c r="H101" s="886">
        <v>9</v>
      </c>
      <c r="I101" s="887">
        <v>15.61</v>
      </c>
      <c r="J101" s="836">
        <v>4.8</v>
      </c>
      <c r="K101" s="879">
        <v>1.76</v>
      </c>
      <c r="L101" s="878">
        <v>3</v>
      </c>
      <c r="M101" s="878">
        <v>27</v>
      </c>
      <c r="N101" s="880">
        <v>9</v>
      </c>
      <c r="O101" s="878" t="s">
        <v>9374</v>
      </c>
      <c r="P101" s="881" t="s">
        <v>9552</v>
      </c>
      <c r="Q101" s="882">
        <f t="shared" si="5"/>
        <v>2</v>
      </c>
      <c r="R101" s="882">
        <f t="shared" si="5"/>
        <v>3.26</v>
      </c>
      <c r="S101" s="883">
        <f t="shared" si="6"/>
        <v>81</v>
      </c>
      <c r="T101" s="883">
        <f t="shared" si="7"/>
        <v>43.199999999999996</v>
      </c>
      <c r="U101" s="883">
        <f t="shared" si="8"/>
        <v>-37.800000000000004</v>
      </c>
      <c r="V101" s="884">
        <f t="shared" si="9"/>
        <v>0.53333333333333333</v>
      </c>
      <c r="W101" s="835"/>
    </row>
    <row r="102" spans="1:23" ht="14.4" customHeight="1" x14ac:dyDescent="0.3">
      <c r="A102" s="889" t="s">
        <v>9553</v>
      </c>
      <c r="B102" s="838">
        <v>54</v>
      </c>
      <c r="C102" s="839">
        <v>29.86</v>
      </c>
      <c r="D102" s="840">
        <v>2.9</v>
      </c>
      <c r="E102" s="819">
        <v>67</v>
      </c>
      <c r="F102" s="820">
        <v>37.18</v>
      </c>
      <c r="G102" s="821">
        <v>2.8</v>
      </c>
      <c r="H102" s="822">
        <v>57</v>
      </c>
      <c r="I102" s="823">
        <v>32.67</v>
      </c>
      <c r="J102" s="824">
        <v>2.9</v>
      </c>
      <c r="K102" s="825">
        <v>0.54</v>
      </c>
      <c r="L102" s="822">
        <v>1</v>
      </c>
      <c r="M102" s="822">
        <v>12</v>
      </c>
      <c r="N102" s="826">
        <v>4</v>
      </c>
      <c r="O102" s="822" t="s">
        <v>9374</v>
      </c>
      <c r="P102" s="841" t="s">
        <v>9554</v>
      </c>
      <c r="Q102" s="827">
        <f t="shared" si="5"/>
        <v>3</v>
      </c>
      <c r="R102" s="827">
        <f t="shared" si="5"/>
        <v>2.8100000000000023</v>
      </c>
      <c r="S102" s="838">
        <f t="shared" si="6"/>
        <v>228</v>
      </c>
      <c r="T102" s="838">
        <f t="shared" si="7"/>
        <v>165.29999999999998</v>
      </c>
      <c r="U102" s="838">
        <f t="shared" si="8"/>
        <v>-62.700000000000017</v>
      </c>
      <c r="V102" s="842">
        <f t="shared" si="9"/>
        <v>0.72499999999999998</v>
      </c>
      <c r="W102" s="828">
        <v>12</v>
      </c>
    </row>
    <row r="103" spans="1:23" ht="14.4" customHeight="1" x14ac:dyDescent="0.3">
      <c r="A103" s="890" t="s">
        <v>9555</v>
      </c>
      <c r="B103" s="883">
        <v>4</v>
      </c>
      <c r="C103" s="885">
        <v>3.45</v>
      </c>
      <c r="D103" s="844">
        <v>5.8</v>
      </c>
      <c r="E103" s="886">
        <v>1</v>
      </c>
      <c r="F103" s="887">
        <v>0.8</v>
      </c>
      <c r="G103" s="836">
        <v>3</v>
      </c>
      <c r="H103" s="878">
        <v>2</v>
      </c>
      <c r="I103" s="877">
        <v>1.61</v>
      </c>
      <c r="J103" s="833">
        <v>5</v>
      </c>
      <c r="K103" s="879">
        <v>0.8</v>
      </c>
      <c r="L103" s="878">
        <v>2</v>
      </c>
      <c r="M103" s="878">
        <v>21</v>
      </c>
      <c r="N103" s="880">
        <v>7</v>
      </c>
      <c r="O103" s="878" t="s">
        <v>9374</v>
      </c>
      <c r="P103" s="881" t="s">
        <v>9556</v>
      </c>
      <c r="Q103" s="882">
        <f t="shared" si="5"/>
        <v>-2</v>
      </c>
      <c r="R103" s="882">
        <f t="shared" si="5"/>
        <v>-1.84</v>
      </c>
      <c r="S103" s="883">
        <f t="shared" si="6"/>
        <v>14</v>
      </c>
      <c r="T103" s="883">
        <f t="shared" si="7"/>
        <v>10</v>
      </c>
      <c r="U103" s="883">
        <f t="shared" si="8"/>
        <v>-4</v>
      </c>
      <c r="V103" s="884">
        <f t="shared" si="9"/>
        <v>0.7142857142857143</v>
      </c>
      <c r="W103" s="835"/>
    </row>
    <row r="104" spans="1:23" ht="14.4" customHeight="1" x14ac:dyDescent="0.3">
      <c r="A104" s="890" t="s">
        <v>9557</v>
      </c>
      <c r="B104" s="883">
        <v>1</v>
      </c>
      <c r="C104" s="885">
        <v>0.79</v>
      </c>
      <c r="D104" s="844">
        <v>2</v>
      </c>
      <c r="E104" s="886"/>
      <c r="F104" s="887"/>
      <c r="G104" s="836"/>
      <c r="H104" s="878">
        <v>1</v>
      </c>
      <c r="I104" s="877">
        <v>1.1100000000000001</v>
      </c>
      <c r="J104" s="833">
        <v>3</v>
      </c>
      <c r="K104" s="879">
        <v>1.76</v>
      </c>
      <c r="L104" s="878">
        <v>5</v>
      </c>
      <c r="M104" s="878">
        <v>45</v>
      </c>
      <c r="N104" s="880">
        <v>15</v>
      </c>
      <c r="O104" s="878" t="s">
        <v>9374</v>
      </c>
      <c r="P104" s="881" t="s">
        <v>9558</v>
      </c>
      <c r="Q104" s="882">
        <f t="shared" si="5"/>
        <v>0</v>
      </c>
      <c r="R104" s="882">
        <f t="shared" si="5"/>
        <v>0.32000000000000006</v>
      </c>
      <c r="S104" s="883">
        <f t="shared" si="6"/>
        <v>15</v>
      </c>
      <c r="T104" s="883">
        <f t="shared" si="7"/>
        <v>3</v>
      </c>
      <c r="U104" s="883">
        <f t="shared" si="8"/>
        <v>-12</v>
      </c>
      <c r="V104" s="884">
        <f t="shared" si="9"/>
        <v>0.2</v>
      </c>
      <c r="W104" s="835"/>
    </row>
    <row r="105" spans="1:23" ht="14.4" customHeight="1" x14ac:dyDescent="0.3">
      <c r="A105" s="889" t="s">
        <v>9559</v>
      </c>
      <c r="B105" s="829">
        <v>14</v>
      </c>
      <c r="C105" s="830">
        <v>9.5399999999999991</v>
      </c>
      <c r="D105" s="831">
        <v>2.8</v>
      </c>
      <c r="E105" s="843">
        <v>16</v>
      </c>
      <c r="F105" s="823">
        <v>10.36</v>
      </c>
      <c r="G105" s="824">
        <v>2.9</v>
      </c>
      <c r="H105" s="822">
        <v>11</v>
      </c>
      <c r="I105" s="823">
        <v>7.72</v>
      </c>
      <c r="J105" s="824">
        <v>4</v>
      </c>
      <c r="K105" s="825">
        <v>0.61</v>
      </c>
      <c r="L105" s="822">
        <v>1</v>
      </c>
      <c r="M105" s="822">
        <v>12</v>
      </c>
      <c r="N105" s="826">
        <v>4</v>
      </c>
      <c r="O105" s="822" t="s">
        <v>9374</v>
      </c>
      <c r="P105" s="841" t="s">
        <v>9560</v>
      </c>
      <c r="Q105" s="827">
        <f t="shared" si="5"/>
        <v>-3</v>
      </c>
      <c r="R105" s="827">
        <f t="shared" si="5"/>
        <v>-1.8199999999999994</v>
      </c>
      <c r="S105" s="838">
        <f t="shared" si="6"/>
        <v>44</v>
      </c>
      <c r="T105" s="838">
        <f t="shared" si="7"/>
        <v>44</v>
      </c>
      <c r="U105" s="838">
        <f t="shared" si="8"/>
        <v>0</v>
      </c>
      <c r="V105" s="842">
        <f t="shared" si="9"/>
        <v>1</v>
      </c>
      <c r="W105" s="828">
        <v>11</v>
      </c>
    </row>
    <row r="106" spans="1:23" ht="14.4" customHeight="1" x14ac:dyDescent="0.3">
      <c r="A106" s="890" t="s">
        <v>9561</v>
      </c>
      <c r="B106" s="874">
        <v>6</v>
      </c>
      <c r="C106" s="875">
        <v>8.56</v>
      </c>
      <c r="D106" s="832">
        <v>10.8</v>
      </c>
      <c r="E106" s="876">
        <v>1</v>
      </c>
      <c r="F106" s="877">
        <v>1.25</v>
      </c>
      <c r="G106" s="833">
        <v>3</v>
      </c>
      <c r="H106" s="878">
        <v>5</v>
      </c>
      <c r="I106" s="877">
        <v>7.47</v>
      </c>
      <c r="J106" s="834">
        <v>10.4</v>
      </c>
      <c r="K106" s="879">
        <v>1.25</v>
      </c>
      <c r="L106" s="878">
        <v>3</v>
      </c>
      <c r="M106" s="878">
        <v>27</v>
      </c>
      <c r="N106" s="880">
        <v>9</v>
      </c>
      <c r="O106" s="878" t="s">
        <v>9374</v>
      </c>
      <c r="P106" s="881" t="s">
        <v>9560</v>
      </c>
      <c r="Q106" s="882">
        <f t="shared" si="5"/>
        <v>-1</v>
      </c>
      <c r="R106" s="882">
        <f t="shared" si="5"/>
        <v>-1.0900000000000007</v>
      </c>
      <c r="S106" s="883">
        <f t="shared" si="6"/>
        <v>45</v>
      </c>
      <c r="T106" s="883">
        <f t="shared" si="7"/>
        <v>52</v>
      </c>
      <c r="U106" s="883">
        <f t="shared" si="8"/>
        <v>7</v>
      </c>
      <c r="V106" s="884">
        <f t="shared" si="9"/>
        <v>1.1555555555555554</v>
      </c>
      <c r="W106" s="835">
        <v>18</v>
      </c>
    </row>
    <row r="107" spans="1:23" ht="14.4" customHeight="1" x14ac:dyDescent="0.3">
      <c r="A107" s="890" t="s">
        <v>9562</v>
      </c>
      <c r="B107" s="874">
        <v>1</v>
      </c>
      <c r="C107" s="875">
        <v>2.84</v>
      </c>
      <c r="D107" s="832">
        <v>8</v>
      </c>
      <c r="E107" s="876">
        <v>2</v>
      </c>
      <c r="F107" s="877">
        <v>5.67</v>
      </c>
      <c r="G107" s="833">
        <v>9</v>
      </c>
      <c r="H107" s="878">
        <v>1</v>
      </c>
      <c r="I107" s="877">
        <v>2.84</v>
      </c>
      <c r="J107" s="833">
        <v>10</v>
      </c>
      <c r="K107" s="879">
        <v>2.84</v>
      </c>
      <c r="L107" s="878">
        <v>5</v>
      </c>
      <c r="M107" s="878">
        <v>48</v>
      </c>
      <c r="N107" s="880">
        <v>16</v>
      </c>
      <c r="O107" s="878" t="s">
        <v>9374</v>
      </c>
      <c r="P107" s="881" t="s">
        <v>9560</v>
      </c>
      <c r="Q107" s="882">
        <f t="shared" si="5"/>
        <v>0</v>
      </c>
      <c r="R107" s="882">
        <f t="shared" si="5"/>
        <v>0</v>
      </c>
      <c r="S107" s="883">
        <f t="shared" si="6"/>
        <v>16</v>
      </c>
      <c r="T107" s="883">
        <f t="shared" si="7"/>
        <v>10</v>
      </c>
      <c r="U107" s="883">
        <f t="shared" si="8"/>
        <v>-6</v>
      </c>
      <c r="V107" s="884">
        <f t="shared" si="9"/>
        <v>0.625</v>
      </c>
      <c r="W107" s="835"/>
    </row>
    <row r="108" spans="1:23" ht="14.4" customHeight="1" x14ac:dyDescent="0.3">
      <c r="A108" s="889" t="s">
        <v>9563</v>
      </c>
      <c r="B108" s="838">
        <v>135</v>
      </c>
      <c r="C108" s="839">
        <v>81.45</v>
      </c>
      <c r="D108" s="840">
        <v>3.1</v>
      </c>
      <c r="E108" s="819">
        <v>174</v>
      </c>
      <c r="F108" s="820">
        <v>105.32</v>
      </c>
      <c r="G108" s="821">
        <v>3</v>
      </c>
      <c r="H108" s="822">
        <v>165</v>
      </c>
      <c r="I108" s="823">
        <v>99.98</v>
      </c>
      <c r="J108" s="824">
        <v>3</v>
      </c>
      <c r="K108" s="825">
        <v>0.6</v>
      </c>
      <c r="L108" s="822">
        <v>1</v>
      </c>
      <c r="M108" s="822">
        <v>9</v>
      </c>
      <c r="N108" s="826">
        <v>3</v>
      </c>
      <c r="O108" s="822" t="s">
        <v>9374</v>
      </c>
      <c r="P108" s="841" t="s">
        <v>9564</v>
      </c>
      <c r="Q108" s="827">
        <f t="shared" si="5"/>
        <v>30</v>
      </c>
      <c r="R108" s="827">
        <f t="shared" si="5"/>
        <v>18.53</v>
      </c>
      <c r="S108" s="838">
        <f t="shared" si="6"/>
        <v>495</v>
      </c>
      <c r="T108" s="838">
        <f t="shared" si="7"/>
        <v>495</v>
      </c>
      <c r="U108" s="838">
        <f t="shared" si="8"/>
        <v>0</v>
      </c>
      <c r="V108" s="842">
        <f t="shared" si="9"/>
        <v>1</v>
      </c>
      <c r="W108" s="828">
        <v>14</v>
      </c>
    </row>
    <row r="109" spans="1:23" ht="14.4" customHeight="1" x14ac:dyDescent="0.3">
      <c r="A109" s="890" t="s">
        <v>9565</v>
      </c>
      <c r="B109" s="883">
        <v>5</v>
      </c>
      <c r="C109" s="885">
        <v>3.09</v>
      </c>
      <c r="D109" s="844">
        <v>3.6</v>
      </c>
      <c r="E109" s="886">
        <v>4</v>
      </c>
      <c r="F109" s="887">
        <v>2.48</v>
      </c>
      <c r="G109" s="836">
        <v>5.8</v>
      </c>
      <c r="H109" s="878">
        <v>8</v>
      </c>
      <c r="I109" s="877">
        <v>5.41</v>
      </c>
      <c r="J109" s="833">
        <v>2.9</v>
      </c>
      <c r="K109" s="879">
        <v>0.62</v>
      </c>
      <c r="L109" s="878">
        <v>1</v>
      </c>
      <c r="M109" s="878">
        <v>12</v>
      </c>
      <c r="N109" s="880">
        <v>4</v>
      </c>
      <c r="O109" s="878" t="s">
        <v>9374</v>
      </c>
      <c r="P109" s="881" t="s">
        <v>9566</v>
      </c>
      <c r="Q109" s="882">
        <f t="shared" si="5"/>
        <v>3</v>
      </c>
      <c r="R109" s="882">
        <f t="shared" si="5"/>
        <v>2.3200000000000003</v>
      </c>
      <c r="S109" s="883">
        <f t="shared" si="6"/>
        <v>32</v>
      </c>
      <c r="T109" s="883">
        <f t="shared" si="7"/>
        <v>23.2</v>
      </c>
      <c r="U109" s="883">
        <f t="shared" si="8"/>
        <v>-8.8000000000000007</v>
      </c>
      <c r="V109" s="884">
        <f t="shared" si="9"/>
        <v>0.72499999999999998</v>
      </c>
      <c r="W109" s="835"/>
    </row>
    <row r="110" spans="1:23" ht="14.4" customHeight="1" x14ac:dyDescent="0.3">
      <c r="A110" s="890" t="s">
        <v>9567</v>
      </c>
      <c r="B110" s="883">
        <v>2</v>
      </c>
      <c r="C110" s="885">
        <v>1.38</v>
      </c>
      <c r="D110" s="844">
        <v>3.5</v>
      </c>
      <c r="E110" s="886">
        <v>1</v>
      </c>
      <c r="F110" s="887">
        <v>0.69</v>
      </c>
      <c r="G110" s="836">
        <v>3</v>
      </c>
      <c r="H110" s="878"/>
      <c r="I110" s="877"/>
      <c r="J110" s="833"/>
      <c r="K110" s="879">
        <v>0.69</v>
      </c>
      <c r="L110" s="878">
        <v>1</v>
      </c>
      <c r="M110" s="878">
        <v>12</v>
      </c>
      <c r="N110" s="880">
        <v>4</v>
      </c>
      <c r="O110" s="878" t="s">
        <v>9374</v>
      </c>
      <c r="P110" s="881" t="s">
        <v>9568</v>
      </c>
      <c r="Q110" s="882">
        <f t="shared" si="5"/>
        <v>-2</v>
      </c>
      <c r="R110" s="882">
        <f t="shared" si="5"/>
        <v>-1.38</v>
      </c>
      <c r="S110" s="883" t="str">
        <f t="shared" si="6"/>
        <v/>
      </c>
      <c r="T110" s="883" t="str">
        <f t="shared" si="7"/>
        <v/>
      </c>
      <c r="U110" s="883" t="str">
        <f t="shared" si="8"/>
        <v/>
      </c>
      <c r="V110" s="884" t="str">
        <f t="shared" si="9"/>
        <v/>
      </c>
      <c r="W110" s="835"/>
    </row>
    <row r="111" spans="1:23" ht="14.4" customHeight="1" x14ac:dyDescent="0.3">
      <c r="A111" s="889" t="s">
        <v>9569</v>
      </c>
      <c r="B111" s="838">
        <v>1</v>
      </c>
      <c r="C111" s="839">
        <v>0.49</v>
      </c>
      <c r="D111" s="840">
        <v>6</v>
      </c>
      <c r="E111" s="843">
        <v>1</v>
      </c>
      <c r="F111" s="823">
        <v>0.49</v>
      </c>
      <c r="G111" s="824">
        <v>2</v>
      </c>
      <c r="H111" s="819">
        <v>2</v>
      </c>
      <c r="I111" s="820">
        <v>2.04</v>
      </c>
      <c r="J111" s="837">
        <v>8.5</v>
      </c>
      <c r="K111" s="825">
        <v>0.49</v>
      </c>
      <c r="L111" s="822">
        <v>2</v>
      </c>
      <c r="M111" s="822">
        <v>21</v>
      </c>
      <c r="N111" s="826">
        <v>7</v>
      </c>
      <c r="O111" s="822" t="s">
        <v>9374</v>
      </c>
      <c r="P111" s="841" t="s">
        <v>9570</v>
      </c>
      <c r="Q111" s="827">
        <f t="shared" si="5"/>
        <v>1</v>
      </c>
      <c r="R111" s="827">
        <f t="shared" si="5"/>
        <v>1.55</v>
      </c>
      <c r="S111" s="838">
        <f t="shared" si="6"/>
        <v>14</v>
      </c>
      <c r="T111" s="838">
        <f t="shared" si="7"/>
        <v>17</v>
      </c>
      <c r="U111" s="838">
        <f t="shared" si="8"/>
        <v>3</v>
      </c>
      <c r="V111" s="842">
        <f t="shared" si="9"/>
        <v>1.2142857142857142</v>
      </c>
      <c r="W111" s="828">
        <v>4</v>
      </c>
    </row>
    <row r="112" spans="1:23" ht="14.4" customHeight="1" x14ac:dyDescent="0.3">
      <c r="A112" s="890" t="s">
        <v>9571</v>
      </c>
      <c r="B112" s="883">
        <v>1</v>
      </c>
      <c r="C112" s="885">
        <v>0.61</v>
      </c>
      <c r="D112" s="844">
        <v>5</v>
      </c>
      <c r="E112" s="876"/>
      <c r="F112" s="877"/>
      <c r="G112" s="833"/>
      <c r="H112" s="886">
        <v>1</v>
      </c>
      <c r="I112" s="887">
        <v>0.61</v>
      </c>
      <c r="J112" s="836">
        <v>7</v>
      </c>
      <c r="K112" s="879">
        <v>0.61</v>
      </c>
      <c r="L112" s="878">
        <v>3</v>
      </c>
      <c r="M112" s="878">
        <v>24</v>
      </c>
      <c r="N112" s="880">
        <v>8</v>
      </c>
      <c r="O112" s="878" t="s">
        <v>9374</v>
      </c>
      <c r="P112" s="881" t="s">
        <v>9572</v>
      </c>
      <c r="Q112" s="882">
        <f t="shared" si="5"/>
        <v>0</v>
      </c>
      <c r="R112" s="882">
        <f t="shared" si="5"/>
        <v>0</v>
      </c>
      <c r="S112" s="883">
        <f t="shared" si="6"/>
        <v>8</v>
      </c>
      <c r="T112" s="883">
        <f t="shared" si="7"/>
        <v>7</v>
      </c>
      <c r="U112" s="883">
        <f t="shared" si="8"/>
        <v>-1</v>
      </c>
      <c r="V112" s="884">
        <f t="shared" si="9"/>
        <v>0.875</v>
      </c>
      <c r="W112" s="835"/>
    </row>
    <row r="113" spans="1:23" ht="14.4" customHeight="1" x14ac:dyDescent="0.3">
      <c r="A113" s="889" t="s">
        <v>9573</v>
      </c>
      <c r="B113" s="838">
        <v>11</v>
      </c>
      <c r="C113" s="839">
        <v>5.25</v>
      </c>
      <c r="D113" s="840">
        <v>4.4000000000000004</v>
      </c>
      <c r="E113" s="843">
        <v>6</v>
      </c>
      <c r="F113" s="823">
        <v>2.87</v>
      </c>
      <c r="G113" s="824">
        <v>5.2</v>
      </c>
      <c r="H113" s="819">
        <v>15</v>
      </c>
      <c r="I113" s="820">
        <v>7.19</v>
      </c>
      <c r="J113" s="821">
        <v>5</v>
      </c>
      <c r="K113" s="825">
        <v>0.47</v>
      </c>
      <c r="L113" s="822">
        <v>2</v>
      </c>
      <c r="M113" s="822">
        <v>21</v>
      </c>
      <c r="N113" s="826">
        <v>7</v>
      </c>
      <c r="O113" s="822" t="s">
        <v>9374</v>
      </c>
      <c r="P113" s="841" t="s">
        <v>9574</v>
      </c>
      <c r="Q113" s="827">
        <f t="shared" si="5"/>
        <v>4</v>
      </c>
      <c r="R113" s="827">
        <f t="shared" si="5"/>
        <v>1.9400000000000004</v>
      </c>
      <c r="S113" s="838">
        <f t="shared" si="6"/>
        <v>105</v>
      </c>
      <c r="T113" s="838">
        <f t="shared" si="7"/>
        <v>75</v>
      </c>
      <c r="U113" s="838">
        <f t="shared" si="8"/>
        <v>-30</v>
      </c>
      <c r="V113" s="842">
        <f t="shared" si="9"/>
        <v>0.7142857142857143</v>
      </c>
      <c r="W113" s="828">
        <v>6</v>
      </c>
    </row>
    <row r="114" spans="1:23" ht="14.4" customHeight="1" x14ac:dyDescent="0.3">
      <c r="A114" s="890" t="s">
        <v>9575</v>
      </c>
      <c r="B114" s="883">
        <v>1</v>
      </c>
      <c r="C114" s="885">
        <v>0.73</v>
      </c>
      <c r="D114" s="844">
        <v>5</v>
      </c>
      <c r="E114" s="876">
        <v>5</v>
      </c>
      <c r="F114" s="877">
        <v>3.35</v>
      </c>
      <c r="G114" s="833">
        <v>5.4</v>
      </c>
      <c r="H114" s="886">
        <v>3</v>
      </c>
      <c r="I114" s="887">
        <v>1.89</v>
      </c>
      <c r="J114" s="836">
        <v>5.3</v>
      </c>
      <c r="K114" s="879">
        <v>0.63</v>
      </c>
      <c r="L114" s="878">
        <v>3</v>
      </c>
      <c r="M114" s="878">
        <v>27</v>
      </c>
      <c r="N114" s="880">
        <v>9</v>
      </c>
      <c r="O114" s="878" t="s">
        <v>9374</v>
      </c>
      <c r="P114" s="881" t="s">
        <v>9576</v>
      </c>
      <c r="Q114" s="882">
        <f t="shared" si="5"/>
        <v>2</v>
      </c>
      <c r="R114" s="882">
        <f t="shared" si="5"/>
        <v>1.1599999999999999</v>
      </c>
      <c r="S114" s="883">
        <f t="shared" si="6"/>
        <v>27</v>
      </c>
      <c r="T114" s="883">
        <f t="shared" si="7"/>
        <v>15.899999999999999</v>
      </c>
      <c r="U114" s="883">
        <f t="shared" si="8"/>
        <v>-11.100000000000001</v>
      </c>
      <c r="V114" s="884">
        <f t="shared" si="9"/>
        <v>0.5888888888888888</v>
      </c>
      <c r="W114" s="835"/>
    </row>
    <row r="115" spans="1:23" ht="14.4" customHeight="1" x14ac:dyDescent="0.3">
      <c r="A115" s="889" t="s">
        <v>9577</v>
      </c>
      <c r="B115" s="829">
        <v>49</v>
      </c>
      <c r="C115" s="830">
        <v>16.25</v>
      </c>
      <c r="D115" s="831">
        <v>2.9</v>
      </c>
      <c r="E115" s="843">
        <v>31</v>
      </c>
      <c r="F115" s="823">
        <v>10.53</v>
      </c>
      <c r="G115" s="824">
        <v>2.9</v>
      </c>
      <c r="H115" s="822">
        <v>41</v>
      </c>
      <c r="I115" s="823">
        <v>13.65</v>
      </c>
      <c r="J115" s="824">
        <v>2.6</v>
      </c>
      <c r="K115" s="825">
        <v>0.32</v>
      </c>
      <c r="L115" s="822">
        <v>1</v>
      </c>
      <c r="M115" s="822">
        <v>9</v>
      </c>
      <c r="N115" s="826">
        <v>3</v>
      </c>
      <c r="O115" s="822" t="s">
        <v>9374</v>
      </c>
      <c r="P115" s="841" t="s">
        <v>9578</v>
      </c>
      <c r="Q115" s="827">
        <f t="shared" si="5"/>
        <v>-8</v>
      </c>
      <c r="R115" s="827">
        <f t="shared" si="5"/>
        <v>-2.5999999999999996</v>
      </c>
      <c r="S115" s="838">
        <f t="shared" si="6"/>
        <v>123</v>
      </c>
      <c r="T115" s="838">
        <f t="shared" si="7"/>
        <v>106.60000000000001</v>
      </c>
      <c r="U115" s="838">
        <f t="shared" si="8"/>
        <v>-16.399999999999991</v>
      </c>
      <c r="V115" s="842">
        <f t="shared" si="9"/>
        <v>0.8666666666666667</v>
      </c>
      <c r="W115" s="828">
        <v>5</v>
      </c>
    </row>
    <row r="116" spans="1:23" ht="14.4" customHeight="1" x14ac:dyDescent="0.3">
      <c r="A116" s="890" t="s">
        <v>9579</v>
      </c>
      <c r="B116" s="874">
        <v>13</v>
      </c>
      <c r="C116" s="875">
        <v>5.59</v>
      </c>
      <c r="D116" s="832">
        <v>4.3</v>
      </c>
      <c r="E116" s="876">
        <v>14</v>
      </c>
      <c r="F116" s="877">
        <v>5.96</v>
      </c>
      <c r="G116" s="833">
        <v>3.9</v>
      </c>
      <c r="H116" s="878">
        <v>11</v>
      </c>
      <c r="I116" s="877">
        <v>4.9800000000000004</v>
      </c>
      <c r="J116" s="834">
        <v>6</v>
      </c>
      <c r="K116" s="879">
        <v>0.42</v>
      </c>
      <c r="L116" s="878">
        <v>2</v>
      </c>
      <c r="M116" s="878">
        <v>15</v>
      </c>
      <c r="N116" s="880">
        <v>5</v>
      </c>
      <c r="O116" s="878" t="s">
        <v>9374</v>
      </c>
      <c r="P116" s="881" t="s">
        <v>9578</v>
      </c>
      <c r="Q116" s="882">
        <f t="shared" si="5"/>
        <v>-2</v>
      </c>
      <c r="R116" s="882">
        <f t="shared" si="5"/>
        <v>-0.60999999999999943</v>
      </c>
      <c r="S116" s="883">
        <f t="shared" si="6"/>
        <v>55</v>
      </c>
      <c r="T116" s="883">
        <f t="shared" si="7"/>
        <v>66</v>
      </c>
      <c r="U116" s="883">
        <f t="shared" si="8"/>
        <v>11</v>
      </c>
      <c r="V116" s="884">
        <f t="shared" si="9"/>
        <v>1.2</v>
      </c>
      <c r="W116" s="835">
        <v>25</v>
      </c>
    </row>
    <row r="117" spans="1:23" ht="14.4" customHeight="1" x14ac:dyDescent="0.3">
      <c r="A117" s="890" t="s">
        <v>9580</v>
      </c>
      <c r="B117" s="874">
        <v>2</v>
      </c>
      <c r="C117" s="875">
        <v>1.21</v>
      </c>
      <c r="D117" s="832">
        <v>3</v>
      </c>
      <c r="E117" s="876">
        <v>2</v>
      </c>
      <c r="F117" s="877">
        <v>2.8</v>
      </c>
      <c r="G117" s="833">
        <v>3.5</v>
      </c>
      <c r="H117" s="878">
        <v>1</v>
      </c>
      <c r="I117" s="877">
        <v>0.65</v>
      </c>
      <c r="J117" s="833">
        <v>2</v>
      </c>
      <c r="K117" s="879">
        <v>0.72</v>
      </c>
      <c r="L117" s="878">
        <v>3</v>
      </c>
      <c r="M117" s="878">
        <v>24</v>
      </c>
      <c r="N117" s="880">
        <v>8</v>
      </c>
      <c r="O117" s="878" t="s">
        <v>9374</v>
      </c>
      <c r="P117" s="881" t="s">
        <v>9578</v>
      </c>
      <c r="Q117" s="882">
        <f t="shared" si="5"/>
        <v>-1</v>
      </c>
      <c r="R117" s="882">
        <f t="shared" si="5"/>
        <v>-0.55999999999999994</v>
      </c>
      <c r="S117" s="883">
        <f t="shared" si="6"/>
        <v>8</v>
      </c>
      <c r="T117" s="883">
        <f t="shared" si="7"/>
        <v>2</v>
      </c>
      <c r="U117" s="883">
        <f t="shared" si="8"/>
        <v>-6</v>
      </c>
      <c r="V117" s="884">
        <f t="shared" si="9"/>
        <v>0.25</v>
      </c>
      <c r="W117" s="835"/>
    </row>
    <row r="118" spans="1:23" ht="14.4" customHeight="1" x14ac:dyDescent="0.3">
      <c r="A118" s="889" t="s">
        <v>9581</v>
      </c>
      <c r="B118" s="838"/>
      <c r="C118" s="839"/>
      <c r="D118" s="840"/>
      <c r="E118" s="843">
        <v>1</v>
      </c>
      <c r="F118" s="823">
        <v>0.56999999999999995</v>
      </c>
      <c r="G118" s="824">
        <v>6</v>
      </c>
      <c r="H118" s="819">
        <v>1</v>
      </c>
      <c r="I118" s="820">
        <v>0.56999999999999995</v>
      </c>
      <c r="J118" s="821">
        <v>2</v>
      </c>
      <c r="K118" s="825">
        <v>0.56999999999999995</v>
      </c>
      <c r="L118" s="822">
        <v>2</v>
      </c>
      <c r="M118" s="822">
        <v>21</v>
      </c>
      <c r="N118" s="826">
        <v>7</v>
      </c>
      <c r="O118" s="822" t="s">
        <v>9374</v>
      </c>
      <c r="P118" s="841" t="s">
        <v>9582</v>
      </c>
      <c r="Q118" s="827">
        <f t="shared" si="5"/>
        <v>1</v>
      </c>
      <c r="R118" s="827">
        <f t="shared" si="5"/>
        <v>0.56999999999999995</v>
      </c>
      <c r="S118" s="838">
        <f t="shared" si="6"/>
        <v>7</v>
      </c>
      <c r="T118" s="838">
        <f t="shared" si="7"/>
        <v>2</v>
      </c>
      <c r="U118" s="838">
        <f t="shared" si="8"/>
        <v>-5</v>
      </c>
      <c r="V118" s="842">
        <f t="shared" si="9"/>
        <v>0.2857142857142857</v>
      </c>
      <c r="W118" s="828"/>
    </row>
    <row r="119" spans="1:23" ht="14.4" customHeight="1" x14ac:dyDescent="0.3">
      <c r="A119" s="889" t="s">
        <v>9583</v>
      </c>
      <c r="B119" s="838">
        <v>1</v>
      </c>
      <c r="C119" s="839">
        <v>0.47</v>
      </c>
      <c r="D119" s="840">
        <v>2</v>
      </c>
      <c r="E119" s="819">
        <v>2</v>
      </c>
      <c r="F119" s="820">
        <v>1.1499999999999999</v>
      </c>
      <c r="G119" s="821">
        <v>2.5</v>
      </c>
      <c r="H119" s="822"/>
      <c r="I119" s="823"/>
      <c r="J119" s="824"/>
      <c r="K119" s="825">
        <v>0.68</v>
      </c>
      <c r="L119" s="822">
        <v>3</v>
      </c>
      <c r="M119" s="822">
        <v>24</v>
      </c>
      <c r="N119" s="826">
        <v>8</v>
      </c>
      <c r="O119" s="822" t="s">
        <v>9374</v>
      </c>
      <c r="P119" s="841" t="s">
        <v>9584</v>
      </c>
      <c r="Q119" s="827">
        <f t="shared" si="5"/>
        <v>-1</v>
      </c>
      <c r="R119" s="827">
        <f t="shared" si="5"/>
        <v>-0.47</v>
      </c>
      <c r="S119" s="838" t="str">
        <f t="shared" si="6"/>
        <v/>
      </c>
      <c r="T119" s="838" t="str">
        <f t="shared" si="7"/>
        <v/>
      </c>
      <c r="U119" s="838" t="str">
        <f t="shared" si="8"/>
        <v/>
      </c>
      <c r="V119" s="842" t="str">
        <f t="shared" si="9"/>
        <v/>
      </c>
      <c r="W119" s="828"/>
    </row>
    <row r="120" spans="1:23" ht="14.4" customHeight="1" x14ac:dyDescent="0.3">
      <c r="A120" s="890" t="s">
        <v>9585</v>
      </c>
      <c r="B120" s="883">
        <v>5</v>
      </c>
      <c r="C120" s="885">
        <v>4.33</v>
      </c>
      <c r="D120" s="844">
        <v>10.8</v>
      </c>
      <c r="E120" s="886">
        <v>6</v>
      </c>
      <c r="F120" s="887">
        <v>4.75</v>
      </c>
      <c r="G120" s="836">
        <v>9</v>
      </c>
      <c r="H120" s="878">
        <v>1</v>
      </c>
      <c r="I120" s="877">
        <v>0.89</v>
      </c>
      <c r="J120" s="833">
        <v>4</v>
      </c>
      <c r="K120" s="879">
        <v>0.89</v>
      </c>
      <c r="L120" s="878">
        <v>4</v>
      </c>
      <c r="M120" s="878">
        <v>33</v>
      </c>
      <c r="N120" s="880">
        <v>11</v>
      </c>
      <c r="O120" s="878" t="s">
        <v>9374</v>
      </c>
      <c r="P120" s="881" t="s">
        <v>9586</v>
      </c>
      <c r="Q120" s="882">
        <f t="shared" si="5"/>
        <v>-4</v>
      </c>
      <c r="R120" s="882">
        <f t="shared" si="5"/>
        <v>-3.44</v>
      </c>
      <c r="S120" s="883">
        <f t="shared" si="6"/>
        <v>11</v>
      </c>
      <c r="T120" s="883">
        <f t="shared" si="7"/>
        <v>4</v>
      </c>
      <c r="U120" s="883">
        <f t="shared" si="8"/>
        <v>-7</v>
      </c>
      <c r="V120" s="884">
        <f t="shared" si="9"/>
        <v>0.36363636363636365</v>
      </c>
      <c r="W120" s="835"/>
    </row>
    <row r="121" spans="1:23" ht="14.4" customHeight="1" x14ac:dyDescent="0.3">
      <c r="A121" s="890" t="s">
        <v>9587</v>
      </c>
      <c r="B121" s="883"/>
      <c r="C121" s="885"/>
      <c r="D121" s="844"/>
      <c r="E121" s="886">
        <v>1</v>
      </c>
      <c r="F121" s="887">
        <v>1.68</v>
      </c>
      <c r="G121" s="836">
        <v>11</v>
      </c>
      <c r="H121" s="878"/>
      <c r="I121" s="877"/>
      <c r="J121" s="833"/>
      <c r="K121" s="879">
        <v>1.68</v>
      </c>
      <c r="L121" s="878">
        <v>5</v>
      </c>
      <c r="M121" s="878">
        <v>42</v>
      </c>
      <c r="N121" s="880">
        <v>14</v>
      </c>
      <c r="O121" s="878" t="s">
        <v>9374</v>
      </c>
      <c r="P121" s="881" t="s">
        <v>9588</v>
      </c>
      <c r="Q121" s="882">
        <f t="shared" si="5"/>
        <v>0</v>
      </c>
      <c r="R121" s="882">
        <f t="shared" si="5"/>
        <v>0</v>
      </c>
      <c r="S121" s="883" t="str">
        <f t="shared" si="6"/>
        <v/>
      </c>
      <c r="T121" s="883" t="str">
        <f t="shared" si="7"/>
        <v/>
      </c>
      <c r="U121" s="883" t="str">
        <f t="shared" si="8"/>
        <v/>
      </c>
      <c r="V121" s="884" t="str">
        <f t="shared" si="9"/>
        <v/>
      </c>
      <c r="W121" s="835"/>
    </row>
    <row r="122" spans="1:23" ht="14.4" customHeight="1" x14ac:dyDescent="0.3">
      <c r="A122" s="889" t="s">
        <v>9589</v>
      </c>
      <c r="B122" s="838"/>
      <c r="C122" s="839"/>
      <c r="D122" s="840"/>
      <c r="E122" s="843"/>
      <c r="F122" s="823"/>
      <c r="G122" s="824"/>
      <c r="H122" s="819">
        <v>1</v>
      </c>
      <c r="I122" s="820">
        <v>0.56000000000000005</v>
      </c>
      <c r="J122" s="821">
        <v>2</v>
      </c>
      <c r="K122" s="825">
        <v>0.56000000000000005</v>
      </c>
      <c r="L122" s="822">
        <v>2</v>
      </c>
      <c r="M122" s="822">
        <v>21</v>
      </c>
      <c r="N122" s="826">
        <v>7</v>
      </c>
      <c r="O122" s="822" t="s">
        <v>9374</v>
      </c>
      <c r="P122" s="841" t="s">
        <v>9590</v>
      </c>
      <c r="Q122" s="827">
        <f t="shared" si="5"/>
        <v>1</v>
      </c>
      <c r="R122" s="827">
        <f t="shared" si="5"/>
        <v>0.56000000000000005</v>
      </c>
      <c r="S122" s="838">
        <f t="shared" si="6"/>
        <v>7</v>
      </c>
      <c r="T122" s="838">
        <f t="shared" si="7"/>
        <v>2</v>
      </c>
      <c r="U122" s="838">
        <f t="shared" si="8"/>
        <v>-5</v>
      </c>
      <c r="V122" s="842">
        <f t="shared" si="9"/>
        <v>0.2857142857142857</v>
      </c>
      <c r="W122" s="828"/>
    </row>
    <row r="123" spans="1:23" ht="14.4" customHeight="1" x14ac:dyDescent="0.3">
      <c r="A123" s="889" t="s">
        <v>9591</v>
      </c>
      <c r="B123" s="838">
        <v>10</v>
      </c>
      <c r="C123" s="839">
        <v>4.3</v>
      </c>
      <c r="D123" s="840">
        <v>3.4</v>
      </c>
      <c r="E123" s="819">
        <v>10</v>
      </c>
      <c r="F123" s="820">
        <v>4.33</v>
      </c>
      <c r="G123" s="821">
        <v>3.2</v>
      </c>
      <c r="H123" s="822">
        <v>11</v>
      </c>
      <c r="I123" s="823">
        <v>4.7</v>
      </c>
      <c r="J123" s="824">
        <v>3.4</v>
      </c>
      <c r="K123" s="825">
        <v>0.43</v>
      </c>
      <c r="L123" s="822">
        <v>2</v>
      </c>
      <c r="M123" s="822">
        <v>18</v>
      </c>
      <c r="N123" s="826">
        <v>6</v>
      </c>
      <c r="O123" s="822" t="s">
        <v>9374</v>
      </c>
      <c r="P123" s="841" t="s">
        <v>9592</v>
      </c>
      <c r="Q123" s="827">
        <f t="shared" si="5"/>
        <v>1</v>
      </c>
      <c r="R123" s="827">
        <f t="shared" si="5"/>
        <v>0.40000000000000036</v>
      </c>
      <c r="S123" s="838">
        <f t="shared" si="6"/>
        <v>66</v>
      </c>
      <c r="T123" s="838">
        <f t="shared" si="7"/>
        <v>37.4</v>
      </c>
      <c r="U123" s="838">
        <f t="shared" si="8"/>
        <v>-28.6</v>
      </c>
      <c r="V123" s="842">
        <f t="shared" si="9"/>
        <v>0.56666666666666665</v>
      </c>
      <c r="W123" s="828">
        <v>1</v>
      </c>
    </row>
    <row r="124" spans="1:23" ht="14.4" customHeight="1" x14ac:dyDescent="0.3">
      <c r="A124" s="890" t="s">
        <v>9593</v>
      </c>
      <c r="B124" s="883">
        <v>5</v>
      </c>
      <c r="C124" s="885">
        <v>2.54</v>
      </c>
      <c r="D124" s="844">
        <v>3.6</v>
      </c>
      <c r="E124" s="886">
        <v>7</v>
      </c>
      <c r="F124" s="887">
        <v>3.56</v>
      </c>
      <c r="G124" s="836">
        <v>2.6</v>
      </c>
      <c r="H124" s="878">
        <v>2</v>
      </c>
      <c r="I124" s="877">
        <v>1.07</v>
      </c>
      <c r="J124" s="834">
        <v>11.5</v>
      </c>
      <c r="K124" s="879">
        <v>0.5</v>
      </c>
      <c r="L124" s="878">
        <v>2</v>
      </c>
      <c r="M124" s="878">
        <v>21</v>
      </c>
      <c r="N124" s="880">
        <v>7</v>
      </c>
      <c r="O124" s="878" t="s">
        <v>9374</v>
      </c>
      <c r="P124" s="881" t="s">
        <v>9594</v>
      </c>
      <c r="Q124" s="882">
        <f t="shared" si="5"/>
        <v>-3</v>
      </c>
      <c r="R124" s="882">
        <f t="shared" si="5"/>
        <v>-1.47</v>
      </c>
      <c r="S124" s="883">
        <f t="shared" si="6"/>
        <v>14</v>
      </c>
      <c r="T124" s="883">
        <f t="shared" si="7"/>
        <v>23</v>
      </c>
      <c r="U124" s="883">
        <f t="shared" si="8"/>
        <v>9</v>
      </c>
      <c r="V124" s="884">
        <f t="shared" si="9"/>
        <v>1.6428571428571428</v>
      </c>
      <c r="W124" s="835">
        <v>9</v>
      </c>
    </row>
    <row r="125" spans="1:23" ht="14.4" customHeight="1" x14ac:dyDescent="0.3">
      <c r="A125" s="890" t="s">
        <v>9595</v>
      </c>
      <c r="B125" s="883">
        <v>1</v>
      </c>
      <c r="C125" s="885">
        <v>0.75</v>
      </c>
      <c r="D125" s="844">
        <v>3</v>
      </c>
      <c r="E125" s="886"/>
      <c r="F125" s="887"/>
      <c r="G125" s="836"/>
      <c r="H125" s="878"/>
      <c r="I125" s="877"/>
      <c r="J125" s="833"/>
      <c r="K125" s="879">
        <v>0.75</v>
      </c>
      <c r="L125" s="878">
        <v>3</v>
      </c>
      <c r="M125" s="878">
        <v>27</v>
      </c>
      <c r="N125" s="880">
        <v>9</v>
      </c>
      <c r="O125" s="878" t="s">
        <v>9374</v>
      </c>
      <c r="P125" s="881" t="s">
        <v>9596</v>
      </c>
      <c r="Q125" s="882">
        <f t="shared" si="5"/>
        <v>-1</v>
      </c>
      <c r="R125" s="882">
        <f t="shared" si="5"/>
        <v>-0.75</v>
      </c>
      <c r="S125" s="883" t="str">
        <f t="shared" si="6"/>
        <v/>
      </c>
      <c r="T125" s="883" t="str">
        <f t="shared" si="7"/>
        <v/>
      </c>
      <c r="U125" s="883" t="str">
        <f t="shared" si="8"/>
        <v/>
      </c>
      <c r="V125" s="884" t="str">
        <f t="shared" si="9"/>
        <v/>
      </c>
      <c r="W125" s="835"/>
    </row>
    <row r="126" spans="1:23" ht="14.4" customHeight="1" x14ac:dyDescent="0.3">
      <c r="A126" s="889" t="s">
        <v>9597</v>
      </c>
      <c r="B126" s="838"/>
      <c r="C126" s="839"/>
      <c r="D126" s="840"/>
      <c r="E126" s="819">
        <v>1</v>
      </c>
      <c r="F126" s="820">
        <v>0.42</v>
      </c>
      <c r="G126" s="821">
        <v>2</v>
      </c>
      <c r="H126" s="822"/>
      <c r="I126" s="823"/>
      <c r="J126" s="824"/>
      <c r="K126" s="825">
        <v>0.42</v>
      </c>
      <c r="L126" s="822">
        <v>2</v>
      </c>
      <c r="M126" s="822">
        <v>18</v>
      </c>
      <c r="N126" s="826">
        <v>6</v>
      </c>
      <c r="O126" s="822" t="s">
        <v>9374</v>
      </c>
      <c r="P126" s="841" t="s">
        <v>9598</v>
      </c>
      <c r="Q126" s="827">
        <f t="shared" si="5"/>
        <v>0</v>
      </c>
      <c r="R126" s="827">
        <f t="shared" si="5"/>
        <v>0</v>
      </c>
      <c r="S126" s="838" t="str">
        <f t="shared" si="6"/>
        <v/>
      </c>
      <c r="T126" s="838" t="str">
        <f t="shared" si="7"/>
        <v/>
      </c>
      <c r="U126" s="838" t="str">
        <f t="shared" si="8"/>
        <v/>
      </c>
      <c r="V126" s="842" t="str">
        <f t="shared" si="9"/>
        <v/>
      </c>
      <c r="W126" s="828"/>
    </row>
    <row r="127" spans="1:23" ht="14.4" customHeight="1" x14ac:dyDescent="0.3">
      <c r="A127" s="889" t="s">
        <v>9599</v>
      </c>
      <c r="B127" s="829">
        <v>5</v>
      </c>
      <c r="C127" s="830">
        <v>2.85</v>
      </c>
      <c r="D127" s="831">
        <v>10.6</v>
      </c>
      <c r="E127" s="843"/>
      <c r="F127" s="823"/>
      <c r="G127" s="824"/>
      <c r="H127" s="822">
        <v>2</v>
      </c>
      <c r="I127" s="823">
        <v>1.01</v>
      </c>
      <c r="J127" s="824">
        <v>2</v>
      </c>
      <c r="K127" s="825">
        <v>0.51</v>
      </c>
      <c r="L127" s="822">
        <v>2</v>
      </c>
      <c r="M127" s="822">
        <v>21</v>
      </c>
      <c r="N127" s="826">
        <v>7</v>
      </c>
      <c r="O127" s="822" t="s">
        <v>9374</v>
      </c>
      <c r="P127" s="841" t="s">
        <v>9600</v>
      </c>
      <c r="Q127" s="827">
        <f t="shared" si="5"/>
        <v>-3</v>
      </c>
      <c r="R127" s="827">
        <f t="shared" si="5"/>
        <v>-1.84</v>
      </c>
      <c r="S127" s="838">
        <f t="shared" si="6"/>
        <v>14</v>
      </c>
      <c r="T127" s="838">
        <f t="shared" si="7"/>
        <v>4</v>
      </c>
      <c r="U127" s="838">
        <f t="shared" si="8"/>
        <v>-10</v>
      </c>
      <c r="V127" s="842">
        <f t="shared" si="9"/>
        <v>0.2857142857142857</v>
      </c>
      <c r="W127" s="828"/>
    </row>
    <row r="128" spans="1:23" ht="14.4" customHeight="1" x14ac:dyDescent="0.3">
      <c r="A128" s="890" t="s">
        <v>9601</v>
      </c>
      <c r="B128" s="874">
        <v>7</v>
      </c>
      <c r="C128" s="875">
        <v>4.9400000000000004</v>
      </c>
      <c r="D128" s="832">
        <v>12.1</v>
      </c>
      <c r="E128" s="876">
        <v>2</v>
      </c>
      <c r="F128" s="877">
        <v>1.19</v>
      </c>
      <c r="G128" s="833">
        <v>8.5</v>
      </c>
      <c r="H128" s="878"/>
      <c r="I128" s="877"/>
      <c r="J128" s="833"/>
      <c r="K128" s="879">
        <v>0.67</v>
      </c>
      <c r="L128" s="878">
        <v>3</v>
      </c>
      <c r="M128" s="878">
        <v>27</v>
      </c>
      <c r="N128" s="880">
        <v>9</v>
      </c>
      <c r="O128" s="878" t="s">
        <v>9374</v>
      </c>
      <c r="P128" s="881" t="s">
        <v>9600</v>
      </c>
      <c r="Q128" s="882">
        <f t="shared" si="5"/>
        <v>-7</v>
      </c>
      <c r="R128" s="882">
        <f t="shared" si="5"/>
        <v>-4.9400000000000004</v>
      </c>
      <c r="S128" s="883" t="str">
        <f t="shared" si="6"/>
        <v/>
      </c>
      <c r="T128" s="883" t="str">
        <f t="shared" si="7"/>
        <v/>
      </c>
      <c r="U128" s="883" t="str">
        <f t="shared" si="8"/>
        <v/>
      </c>
      <c r="V128" s="884" t="str">
        <f t="shared" si="9"/>
        <v/>
      </c>
      <c r="W128" s="835"/>
    </row>
    <row r="129" spans="1:23" ht="14.4" customHeight="1" x14ac:dyDescent="0.3">
      <c r="A129" s="890" t="s">
        <v>9602</v>
      </c>
      <c r="B129" s="874">
        <v>1</v>
      </c>
      <c r="C129" s="875">
        <v>0.96</v>
      </c>
      <c r="D129" s="832">
        <v>21</v>
      </c>
      <c r="E129" s="876"/>
      <c r="F129" s="877"/>
      <c r="G129" s="833"/>
      <c r="H129" s="878"/>
      <c r="I129" s="877"/>
      <c r="J129" s="833"/>
      <c r="K129" s="879">
        <v>0.87</v>
      </c>
      <c r="L129" s="878">
        <v>4</v>
      </c>
      <c r="M129" s="878">
        <v>33</v>
      </c>
      <c r="N129" s="880">
        <v>11</v>
      </c>
      <c r="O129" s="878" t="s">
        <v>9374</v>
      </c>
      <c r="P129" s="881" t="s">
        <v>9600</v>
      </c>
      <c r="Q129" s="882">
        <f t="shared" si="5"/>
        <v>-1</v>
      </c>
      <c r="R129" s="882">
        <f t="shared" si="5"/>
        <v>-0.96</v>
      </c>
      <c r="S129" s="883" t="str">
        <f t="shared" si="6"/>
        <v/>
      </c>
      <c r="T129" s="883" t="str">
        <f t="shared" si="7"/>
        <v/>
      </c>
      <c r="U129" s="883" t="str">
        <f t="shared" si="8"/>
        <v/>
      </c>
      <c r="V129" s="884" t="str">
        <f t="shared" si="9"/>
        <v/>
      </c>
      <c r="W129" s="835"/>
    </row>
    <row r="130" spans="1:23" ht="14.4" customHeight="1" x14ac:dyDescent="0.3">
      <c r="A130" s="889" t="s">
        <v>9603</v>
      </c>
      <c r="B130" s="829">
        <v>4</v>
      </c>
      <c r="C130" s="830">
        <v>1.4</v>
      </c>
      <c r="D130" s="831">
        <v>3</v>
      </c>
      <c r="E130" s="843">
        <v>4</v>
      </c>
      <c r="F130" s="823">
        <v>1.41</v>
      </c>
      <c r="G130" s="824">
        <v>2.5</v>
      </c>
      <c r="H130" s="822">
        <v>5</v>
      </c>
      <c r="I130" s="823">
        <v>1.75</v>
      </c>
      <c r="J130" s="824">
        <v>3.2</v>
      </c>
      <c r="K130" s="825">
        <v>0.35</v>
      </c>
      <c r="L130" s="822">
        <v>1</v>
      </c>
      <c r="M130" s="822">
        <v>12</v>
      </c>
      <c r="N130" s="826">
        <v>4</v>
      </c>
      <c r="O130" s="822" t="s">
        <v>9374</v>
      </c>
      <c r="P130" s="841" t="s">
        <v>9604</v>
      </c>
      <c r="Q130" s="827">
        <f t="shared" si="5"/>
        <v>1</v>
      </c>
      <c r="R130" s="827">
        <f t="shared" si="5"/>
        <v>0.35000000000000009</v>
      </c>
      <c r="S130" s="838">
        <f t="shared" si="6"/>
        <v>20</v>
      </c>
      <c r="T130" s="838">
        <f t="shared" si="7"/>
        <v>16</v>
      </c>
      <c r="U130" s="838">
        <f t="shared" si="8"/>
        <v>-4</v>
      </c>
      <c r="V130" s="842">
        <f t="shared" si="9"/>
        <v>0.8</v>
      </c>
      <c r="W130" s="828">
        <v>1</v>
      </c>
    </row>
    <row r="131" spans="1:23" ht="14.4" customHeight="1" x14ac:dyDescent="0.3">
      <c r="A131" s="890" t="s">
        <v>9605</v>
      </c>
      <c r="B131" s="874">
        <v>3</v>
      </c>
      <c r="C131" s="875">
        <v>1.49</v>
      </c>
      <c r="D131" s="832">
        <v>5</v>
      </c>
      <c r="E131" s="876"/>
      <c r="F131" s="877"/>
      <c r="G131" s="833"/>
      <c r="H131" s="878">
        <v>2</v>
      </c>
      <c r="I131" s="877">
        <v>0.98</v>
      </c>
      <c r="J131" s="833">
        <v>3</v>
      </c>
      <c r="K131" s="879">
        <v>0.49</v>
      </c>
      <c r="L131" s="878">
        <v>2</v>
      </c>
      <c r="M131" s="878">
        <v>18</v>
      </c>
      <c r="N131" s="880">
        <v>6</v>
      </c>
      <c r="O131" s="878" t="s">
        <v>9374</v>
      </c>
      <c r="P131" s="881" t="s">
        <v>9604</v>
      </c>
      <c r="Q131" s="882">
        <f t="shared" si="5"/>
        <v>-1</v>
      </c>
      <c r="R131" s="882">
        <f t="shared" si="5"/>
        <v>-0.51</v>
      </c>
      <c r="S131" s="883">
        <f t="shared" si="6"/>
        <v>12</v>
      </c>
      <c r="T131" s="883">
        <f t="shared" si="7"/>
        <v>6</v>
      </c>
      <c r="U131" s="883">
        <f t="shared" si="8"/>
        <v>-6</v>
      </c>
      <c r="V131" s="884">
        <f t="shared" si="9"/>
        <v>0.5</v>
      </c>
      <c r="W131" s="835"/>
    </row>
    <row r="132" spans="1:23" ht="14.4" customHeight="1" x14ac:dyDescent="0.3">
      <c r="A132" s="890" t="s">
        <v>9606</v>
      </c>
      <c r="B132" s="874">
        <v>1</v>
      </c>
      <c r="C132" s="875">
        <v>0.54</v>
      </c>
      <c r="D132" s="832">
        <v>4</v>
      </c>
      <c r="E132" s="876"/>
      <c r="F132" s="877"/>
      <c r="G132" s="833"/>
      <c r="H132" s="878"/>
      <c r="I132" s="877"/>
      <c r="J132" s="833"/>
      <c r="K132" s="879">
        <v>0.54</v>
      </c>
      <c r="L132" s="878">
        <v>2</v>
      </c>
      <c r="M132" s="878">
        <v>21</v>
      </c>
      <c r="N132" s="880">
        <v>7</v>
      </c>
      <c r="O132" s="878" t="s">
        <v>9374</v>
      </c>
      <c r="P132" s="881" t="s">
        <v>9604</v>
      </c>
      <c r="Q132" s="882">
        <f t="shared" si="5"/>
        <v>-1</v>
      </c>
      <c r="R132" s="882">
        <f t="shared" si="5"/>
        <v>-0.54</v>
      </c>
      <c r="S132" s="883" t="str">
        <f t="shared" si="6"/>
        <v/>
      </c>
      <c r="T132" s="883" t="str">
        <f t="shared" si="7"/>
        <v/>
      </c>
      <c r="U132" s="883" t="str">
        <f t="shared" si="8"/>
        <v/>
      </c>
      <c r="V132" s="884" t="str">
        <f t="shared" si="9"/>
        <v/>
      </c>
      <c r="W132" s="835"/>
    </row>
    <row r="133" spans="1:23" ht="14.4" customHeight="1" x14ac:dyDescent="0.3">
      <c r="A133" s="889" t="s">
        <v>9607</v>
      </c>
      <c r="B133" s="838">
        <v>12</v>
      </c>
      <c r="C133" s="839">
        <v>3.74</v>
      </c>
      <c r="D133" s="840">
        <v>2.7</v>
      </c>
      <c r="E133" s="843">
        <v>10</v>
      </c>
      <c r="F133" s="823">
        <v>3.07</v>
      </c>
      <c r="G133" s="824">
        <v>3.3</v>
      </c>
      <c r="H133" s="819">
        <v>21</v>
      </c>
      <c r="I133" s="820">
        <v>7.16</v>
      </c>
      <c r="J133" s="821">
        <v>3.7</v>
      </c>
      <c r="K133" s="825">
        <v>0.3</v>
      </c>
      <c r="L133" s="822">
        <v>1</v>
      </c>
      <c r="M133" s="822">
        <v>12</v>
      </c>
      <c r="N133" s="826">
        <v>4</v>
      </c>
      <c r="O133" s="822" t="s">
        <v>9374</v>
      </c>
      <c r="P133" s="841" t="s">
        <v>9608</v>
      </c>
      <c r="Q133" s="827">
        <f t="shared" si="5"/>
        <v>9</v>
      </c>
      <c r="R133" s="827">
        <f t="shared" si="5"/>
        <v>3.42</v>
      </c>
      <c r="S133" s="838">
        <f t="shared" si="6"/>
        <v>84</v>
      </c>
      <c r="T133" s="838">
        <f t="shared" si="7"/>
        <v>77.7</v>
      </c>
      <c r="U133" s="838">
        <f t="shared" si="8"/>
        <v>-6.2999999999999972</v>
      </c>
      <c r="V133" s="842">
        <f t="shared" si="9"/>
        <v>0.92500000000000004</v>
      </c>
      <c r="W133" s="828">
        <v>14</v>
      </c>
    </row>
    <row r="134" spans="1:23" ht="14.4" customHeight="1" x14ac:dyDescent="0.3">
      <c r="A134" s="890" t="s">
        <v>9609</v>
      </c>
      <c r="B134" s="883">
        <v>6</v>
      </c>
      <c r="C134" s="885">
        <v>3.21</v>
      </c>
      <c r="D134" s="844">
        <v>7</v>
      </c>
      <c r="E134" s="876">
        <v>1</v>
      </c>
      <c r="F134" s="877">
        <v>0.46</v>
      </c>
      <c r="G134" s="833">
        <v>6</v>
      </c>
      <c r="H134" s="886">
        <v>5</v>
      </c>
      <c r="I134" s="887">
        <v>2.11</v>
      </c>
      <c r="J134" s="836">
        <v>4.2</v>
      </c>
      <c r="K134" s="879">
        <v>0.46</v>
      </c>
      <c r="L134" s="878">
        <v>2</v>
      </c>
      <c r="M134" s="878">
        <v>18</v>
      </c>
      <c r="N134" s="880">
        <v>6</v>
      </c>
      <c r="O134" s="878" t="s">
        <v>9374</v>
      </c>
      <c r="P134" s="881" t="s">
        <v>9608</v>
      </c>
      <c r="Q134" s="882">
        <f t="shared" ref="Q134:R197" si="10">H134-B134</f>
        <v>-1</v>
      </c>
      <c r="R134" s="882">
        <f t="shared" si="10"/>
        <v>-1.1000000000000001</v>
      </c>
      <c r="S134" s="883">
        <f t="shared" ref="S134:S197" si="11">IF(H134=0,"",H134*N134)</f>
        <v>30</v>
      </c>
      <c r="T134" s="883">
        <f t="shared" ref="T134:T197" si="12">IF(H134=0,"",H134*J134)</f>
        <v>21</v>
      </c>
      <c r="U134" s="883">
        <f t="shared" ref="U134:U197" si="13">IF(H134=0,"",T134-S134)</f>
        <v>-9</v>
      </c>
      <c r="V134" s="884">
        <f t="shared" ref="V134:V197" si="14">IF(H134=0,"",T134/S134)</f>
        <v>0.7</v>
      </c>
      <c r="W134" s="835">
        <v>1</v>
      </c>
    </row>
    <row r="135" spans="1:23" ht="14.4" customHeight="1" x14ac:dyDescent="0.3">
      <c r="A135" s="890" t="s">
        <v>9610</v>
      </c>
      <c r="B135" s="883"/>
      <c r="C135" s="885"/>
      <c r="D135" s="844"/>
      <c r="E135" s="876">
        <v>1</v>
      </c>
      <c r="F135" s="877">
        <v>0.69</v>
      </c>
      <c r="G135" s="833">
        <v>8</v>
      </c>
      <c r="H135" s="886">
        <v>1</v>
      </c>
      <c r="I135" s="887">
        <v>0.81</v>
      </c>
      <c r="J135" s="834">
        <v>12</v>
      </c>
      <c r="K135" s="879">
        <v>0.68</v>
      </c>
      <c r="L135" s="878">
        <v>3</v>
      </c>
      <c r="M135" s="878">
        <v>24</v>
      </c>
      <c r="N135" s="880">
        <v>8</v>
      </c>
      <c r="O135" s="878" t="s">
        <v>9374</v>
      </c>
      <c r="P135" s="881" t="s">
        <v>9608</v>
      </c>
      <c r="Q135" s="882">
        <f t="shared" si="10"/>
        <v>1</v>
      </c>
      <c r="R135" s="882">
        <f t="shared" si="10"/>
        <v>0.81</v>
      </c>
      <c r="S135" s="883">
        <f t="shared" si="11"/>
        <v>8</v>
      </c>
      <c r="T135" s="883">
        <f t="shared" si="12"/>
        <v>12</v>
      </c>
      <c r="U135" s="883">
        <f t="shared" si="13"/>
        <v>4</v>
      </c>
      <c r="V135" s="884">
        <f t="shared" si="14"/>
        <v>1.5</v>
      </c>
      <c r="W135" s="835">
        <v>4</v>
      </c>
    </row>
    <row r="136" spans="1:23" ht="14.4" customHeight="1" x14ac:dyDescent="0.3">
      <c r="A136" s="889" t="s">
        <v>9611</v>
      </c>
      <c r="B136" s="838">
        <v>1</v>
      </c>
      <c r="C136" s="839">
        <v>0.74</v>
      </c>
      <c r="D136" s="840">
        <v>2</v>
      </c>
      <c r="E136" s="843"/>
      <c r="F136" s="823"/>
      <c r="G136" s="824"/>
      <c r="H136" s="819">
        <v>3</v>
      </c>
      <c r="I136" s="820">
        <v>1.85</v>
      </c>
      <c r="J136" s="837">
        <v>6.3</v>
      </c>
      <c r="K136" s="825">
        <v>0.74</v>
      </c>
      <c r="L136" s="822">
        <v>2</v>
      </c>
      <c r="M136" s="822">
        <v>15</v>
      </c>
      <c r="N136" s="826">
        <v>5</v>
      </c>
      <c r="O136" s="822" t="s">
        <v>9374</v>
      </c>
      <c r="P136" s="841" t="s">
        <v>9612</v>
      </c>
      <c r="Q136" s="827">
        <f t="shared" si="10"/>
        <v>2</v>
      </c>
      <c r="R136" s="827">
        <f t="shared" si="10"/>
        <v>1.1100000000000001</v>
      </c>
      <c r="S136" s="838">
        <f t="shared" si="11"/>
        <v>15</v>
      </c>
      <c r="T136" s="838">
        <f t="shared" si="12"/>
        <v>18.899999999999999</v>
      </c>
      <c r="U136" s="838">
        <f t="shared" si="13"/>
        <v>3.8999999999999986</v>
      </c>
      <c r="V136" s="842">
        <f t="shared" si="14"/>
        <v>1.26</v>
      </c>
      <c r="W136" s="828">
        <v>8</v>
      </c>
    </row>
    <row r="137" spans="1:23" ht="14.4" customHeight="1" x14ac:dyDescent="0.3">
      <c r="A137" s="890" t="s">
        <v>9613</v>
      </c>
      <c r="B137" s="883">
        <v>3</v>
      </c>
      <c r="C137" s="885">
        <v>4.16</v>
      </c>
      <c r="D137" s="844">
        <v>22</v>
      </c>
      <c r="E137" s="876">
        <v>2</v>
      </c>
      <c r="F137" s="877">
        <v>2.69</v>
      </c>
      <c r="G137" s="833">
        <v>16</v>
      </c>
      <c r="H137" s="886">
        <v>3</v>
      </c>
      <c r="I137" s="887">
        <v>3.73</v>
      </c>
      <c r="J137" s="836">
        <v>10.3</v>
      </c>
      <c r="K137" s="879">
        <v>1.24</v>
      </c>
      <c r="L137" s="878">
        <v>4</v>
      </c>
      <c r="M137" s="878">
        <v>33</v>
      </c>
      <c r="N137" s="880">
        <v>11</v>
      </c>
      <c r="O137" s="878" t="s">
        <v>9374</v>
      </c>
      <c r="P137" s="881" t="s">
        <v>9614</v>
      </c>
      <c r="Q137" s="882">
        <f t="shared" si="10"/>
        <v>0</v>
      </c>
      <c r="R137" s="882">
        <f t="shared" si="10"/>
        <v>-0.43000000000000016</v>
      </c>
      <c r="S137" s="883">
        <f t="shared" si="11"/>
        <v>33</v>
      </c>
      <c r="T137" s="883">
        <f t="shared" si="12"/>
        <v>30.900000000000002</v>
      </c>
      <c r="U137" s="883">
        <f t="shared" si="13"/>
        <v>-2.0999999999999979</v>
      </c>
      <c r="V137" s="884">
        <f t="shared" si="14"/>
        <v>0.9363636363636364</v>
      </c>
      <c r="W137" s="835">
        <v>3</v>
      </c>
    </row>
    <row r="138" spans="1:23" ht="14.4" customHeight="1" x14ac:dyDescent="0.3">
      <c r="A138" s="889" t="s">
        <v>9615</v>
      </c>
      <c r="B138" s="829">
        <v>6</v>
      </c>
      <c r="C138" s="830">
        <v>2.69</v>
      </c>
      <c r="D138" s="831">
        <v>3</v>
      </c>
      <c r="E138" s="843">
        <v>5</v>
      </c>
      <c r="F138" s="823">
        <v>2.2799999999999998</v>
      </c>
      <c r="G138" s="824">
        <v>2.8</v>
      </c>
      <c r="H138" s="822">
        <v>4</v>
      </c>
      <c r="I138" s="823">
        <v>1.85</v>
      </c>
      <c r="J138" s="837">
        <v>5.3</v>
      </c>
      <c r="K138" s="825">
        <v>0.45</v>
      </c>
      <c r="L138" s="822">
        <v>1</v>
      </c>
      <c r="M138" s="822">
        <v>12</v>
      </c>
      <c r="N138" s="826">
        <v>4</v>
      </c>
      <c r="O138" s="822" t="s">
        <v>9374</v>
      </c>
      <c r="P138" s="841" t="s">
        <v>9616</v>
      </c>
      <c r="Q138" s="827">
        <f t="shared" si="10"/>
        <v>-2</v>
      </c>
      <c r="R138" s="827">
        <f t="shared" si="10"/>
        <v>-0.83999999999999986</v>
      </c>
      <c r="S138" s="838">
        <f t="shared" si="11"/>
        <v>16</v>
      </c>
      <c r="T138" s="838">
        <f t="shared" si="12"/>
        <v>21.2</v>
      </c>
      <c r="U138" s="838">
        <f t="shared" si="13"/>
        <v>5.1999999999999993</v>
      </c>
      <c r="V138" s="842">
        <f t="shared" si="14"/>
        <v>1.325</v>
      </c>
      <c r="W138" s="828">
        <v>7</v>
      </c>
    </row>
    <row r="139" spans="1:23" ht="14.4" customHeight="1" x14ac:dyDescent="0.3">
      <c r="A139" s="890" t="s">
        <v>9617</v>
      </c>
      <c r="B139" s="874">
        <v>5</v>
      </c>
      <c r="C139" s="875">
        <v>2.95</v>
      </c>
      <c r="D139" s="832">
        <v>5.2</v>
      </c>
      <c r="E139" s="876">
        <v>1</v>
      </c>
      <c r="F139" s="877">
        <v>0.72</v>
      </c>
      <c r="G139" s="833">
        <v>5</v>
      </c>
      <c r="H139" s="878">
        <v>2</v>
      </c>
      <c r="I139" s="877">
        <v>1.83</v>
      </c>
      <c r="J139" s="833">
        <v>6</v>
      </c>
      <c r="K139" s="879">
        <v>0.72</v>
      </c>
      <c r="L139" s="878">
        <v>3</v>
      </c>
      <c r="M139" s="878">
        <v>24</v>
      </c>
      <c r="N139" s="880">
        <v>8</v>
      </c>
      <c r="O139" s="878" t="s">
        <v>9374</v>
      </c>
      <c r="P139" s="881" t="s">
        <v>9616</v>
      </c>
      <c r="Q139" s="882">
        <f t="shared" si="10"/>
        <v>-3</v>
      </c>
      <c r="R139" s="882">
        <f t="shared" si="10"/>
        <v>-1.1200000000000001</v>
      </c>
      <c r="S139" s="883">
        <f t="shared" si="11"/>
        <v>16</v>
      </c>
      <c r="T139" s="883">
        <f t="shared" si="12"/>
        <v>12</v>
      </c>
      <c r="U139" s="883">
        <f t="shared" si="13"/>
        <v>-4</v>
      </c>
      <c r="V139" s="884">
        <f t="shared" si="14"/>
        <v>0.75</v>
      </c>
      <c r="W139" s="835">
        <v>1</v>
      </c>
    </row>
    <row r="140" spans="1:23" ht="14.4" customHeight="1" x14ac:dyDescent="0.3">
      <c r="A140" s="890" t="s">
        <v>9618</v>
      </c>
      <c r="B140" s="874"/>
      <c r="C140" s="875"/>
      <c r="D140" s="832"/>
      <c r="E140" s="876"/>
      <c r="F140" s="877"/>
      <c r="G140" s="833"/>
      <c r="H140" s="878">
        <v>1</v>
      </c>
      <c r="I140" s="877">
        <v>2.3199999999999998</v>
      </c>
      <c r="J140" s="833">
        <v>4</v>
      </c>
      <c r="K140" s="879">
        <v>1.52</v>
      </c>
      <c r="L140" s="878">
        <v>4</v>
      </c>
      <c r="M140" s="878">
        <v>36</v>
      </c>
      <c r="N140" s="880">
        <v>12</v>
      </c>
      <c r="O140" s="878" t="s">
        <v>9374</v>
      </c>
      <c r="P140" s="881" t="s">
        <v>9616</v>
      </c>
      <c r="Q140" s="882">
        <f t="shared" si="10"/>
        <v>1</v>
      </c>
      <c r="R140" s="882">
        <f t="shared" si="10"/>
        <v>2.3199999999999998</v>
      </c>
      <c r="S140" s="883">
        <f t="shared" si="11"/>
        <v>12</v>
      </c>
      <c r="T140" s="883">
        <f t="shared" si="12"/>
        <v>4</v>
      </c>
      <c r="U140" s="883">
        <f t="shared" si="13"/>
        <v>-8</v>
      </c>
      <c r="V140" s="884">
        <f t="shared" si="14"/>
        <v>0.33333333333333331</v>
      </c>
      <c r="W140" s="835"/>
    </row>
    <row r="141" spans="1:23" ht="14.4" customHeight="1" x14ac:dyDescent="0.3">
      <c r="A141" s="889" t="s">
        <v>9619</v>
      </c>
      <c r="B141" s="829">
        <v>12</v>
      </c>
      <c r="C141" s="830">
        <v>4.6900000000000004</v>
      </c>
      <c r="D141" s="831">
        <v>2.6</v>
      </c>
      <c r="E141" s="843">
        <v>7</v>
      </c>
      <c r="F141" s="823">
        <v>3.41</v>
      </c>
      <c r="G141" s="824">
        <v>3.6</v>
      </c>
      <c r="H141" s="822">
        <v>6</v>
      </c>
      <c r="I141" s="823">
        <v>2.92</v>
      </c>
      <c r="J141" s="824">
        <v>5.2</v>
      </c>
      <c r="K141" s="825">
        <v>0.49</v>
      </c>
      <c r="L141" s="822">
        <v>2</v>
      </c>
      <c r="M141" s="822">
        <v>21</v>
      </c>
      <c r="N141" s="826">
        <v>7</v>
      </c>
      <c r="O141" s="822" t="s">
        <v>9374</v>
      </c>
      <c r="P141" s="841" t="s">
        <v>9620</v>
      </c>
      <c r="Q141" s="827">
        <f t="shared" si="10"/>
        <v>-6</v>
      </c>
      <c r="R141" s="827">
        <f t="shared" si="10"/>
        <v>-1.7700000000000005</v>
      </c>
      <c r="S141" s="838">
        <f t="shared" si="11"/>
        <v>42</v>
      </c>
      <c r="T141" s="838">
        <f t="shared" si="12"/>
        <v>31.200000000000003</v>
      </c>
      <c r="U141" s="838">
        <f t="shared" si="13"/>
        <v>-10.799999999999997</v>
      </c>
      <c r="V141" s="842">
        <f t="shared" si="14"/>
        <v>0.74285714285714288</v>
      </c>
      <c r="W141" s="828"/>
    </row>
    <row r="142" spans="1:23" ht="14.4" customHeight="1" x14ac:dyDescent="0.3">
      <c r="A142" s="890" t="s">
        <v>9621</v>
      </c>
      <c r="B142" s="874">
        <v>10</v>
      </c>
      <c r="C142" s="875">
        <v>5.4</v>
      </c>
      <c r="D142" s="832">
        <v>7.1</v>
      </c>
      <c r="E142" s="876">
        <v>6</v>
      </c>
      <c r="F142" s="877">
        <v>3.09</v>
      </c>
      <c r="G142" s="833">
        <v>3.3</v>
      </c>
      <c r="H142" s="878">
        <v>13</v>
      </c>
      <c r="I142" s="877">
        <v>8.66</v>
      </c>
      <c r="J142" s="833">
        <v>8.9</v>
      </c>
      <c r="K142" s="879">
        <v>0.65</v>
      </c>
      <c r="L142" s="878">
        <v>3</v>
      </c>
      <c r="M142" s="878">
        <v>30</v>
      </c>
      <c r="N142" s="880">
        <v>10</v>
      </c>
      <c r="O142" s="878" t="s">
        <v>9374</v>
      </c>
      <c r="P142" s="881" t="s">
        <v>9622</v>
      </c>
      <c r="Q142" s="882">
        <f t="shared" si="10"/>
        <v>3</v>
      </c>
      <c r="R142" s="882">
        <f t="shared" si="10"/>
        <v>3.26</v>
      </c>
      <c r="S142" s="883">
        <f t="shared" si="11"/>
        <v>130</v>
      </c>
      <c r="T142" s="883">
        <f t="shared" si="12"/>
        <v>115.7</v>
      </c>
      <c r="U142" s="883">
        <f t="shared" si="13"/>
        <v>-14.299999999999997</v>
      </c>
      <c r="V142" s="884">
        <f t="shared" si="14"/>
        <v>0.89</v>
      </c>
      <c r="W142" s="835">
        <v>7</v>
      </c>
    </row>
    <row r="143" spans="1:23" ht="14.4" customHeight="1" x14ac:dyDescent="0.3">
      <c r="A143" s="890" t="s">
        <v>9623</v>
      </c>
      <c r="B143" s="874"/>
      <c r="C143" s="875"/>
      <c r="D143" s="832"/>
      <c r="E143" s="876">
        <v>1</v>
      </c>
      <c r="F143" s="877">
        <v>1.01</v>
      </c>
      <c r="G143" s="833">
        <v>18</v>
      </c>
      <c r="H143" s="878"/>
      <c r="I143" s="877"/>
      <c r="J143" s="833"/>
      <c r="K143" s="879">
        <v>0.97</v>
      </c>
      <c r="L143" s="878">
        <v>4</v>
      </c>
      <c r="M143" s="878">
        <v>36</v>
      </c>
      <c r="N143" s="880">
        <v>12</v>
      </c>
      <c r="O143" s="878" t="s">
        <v>9374</v>
      </c>
      <c r="P143" s="881" t="s">
        <v>9624</v>
      </c>
      <c r="Q143" s="882">
        <f t="shared" si="10"/>
        <v>0</v>
      </c>
      <c r="R143" s="882">
        <f t="shared" si="10"/>
        <v>0</v>
      </c>
      <c r="S143" s="883" t="str">
        <f t="shared" si="11"/>
        <v/>
      </c>
      <c r="T143" s="883" t="str">
        <f t="shared" si="12"/>
        <v/>
      </c>
      <c r="U143" s="883" t="str">
        <f t="shared" si="13"/>
        <v/>
      </c>
      <c r="V143" s="884" t="str">
        <f t="shared" si="14"/>
        <v/>
      </c>
      <c r="W143" s="835"/>
    </row>
    <row r="144" spans="1:23" ht="14.4" customHeight="1" x14ac:dyDescent="0.3">
      <c r="A144" s="889" t="s">
        <v>9625</v>
      </c>
      <c r="B144" s="838">
        <v>41</v>
      </c>
      <c r="C144" s="839">
        <v>10.36</v>
      </c>
      <c r="D144" s="840">
        <v>2.6</v>
      </c>
      <c r="E144" s="843">
        <v>41</v>
      </c>
      <c r="F144" s="823">
        <v>10.33</v>
      </c>
      <c r="G144" s="824">
        <v>2.6</v>
      </c>
      <c r="H144" s="819">
        <v>54</v>
      </c>
      <c r="I144" s="820">
        <v>13.71</v>
      </c>
      <c r="J144" s="821">
        <v>2.7</v>
      </c>
      <c r="K144" s="825">
        <v>0.25</v>
      </c>
      <c r="L144" s="822">
        <v>1</v>
      </c>
      <c r="M144" s="822">
        <v>9</v>
      </c>
      <c r="N144" s="826">
        <v>3</v>
      </c>
      <c r="O144" s="822" t="s">
        <v>9374</v>
      </c>
      <c r="P144" s="841" t="s">
        <v>9626</v>
      </c>
      <c r="Q144" s="827">
        <f t="shared" si="10"/>
        <v>13</v>
      </c>
      <c r="R144" s="827">
        <f t="shared" si="10"/>
        <v>3.3500000000000014</v>
      </c>
      <c r="S144" s="838">
        <f t="shared" si="11"/>
        <v>162</v>
      </c>
      <c r="T144" s="838">
        <f t="shared" si="12"/>
        <v>145.80000000000001</v>
      </c>
      <c r="U144" s="838">
        <f t="shared" si="13"/>
        <v>-16.199999999999989</v>
      </c>
      <c r="V144" s="842">
        <f t="shared" si="14"/>
        <v>0.9</v>
      </c>
      <c r="W144" s="828">
        <v>19</v>
      </c>
    </row>
    <row r="145" spans="1:23" ht="14.4" customHeight="1" x14ac:dyDescent="0.3">
      <c r="A145" s="890" t="s">
        <v>9627</v>
      </c>
      <c r="B145" s="883">
        <v>11</v>
      </c>
      <c r="C145" s="885">
        <v>3.94</v>
      </c>
      <c r="D145" s="844">
        <v>4.0999999999999996</v>
      </c>
      <c r="E145" s="876">
        <v>12</v>
      </c>
      <c r="F145" s="877">
        <v>3.84</v>
      </c>
      <c r="G145" s="833">
        <v>4</v>
      </c>
      <c r="H145" s="886">
        <v>11</v>
      </c>
      <c r="I145" s="887">
        <v>3.61</v>
      </c>
      <c r="J145" s="834">
        <v>4.9000000000000004</v>
      </c>
      <c r="K145" s="879">
        <v>0.31</v>
      </c>
      <c r="L145" s="878">
        <v>1</v>
      </c>
      <c r="M145" s="878">
        <v>12</v>
      </c>
      <c r="N145" s="880">
        <v>4</v>
      </c>
      <c r="O145" s="878" t="s">
        <v>9374</v>
      </c>
      <c r="P145" s="881" t="s">
        <v>9628</v>
      </c>
      <c r="Q145" s="882">
        <f t="shared" si="10"/>
        <v>0</v>
      </c>
      <c r="R145" s="882">
        <f t="shared" si="10"/>
        <v>-0.33000000000000007</v>
      </c>
      <c r="S145" s="883">
        <f t="shared" si="11"/>
        <v>44</v>
      </c>
      <c r="T145" s="883">
        <f t="shared" si="12"/>
        <v>53.900000000000006</v>
      </c>
      <c r="U145" s="883">
        <f t="shared" si="13"/>
        <v>9.9000000000000057</v>
      </c>
      <c r="V145" s="884">
        <f t="shared" si="14"/>
        <v>1.2250000000000001</v>
      </c>
      <c r="W145" s="835">
        <v>15</v>
      </c>
    </row>
    <row r="146" spans="1:23" ht="14.4" customHeight="1" x14ac:dyDescent="0.3">
      <c r="A146" s="890" t="s">
        <v>9629</v>
      </c>
      <c r="B146" s="883"/>
      <c r="C146" s="885"/>
      <c r="D146" s="844"/>
      <c r="E146" s="876">
        <v>2</v>
      </c>
      <c r="F146" s="877">
        <v>1.24</v>
      </c>
      <c r="G146" s="833">
        <v>5</v>
      </c>
      <c r="H146" s="886">
        <v>2</v>
      </c>
      <c r="I146" s="887">
        <v>1.91</v>
      </c>
      <c r="J146" s="836">
        <v>3</v>
      </c>
      <c r="K146" s="879">
        <v>0.62</v>
      </c>
      <c r="L146" s="878">
        <v>2</v>
      </c>
      <c r="M146" s="878">
        <v>21</v>
      </c>
      <c r="N146" s="880">
        <v>7</v>
      </c>
      <c r="O146" s="878" t="s">
        <v>9374</v>
      </c>
      <c r="P146" s="881" t="s">
        <v>9630</v>
      </c>
      <c r="Q146" s="882">
        <f t="shared" si="10"/>
        <v>2</v>
      </c>
      <c r="R146" s="882">
        <f t="shared" si="10"/>
        <v>1.91</v>
      </c>
      <c r="S146" s="883">
        <f t="shared" si="11"/>
        <v>14</v>
      </c>
      <c r="T146" s="883">
        <f t="shared" si="12"/>
        <v>6</v>
      </c>
      <c r="U146" s="883">
        <f t="shared" si="13"/>
        <v>-8</v>
      </c>
      <c r="V146" s="884">
        <f t="shared" si="14"/>
        <v>0.42857142857142855</v>
      </c>
      <c r="W146" s="835"/>
    </row>
    <row r="147" spans="1:23" ht="14.4" customHeight="1" x14ac:dyDescent="0.3">
      <c r="A147" s="889" t="s">
        <v>9631</v>
      </c>
      <c r="B147" s="829">
        <v>2</v>
      </c>
      <c r="C147" s="830">
        <v>0.69</v>
      </c>
      <c r="D147" s="831">
        <v>2.5</v>
      </c>
      <c r="E147" s="843"/>
      <c r="F147" s="823"/>
      <c r="G147" s="824"/>
      <c r="H147" s="822"/>
      <c r="I147" s="823"/>
      <c r="J147" s="824"/>
      <c r="K147" s="825">
        <v>0.34</v>
      </c>
      <c r="L147" s="822">
        <v>2</v>
      </c>
      <c r="M147" s="822">
        <v>15</v>
      </c>
      <c r="N147" s="826">
        <v>5</v>
      </c>
      <c r="O147" s="822" t="s">
        <v>9374</v>
      </c>
      <c r="P147" s="841" t="s">
        <v>9632</v>
      </c>
      <c r="Q147" s="827">
        <f t="shared" si="10"/>
        <v>-2</v>
      </c>
      <c r="R147" s="827">
        <f t="shared" si="10"/>
        <v>-0.69</v>
      </c>
      <c r="S147" s="838" t="str">
        <f t="shared" si="11"/>
        <v/>
      </c>
      <c r="T147" s="838" t="str">
        <f t="shared" si="12"/>
        <v/>
      </c>
      <c r="U147" s="838" t="str">
        <f t="shared" si="13"/>
        <v/>
      </c>
      <c r="V147" s="842" t="str">
        <f t="shared" si="14"/>
        <v/>
      </c>
      <c r="W147" s="828"/>
    </row>
    <row r="148" spans="1:23" ht="14.4" customHeight="1" x14ac:dyDescent="0.3">
      <c r="A148" s="889" t="s">
        <v>9633</v>
      </c>
      <c r="B148" s="829">
        <v>1</v>
      </c>
      <c r="C148" s="830">
        <v>0.27</v>
      </c>
      <c r="D148" s="831">
        <v>3</v>
      </c>
      <c r="E148" s="843"/>
      <c r="F148" s="823"/>
      <c r="G148" s="824"/>
      <c r="H148" s="822"/>
      <c r="I148" s="823"/>
      <c r="J148" s="824"/>
      <c r="K148" s="825">
        <v>0.26</v>
      </c>
      <c r="L148" s="822">
        <v>1</v>
      </c>
      <c r="M148" s="822">
        <v>9</v>
      </c>
      <c r="N148" s="826">
        <v>3</v>
      </c>
      <c r="O148" s="822" t="s">
        <v>9374</v>
      </c>
      <c r="P148" s="841" t="s">
        <v>9634</v>
      </c>
      <c r="Q148" s="827">
        <f t="shared" si="10"/>
        <v>-1</v>
      </c>
      <c r="R148" s="827">
        <f t="shared" si="10"/>
        <v>-0.27</v>
      </c>
      <c r="S148" s="838" t="str">
        <f t="shared" si="11"/>
        <v/>
      </c>
      <c r="T148" s="838" t="str">
        <f t="shared" si="12"/>
        <v/>
      </c>
      <c r="U148" s="838" t="str">
        <f t="shared" si="13"/>
        <v/>
      </c>
      <c r="V148" s="842" t="str">
        <f t="shared" si="14"/>
        <v/>
      </c>
      <c r="W148" s="828"/>
    </row>
    <row r="149" spans="1:23" ht="14.4" customHeight="1" x14ac:dyDescent="0.3">
      <c r="A149" s="890" t="s">
        <v>9635</v>
      </c>
      <c r="B149" s="874">
        <v>1</v>
      </c>
      <c r="C149" s="875">
        <v>0.57999999999999996</v>
      </c>
      <c r="D149" s="832">
        <v>14</v>
      </c>
      <c r="E149" s="876"/>
      <c r="F149" s="877"/>
      <c r="G149" s="833"/>
      <c r="H149" s="878"/>
      <c r="I149" s="877"/>
      <c r="J149" s="833"/>
      <c r="K149" s="879">
        <v>0.36</v>
      </c>
      <c r="L149" s="878">
        <v>1</v>
      </c>
      <c r="M149" s="878">
        <v>12</v>
      </c>
      <c r="N149" s="880">
        <v>4</v>
      </c>
      <c r="O149" s="878" t="s">
        <v>9374</v>
      </c>
      <c r="P149" s="881" t="s">
        <v>9634</v>
      </c>
      <c r="Q149" s="882">
        <f t="shared" si="10"/>
        <v>-1</v>
      </c>
      <c r="R149" s="882">
        <f t="shared" si="10"/>
        <v>-0.57999999999999996</v>
      </c>
      <c r="S149" s="883" t="str">
        <f t="shared" si="11"/>
        <v/>
      </c>
      <c r="T149" s="883" t="str">
        <f t="shared" si="12"/>
        <v/>
      </c>
      <c r="U149" s="883" t="str">
        <f t="shared" si="13"/>
        <v/>
      </c>
      <c r="V149" s="884" t="str">
        <f t="shared" si="14"/>
        <v/>
      </c>
      <c r="W149" s="835"/>
    </row>
    <row r="150" spans="1:23" ht="14.4" customHeight="1" x14ac:dyDescent="0.3">
      <c r="A150" s="889" t="s">
        <v>9636</v>
      </c>
      <c r="B150" s="838"/>
      <c r="C150" s="839"/>
      <c r="D150" s="840"/>
      <c r="E150" s="819">
        <v>1</v>
      </c>
      <c r="F150" s="820">
        <v>3.58</v>
      </c>
      <c r="G150" s="821">
        <v>12</v>
      </c>
      <c r="H150" s="822"/>
      <c r="I150" s="823"/>
      <c r="J150" s="824"/>
      <c r="K150" s="825">
        <v>3.58</v>
      </c>
      <c r="L150" s="822">
        <v>4</v>
      </c>
      <c r="M150" s="822">
        <v>39</v>
      </c>
      <c r="N150" s="826">
        <v>13</v>
      </c>
      <c r="O150" s="822" t="s">
        <v>9374</v>
      </c>
      <c r="P150" s="841" t="s">
        <v>9637</v>
      </c>
      <c r="Q150" s="827">
        <f t="shared" si="10"/>
        <v>0</v>
      </c>
      <c r="R150" s="827">
        <f t="shared" si="10"/>
        <v>0</v>
      </c>
      <c r="S150" s="838" t="str">
        <f t="shared" si="11"/>
        <v/>
      </c>
      <c r="T150" s="838" t="str">
        <f t="shared" si="12"/>
        <v/>
      </c>
      <c r="U150" s="838" t="str">
        <f t="shared" si="13"/>
        <v/>
      </c>
      <c r="V150" s="842" t="str">
        <f t="shared" si="14"/>
        <v/>
      </c>
      <c r="W150" s="828"/>
    </row>
    <row r="151" spans="1:23" ht="14.4" customHeight="1" x14ac:dyDescent="0.3">
      <c r="A151" s="889" t="s">
        <v>9638</v>
      </c>
      <c r="B151" s="838">
        <v>1</v>
      </c>
      <c r="C151" s="839">
        <v>0.49</v>
      </c>
      <c r="D151" s="840">
        <v>4</v>
      </c>
      <c r="E151" s="843">
        <v>1</v>
      </c>
      <c r="F151" s="823">
        <v>0.49</v>
      </c>
      <c r="G151" s="824">
        <v>9</v>
      </c>
      <c r="H151" s="819">
        <v>1</v>
      </c>
      <c r="I151" s="820">
        <v>0.6</v>
      </c>
      <c r="J151" s="837">
        <v>11</v>
      </c>
      <c r="K151" s="825">
        <v>0.49</v>
      </c>
      <c r="L151" s="822">
        <v>2</v>
      </c>
      <c r="M151" s="822">
        <v>15</v>
      </c>
      <c r="N151" s="826">
        <v>5</v>
      </c>
      <c r="O151" s="822" t="s">
        <v>9374</v>
      </c>
      <c r="P151" s="841" t="s">
        <v>9639</v>
      </c>
      <c r="Q151" s="827">
        <f t="shared" si="10"/>
        <v>0</v>
      </c>
      <c r="R151" s="827">
        <f t="shared" si="10"/>
        <v>0.10999999999999999</v>
      </c>
      <c r="S151" s="838">
        <f t="shared" si="11"/>
        <v>5</v>
      </c>
      <c r="T151" s="838">
        <f t="shared" si="12"/>
        <v>11</v>
      </c>
      <c r="U151" s="838">
        <f t="shared" si="13"/>
        <v>6</v>
      </c>
      <c r="V151" s="842">
        <f t="shared" si="14"/>
        <v>2.2000000000000002</v>
      </c>
      <c r="W151" s="828">
        <v>6</v>
      </c>
    </row>
    <row r="152" spans="1:23" ht="14.4" customHeight="1" x14ac:dyDescent="0.3">
      <c r="A152" s="890" t="s">
        <v>9640</v>
      </c>
      <c r="B152" s="883">
        <v>1</v>
      </c>
      <c r="C152" s="885">
        <v>0.67</v>
      </c>
      <c r="D152" s="844">
        <v>13</v>
      </c>
      <c r="E152" s="876"/>
      <c r="F152" s="877"/>
      <c r="G152" s="833"/>
      <c r="H152" s="886">
        <v>1</v>
      </c>
      <c r="I152" s="887">
        <v>0.67</v>
      </c>
      <c r="J152" s="834">
        <v>12</v>
      </c>
      <c r="K152" s="879">
        <v>0.67</v>
      </c>
      <c r="L152" s="878">
        <v>2</v>
      </c>
      <c r="M152" s="878">
        <v>18</v>
      </c>
      <c r="N152" s="880">
        <v>6</v>
      </c>
      <c r="O152" s="878" t="s">
        <v>9374</v>
      </c>
      <c r="P152" s="881" t="s">
        <v>9641</v>
      </c>
      <c r="Q152" s="882">
        <f t="shared" si="10"/>
        <v>0</v>
      </c>
      <c r="R152" s="882">
        <f t="shared" si="10"/>
        <v>0</v>
      </c>
      <c r="S152" s="883">
        <f t="shared" si="11"/>
        <v>6</v>
      </c>
      <c r="T152" s="883">
        <f t="shared" si="12"/>
        <v>12</v>
      </c>
      <c r="U152" s="883">
        <f t="shared" si="13"/>
        <v>6</v>
      </c>
      <c r="V152" s="884">
        <f t="shared" si="14"/>
        <v>2</v>
      </c>
      <c r="W152" s="835">
        <v>6</v>
      </c>
    </row>
    <row r="153" spans="1:23" ht="14.4" customHeight="1" x14ac:dyDescent="0.3">
      <c r="A153" s="890" t="s">
        <v>9642</v>
      </c>
      <c r="B153" s="883"/>
      <c r="C153" s="885"/>
      <c r="D153" s="844"/>
      <c r="E153" s="876">
        <v>1</v>
      </c>
      <c r="F153" s="877">
        <v>1.07</v>
      </c>
      <c r="G153" s="833">
        <v>10</v>
      </c>
      <c r="H153" s="886"/>
      <c r="I153" s="887"/>
      <c r="J153" s="836"/>
      <c r="K153" s="879">
        <v>1.07</v>
      </c>
      <c r="L153" s="878">
        <v>3</v>
      </c>
      <c r="M153" s="878">
        <v>24</v>
      </c>
      <c r="N153" s="880">
        <v>8</v>
      </c>
      <c r="O153" s="878" t="s">
        <v>9374</v>
      </c>
      <c r="P153" s="881" t="s">
        <v>9643</v>
      </c>
      <c r="Q153" s="882">
        <f t="shared" si="10"/>
        <v>0</v>
      </c>
      <c r="R153" s="882">
        <f t="shared" si="10"/>
        <v>0</v>
      </c>
      <c r="S153" s="883" t="str">
        <f t="shared" si="11"/>
        <v/>
      </c>
      <c r="T153" s="883" t="str">
        <f t="shared" si="12"/>
        <v/>
      </c>
      <c r="U153" s="883" t="str">
        <f t="shared" si="13"/>
        <v/>
      </c>
      <c r="V153" s="884" t="str">
        <f t="shared" si="14"/>
        <v/>
      </c>
      <c r="W153" s="835"/>
    </row>
    <row r="154" spans="1:23" ht="14.4" customHeight="1" x14ac:dyDescent="0.3">
      <c r="A154" s="889" t="s">
        <v>9644</v>
      </c>
      <c r="B154" s="829"/>
      <c r="C154" s="830"/>
      <c r="D154" s="831"/>
      <c r="E154" s="843">
        <v>1</v>
      </c>
      <c r="F154" s="823">
        <v>0.74</v>
      </c>
      <c r="G154" s="824">
        <v>5</v>
      </c>
      <c r="H154" s="822"/>
      <c r="I154" s="823"/>
      <c r="J154" s="824"/>
      <c r="K154" s="825">
        <v>0.73</v>
      </c>
      <c r="L154" s="822">
        <v>2</v>
      </c>
      <c r="M154" s="822">
        <v>18</v>
      </c>
      <c r="N154" s="826">
        <v>6</v>
      </c>
      <c r="O154" s="822" t="s">
        <v>9374</v>
      </c>
      <c r="P154" s="841" t="s">
        <v>9645</v>
      </c>
      <c r="Q154" s="827">
        <f t="shared" si="10"/>
        <v>0</v>
      </c>
      <c r="R154" s="827">
        <f t="shared" si="10"/>
        <v>0</v>
      </c>
      <c r="S154" s="838" t="str">
        <f t="shared" si="11"/>
        <v/>
      </c>
      <c r="T154" s="838" t="str">
        <f t="shared" si="12"/>
        <v/>
      </c>
      <c r="U154" s="838" t="str">
        <f t="shared" si="13"/>
        <v/>
      </c>
      <c r="V154" s="842" t="str">
        <f t="shared" si="14"/>
        <v/>
      </c>
      <c r="W154" s="828"/>
    </row>
    <row r="155" spans="1:23" ht="14.4" customHeight="1" x14ac:dyDescent="0.3">
      <c r="A155" s="890" t="s">
        <v>9646</v>
      </c>
      <c r="B155" s="874">
        <v>2</v>
      </c>
      <c r="C155" s="875">
        <v>6</v>
      </c>
      <c r="D155" s="832">
        <v>16</v>
      </c>
      <c r="E155" s="876"/>
      <c r="F155" s="877"/>
      <c r="G155" s="833"/>
      <c r="H155" s="878"/>
      <c r="I155" s="877"/>
      <c r="J155" s="833"/>
      <c r="K155" s="879">
        <v>3</v>
      </c>
      <c r="L155" s="878">
        <v>6</v>
      </c>
      <c r="M155" s="878">
        <v>54</v>
      </c>
      <c r="N155" s="880">
        <v>18</v>
      </c>
      <c r="O155" s="878" t="s">
        <v>9374</v>
      </c>
      <c r="P155" s="881" t="s">
        <v>9647</v>
      </c>
      <c r="Q155" s="882">
        <f t="shared" si="10"/>
        <v>-2</v>
      </c>
      <c r="R155" s="882">
        <f t="shared" si="10"/>
        <v>-6</v>
      </c>
      <c r="S155" s="883" t="str">
        <f t="shared" si="11"/>
        <v/>
      </c>
      <c r="T155" s="883" t="str">
        <f t="shared" si="12"/>
        <v/>
      </c>
      <c r="U155" s="883" t="str">
        <f t="shared" si="13"/>
        <v/>
      </c>
      <c r="V155" s="884" t="str">
        <f t="shared" si="14"/>
        <v/>
      </c>
      <c r="W155" s="835"/>
    </row>
    <row r="156" spans="1:23" ht="14.4" customHeight="1" x14ac:dyDescent="0.3">
      <c r="A156" s="890" t="s">
        <v>9648</v>
      </c>
      <c r="B156" s="874"/>
      <c r="C156" s="875"/>
      <c r="D156" s="832"/>
      <c r="E156" s="876"/>
      <c r="F156" s="877"/>
      <c r="G156" s="833"/>
      <c r="H156" s="878">
        <v>1</v>
      </c>
      <c r="I156" s="877">
        <v>6.71</v>
      </c>
      <c r="J156" s="834">
        <v>32</v>
      </c>
      <c r="K156" s="879">
        <v>5.89</v>
      </c>
      <c r="L156" s="878">
        <v>7</v>
      </c>
      <c r="M156" s="878">
        <v>66</v>
      </c>
      <c r="N156" s="880">
        <v>22</v>
      </c>
      <c r="O156" s="878" t="s">
        <v>9374</v>
      </c>
      <c r="P156" s="881" t="s">
        <v>9649</v>
      </c>
      <c r="Q156" s="882">
        <f t="shared" si="10"/>
        <v>1</v>
      </c>
      <c r="R156" s="882">
        <f t="shared" si="10"/>
        <v>6.71</v>
      </c>
      <c r="S156" s="883">
        <f t="shared" si="11"/>
        <v>22</v>
      </c>
      <c r="T156" s="883">
        <f t="shared" si="12"/>
        <v>32</v>
      </c>
      <c r="U156" s="883">
        <f t="shared" si="13"/>
        <v>10</v>
      </c>
      <c r="V156" s="884">
        <f t="shared" si="14"/>
        <v>1.4545454545454546</v>
      </c>
      <c r="W156" s="835">
        <v>10</v>
      </c>
    </row>
    <row r="157" spans="1:23" ht="14.4" customHeight="1" x14ac:dyDescent="0.3">
      <c r="A157" s="889" t="s">
        <v>9650</v>
      </c>
      <c r="B157" s="838">
        <v>2</v>
      </c>
      <c r="C157" s="839">
        <v>2.21</v>
      </c>
      <c r="D157" s="840">
        <v>5</v>
      </c>
      <c r="E157" s="819">
        <v>11</v>
      </c>
      <c r="F157" s="820">
        <v>20.63</v>
      </c>
      <c r="G157" s="821">
        <v>12.7</v>
      </c>
      <c r="H157" s="822">
        <v>12</v>
      </c>
      <c r="I157" s="823">
        <v>18.71</v>
      </c>
      <c r="J157" s="824">
        <v>10.6</v>
      </c>
      <c r="K157" s="825">
        <v>1.43</v>
      </c>
      <c r="L157" s="822">
        <v>4</v>
      </c>
      <c r="M157" s="822">
        <v>36</v>
      </c>
      <c r="N157" s="826">
        <v>12</v>
      </c>
      <c r="O157" s="822" t="s">
        <v>9374</v>
      </c>
      <c r="P157" s="841" t="s">
        <v>9651</v>
      </c>
      <c r="Q157" s="827">
        <f t="shared" si="10"/>
        <v>10</v>
      </c>
      <c r="R157" s="827">
        <f t="shared" si="10"/>
        <v>16.5</v>
      </c>
      <c r="S157" s="838">
        <f t="shared" si="11"/>
        <v>144</v>
      </c>
      <c r="T157" s="838">
        <f t="shared" si="12"/>
        <v>127.19999999999999</v>
      </c>
      <c r="U157" s="838">
        <f t="shared" si="13"/>
        <v>-16.800000000000011</v>
      </c>
      <c r="V157" s="842">
        <f t="shared" si="14"/>
        <v>0.8833333333333333</v>
      </c>
      <c r="W157" s="828">
        <v>26</v>
      </c>
    </row>
    <row r="158" spans="1:23" ht="14.4" customHeight="1" x14ac:dyDescent="0.3">
      <c r="A158" s="890" t="s">
        <v>9652</v>
      </c>
      <c r="B158" s="883">
        <v>7</v>
      </c>
      <c r="C158" s="885">
        <v>12.14</v>
      </c>
      <c r="D158" s="844">
        <v>10</v>
      </c>
      <c r="E158" s="886">
        <v>19</v>
      </c>
      <c r="F158" s="887">
        <v>37.33</v>
      </c>
      <c r="G158" s="836">
        <v>13.4</v>
      </c>
      <c r="H158" s="878">
        <v>11</v>
      </c>
      <c r="I158" s="877">
        <v>19.7</v>
      </c>
      <c r="J158" s="833">
        <v>13.6</v>
      </c>
      <c r="K158" s="879">
        <v>1.81</v>
      </c>
      <c r="L158" s="878">
        <v>5</v>
      </c>
      <c r="M158" s="878">
        <v>45</v>
      </c>
      <c r="N158" s="880">
        <v>15</v>
      </c>
      <c r="O158" s="878" t="s">
        <v>9374</v>
      </c>
      <c r="P158" s="881" t="s">
        <v>9653</v>
      </c>
      <c r="Q158" s="882">
        <f t="shared" si="10"/>
        <v>4</v>
      </c>
      <c r="R158" s="882">
        <f t="shared" si="10"/>
        <v>7.5599999999999987</v>
      </c>
      <c r="S158" s="883">
        <f t="shared" si="11"/>
        <v>165</v>
      </c>
      <c r="T158" s="883">
        <f t="shared" si="12"/>
        <v>149.6</v>
      </c>
      <c r="U158" s="883">
        <f t="shared" si="13"/>
        <v>-15.400000000000006</v>
      </c>
      <c r="V158" s="884">
        <f t="shared" si="14"/>
        <v>0.90666666666666662</v>
      </c>
      <c r="W158" s="835">
        <v>43</v>
      </c>
    </row>
    <row r="159" spans="1:23" ht="14.4" customHeight="1" x14ac:dyDescent="0.3">
      <c r="A159" s="890" t="s">
        <v>9654</v>
      </c>
      <c r="B159" s="883">
        <v>1</v>
      </c>
      <c r="C159" s="885">
        <v>3.72</v>
      </c>
      <c r="D159" s="844">
        <v>24</v>
      </c>
      <c r="E159" s="886">
        <v>3</v>
      </c>
      <c r="F159" s="887">
        <v>12.36</v>
      </c>
      <c r="G159" s="836">
        <v>27.7</v>
      </c>
      <c r="H159" s="878"/>
      <c r="I159" s="877"/>
      <c r="J159" s="833"/>
      <c r="K159" s="879">
        <v>3.72</v>
      </c>
      <c r="L159" s="878">
        <v>8</v>
      </c>
      <c r="M159" s="878">
        <v>69</v>
      </c>
      <c r="N159" s="880">
        <v>23</v>
      </c>
      <c r="O159" s="878" t="s">
        <v>9374</v>
      </c>
      <c r="P159" s="881" t="s">
        <v>9655</v>
      </c>
      <c r="Q159" s="882">
        <f t="shared" si="10"/>
        <v>-1</v>
      </c>
      <c r="R159" s="882">
        <f t="shared" si="10"/>
        <v>-3.72</v>
      </c>
      <c r="S159" s="883" t="str">
        <f t="shared" si="11"/>
        <v/>
      </c>
      <c r="T159" s="883" t="str">
        <f t="shared" si="12"/>
        <v/>
      </c>
      <c r="U159" s="883" t="str">
        <f t="shared" si="13"/>
        <v/>
      </c>
      <c r="V159" s="884" t="str">
        <f t="shared" si="14"/>
        <v/>
      </c>
      <c r="W159" s="835"/>
    </row>
    <row r="160" spans="1:23" ht="14.4" customHeight="1" x14ac:dyDescent="0.3">
      <c r="A160" s="889" t="s">
        <v>9656</v>
      </c>
      <c r="B160" s="838">
        <v>1</v>
      </c>
      <c r="C160" s="839">
        <v>1.1599999999999999</v>
      </c>
      <c r="D160" s="840">
        <v>12</v>
      </c>
      <c r="E160" s="843"/>
      <c r="F160" s="823"/>
      <c r="G160" s="824"/>
      <c r="H160" s="819">
        <v>1</v>
      </c>
      <c r="I160" s="820">
        <v>1.23</v>
      </c>
      <c r="J160" s="837">
        <v>12</v>
      </c>
      <c r="K160" s="825">
        <v>1.1100000000000001</v>
      </c>
      <c r="L160" s="822">
        <v>4</v>
      </c>
      <c r="M160" s="822">
        <v>33</v>
      </c>
      <c r="N160" s="826">
        <v>11</v>
      </c>
      <c r="O160" s="822" t="s">
        <v>9374</v>
      </c>
      <c r="P160" s="841" t="s">
        <v>9657</v>
      </c>
      <c r="Q160" s="827">
        <f t="shared" si="10"/>
        <v>0</v>
      </c>
      <c r="R160" s="827">
        <f t="shared" si="10"/>
        <v>7.0000000000000062E-2</v>
      </c>
      <c r="S160" s="838">
        <f t="shared" si="11"/>
        <v>11</v>
      </c>
      <c r="T160" s="838">
        <f t="shared" si="12"/>
        <v>12</v>
      </c>
      <c r="U160" s="838">
        <f t="shared" si="13"/>
        <v>1</v>
      </c>
      <c r="V160" s="842">
        <f t="shared" si="14"/>
        <v>1.0909090909090908</v>
      </c>
      <c r="W160" s="828">
        <v>1</v>
      </c>
    </row>
    <row r="161" spans="1:23" ht="14.4" customHeight="1" x14ac:dyDescent="0.3">
      <c r="A161" s="890" t="s">
        <v>9658</v>
      </c>
      <c r="B161" s="883"/>
      <c r="C161" s="885"/>
      <c r="D161" s="844"/>
      <c r="E161" s="876">
        <v>1</v>
      </c>
      <c r="F161" s="877">
        <v>5.05</v>
      </c>
      <c r="G161" s="833">
        <v>26</v>
      </c>
      <c r="H161" s="886"/>
      <c r="I161" s="887"/>
      <c r="J161" s="836"/>
      <c r="K161" s="879">
        <v>2.02</v>
      </c>
      <c r="L161" s="878">
        <v>4</v>
      </c>
      <c r="M161" s="878">
        <v>39</v>
      </c>
      <c r="N161" s="880">
        <v>13</v>
      </c>
      <c r="O161" s="878" t="s">
        <v>9374</v>
      </c>
      <c r="P161" s="881" t="s">
        <v>9659</v>
      </c>
      <c r="Q161" s="882">
        <f t="shared" si="10"/>
        <v>0</v>
      </c>
      <c r="R161" s="882">
        <f t="shared" si="10"/>
        <v>0</v>
      </c>
      <c r="S161" s="883" t="str">
        <f t="shared" si="11"/>
        <v/>
      </c>
      <c r="T161" s="883" t="str">
        <f t="shared" si="12"/>
        <v/>
      </c>
      <c r="U161" s="883" t="str">
        <f t="shared" si="13"/>
        <v/>
      </c>
      <c r="V161" s="884" t="str">
        <f t="shared" si="14"/>
        <v/>
      </c>
      <c r="W161" s="835"/>
    </row>
    <row r="162" spans="1:23" ht="14.4" customHeight="1" x14ac:dyDescent="0.3">
      <c r="A162" s="889" t="s">
        <v>9660</v>
      </c>
      <c r="B162" s="838">
        <v>5</v>
      </c>
      <c r="C162" s="839">
        <v>2.46</v>
      </c>
      <c r="D162" s="840">
        <v>3.2</v>
      </c>
      <c r="E162" s="819">
        <v>10</v>
      </c>
      <c r="F162" s="820">
        <v>5.17</v>
      </c>
      <c r="G162" s="821">
        <v>4.0999999999999996</v>
      </c>
      <c r="H162" s="822">
        <v>7</v>
      </c>
      <c r="I162" s="823">
        <v>3.79</v>
      </c>
      <c r="J162" s="824">
        <v>5.4</v>
      </c>
      <c r="K162" s="825">
        <v>0.54</v>
      </c>
      <c r="L162" s="822">
        <v>2</v>
      </c>
      <c r="M162" s="822">
        <v>21</v>
      </c>
      <c r="N162" s="826">
        <v>7</v>
      </c>
      <c r="O162" s="822" t="s">
        <v>9374</v>
      </c>
      <c r="P162" s="841" t="s">
        <v>9661</v>
      </c>
      <c r="Q162" s="827">
        <f t="shared" si="10"/>
        <v>2</v>
      </c>
      <c r="R162" s="827">
        <f t="shared" si="10"/>
        <v>1.33</v>
      </c>
      <c r="S162" s="838">
        <f t="shared" si="11"/>
        <v>49</v>
      </c>
      <c r="T162" s="838">
        <f t="shared" si="12"/>
        <v>37.800000000000004</v>
      </c>
      <c r="U162" s="838">
        <f t="shared" si="13"/>
        <v>-11.199999999999996</v>
      </c>
      <c r="V162" s="842">
        <f t="shared" si="14"/>
        <v>0.77142857142857146</v>
      </c>
      <c r="W162" s="828">
        <v>1</v>
      </c>
    </row>
    <row r="163" spans="1:23" ht="14.4" customHeight="1" x14ac:dyDescent="0.3">
      <c r="A163" s="890" t="s">
        <v>9662</v>
      </c>
      <c r="B163" s="883">
        <v>5</v>
      </c>
      <c r="C163" s="885">
        <v>4.29</v>
      </c>
      <c r="D163" s="844">
        <v>8.1999999999999993</v>
      </c>
      <c r="E163" s="886">
        <v>11</v>
      </c>
      <c r="F163" s="887">
        <v>8.7100000000000009</v>
      </c>
      <c r="G163" s="836">
        <v>9.1999999999999993</v>
      </c>
      <c r="H163" s="878">
        <v>4</v>
      </c>
      <c r="I163" s="877">
        <v>3.16</v>
      </c>
      <c r="J163" s="833">
        <v>6</v>
      </c>
      <c r="K163" s="879">
        <v>0.82</v>
      </c>
      <c r="L163" s="878">
        <v>3</v>
      </c>
      <c r="M163" s="878">
        <v>30</v>
      </c>
      <c r="N163" s="880">
        <v>10</v>
      </c>
      <c r="O163" s="878" t="s">
        <v>9374</v>
      </c>
      <c r="P163" s="881" t="s">
        <v>9663</v>
      </c>
      <c r="Q163" s="882">
        <f t="shared" si="10"/>
        <v>-1</v>
      </c>
      <c r="R163" s="882">
        <f t="shared" si="10"/>
        <v>-1.1299999999999999</v>
      </c>
      <c r="S163" s="883">
        <f t="shared" si="11"/>
        <v>40</v>
      </c>
      <c r="T163" s="883">
        <f t="shared" si="12"/>
        <v>24</v>
      </c>
      <c r="U163" s="883">
        <f t="shared" si="13"/>
        <v>-16</v>
      </c>
      <c r="V163" s="884">
        <f t="shared" si="14"/>
        <v>0.6</v>
      </c>
      <c r="W163" s="835"/>
    </row>
    <row r="164" spans="1:23" ht="14.4" customHeight="1" x14ac:dyDescent="0.3">
      <c r="A164" s="890" t="s">
        <v>9664</v>
      </c>
      <c r="B164" s="883">
        <v>2</v>
      </c>
      <c r="C164" s="885">
        <v>2.13</v>
      </c>
      <c r="D164" s="844">
        <v>11</v>
      </c>
      <c r="E164" s="886"/>
      <c r="F164" s="887"/>
      <c r="G164" s="836"/>
      <c r="H164" s="878">
        <v>2</v>
      </c>
      <c r="I164" s="877">
        <v>2.04</v>
      </c>
      <c r="J164" s="833">
        <v>4</v>
      </c>
      <c r="K164" s="879">
        <v>1.31</v>
      </c>
      <c r="L164" s="878">
        <v>4</v>
      </c>
      <c r="M164" s="878">
        <v>39</v>
      </c>
      <c r="N164" s="880">
        <v>13</v>
      </c>
      <c r="O164" s="878" t="s">
        <v>9374</v>
      </c>
      <c r="P164" s="881" t="s">
        <v>9665</v>
      </c>
      <c r="Q164" s="882">
        <f t="shared" si="10"/>
        <v>0</v>
      </c>
      <c r="R164" s="882">
        <f t="shared" si="10"/>
        <v>-8.9999999999999858E-2</v>
      </c>
      <c r="S164" s="883">
        <f t="shared" si="11"/>
        <v>26</v>
      </c>
      <c r="T164" s="883">
        <f t="shared" si="12"/>
        <v>8</v>
      </c>
      <c r="U164" s="883">
        <f t="shared" si="13"/>
        <v>-18</v>
      </c>
      <c r="V164" s="884">
        <f t="shared" si="14"/>
        <v>0.30769230769230771</v>
      </c>
      <c r="W164" s="835"/>
    </row>
    <row r="165" spans="1:23" ht="14.4" customHeight="1" x14ac:dyDescent="0.3">
      <c r="A165" s="889" t="s">
        <v>9666</v>
      </c>
      <c r="B165" s="829">
        <v>1</v>
      </c>
      <c r="C165" s="830">
        <v>3.04</v>
      </c>
      <c r="D165" s="831">
        <v>10</v>
      </c>
      <c r="E165" s="843"/>
      <c r="F165" s="823"/>
      <c r="G165" s="824"/>
      <c r="H165" s="822"/>
      <c r="I165" s="823"/>
      <c r="J165" s="824"/>
      <c r="K165" s="825">
        <v>3.04</v>
      </c>
      <c r="L165" s="822">
        <v>6</v>
      </c>
      <c r="M165" s="822">
        <v>57</v>
      </c>
      <c r="N165" s="826">
        <v>19</v>
      </c>
      <c r="O165" s="822" t="s">
        <v>9374</v>
      </c>
      <c r="P165" s="841" t="s">
        <v>9667</v>
      </c>
      <c r="Q165" s="827">
        <f t="shared" si="10"/>
        <v>-1</v>
      </c>
      <c r="R165" s="827">
        <f t="shared" si="10"/>
        <v>-3.04</v>
      </c>
      <c r="S165" s="838" t="str">
        <f t="shared" si="11"/>
        <v/>
      </c>
      <c r="T165" s="838" t="str">
        <f t="shared" si="12"/>
        <v/>
      </c>
      <c r="U165" s="838" t="str">
        <f t="shared" si="13"/>
        <v/>
      </c>
      <c r="V165" s="842" t="str">
        <f t="shared" si="14"/>
        <v/>
      </c>
      <c r="W165" s="828"/>
    </row>
    <row r="166" spans="1:23" ht="14.4" customHeight="1" x14ac:dyDescent="0.3">
      <c r="A166" s="889" t="s">
        <v>9668</v>
      </c>
      <c r="B166" s="838"/>
      <c r="C166" s="839"/>
      <c r="D166" s="840"/>
      <c r="E166" s="843"/>
      <c r="F166" s="823"/>
      <c r="G166" s="824"/>
      <c r="H166" s="819">
        <v>1</v>
      </c>
      <c r="I166" s="820">
        <v>1.19</v>
      </c>
      <c r="J166" s="821">
        <v>8</v>
      </c>
      <c r="K166" s="825">
        <v>1.18</v>
      </c>
      <c r="L166" s="822">
        <v>5</v>
      </c>
      <c r="M166" s="822">
        <v>48</v>
      </c>
      <c r="N166" s="826">
        <v>16</v>
      </c>
      <c r="O166" s="822" t="s">
        <v>9374</v>
      </c>
      <c r="P166" s="841" t="s">
        <v>9669</v>
      </c>
      <c r="Q166" s="827">
        <f t="shared" si="10"/>
        <v>1</v>
      </c>
      <c r="R166" s="827">
        <f t="shared" si="10"/>
        <v>1.19</v>
      </c>
      <c r="S166" s="838">
        <f t="shared" si="11"/>
        <v>16</v>
      </c>
      <c r="T166" s="838">
        <f t="shared" si="12"/>
        <v>8</v>
      </c>
      <c r="U166" s="838">
        <f t="shared" si="13"/>
        <v>-8</v>
      </c>
      <c r="V166" s="842">
        <f t="shared" si="14"/>
        <v>0.5</v>
      </c>
      <c r="W166" s="828"/>
    </row>
    <row r="167" spans="1:23" ht="14.4" customHeight="1" x14ac:dyDescent="0.3">
      <c r="A167" s="890" t="s">
        <v>9670</v>
      </c>
      <c r="B167" s="883"/>
      <c r="C167" s="885"/>
      <c r="D167" s="844"/>
      <c r="E167" s="876"/>
      <c r="F167" s="877"/>
      <c r="G167" s="833"/>
      <c r="H167" s="886">
        <v>1</v>
      </c>
      <c r="I167" s="887">
        <v>1.28</v>
      </c>
      <c r="J167" s="834">
        <v>15</v>
      </c>
      <c r="K167" s="879">
        <v>1.27</v>
      </c>
      <c r="L167" s="878">
        <v>5</v>
      </c>
      <c r="M167" s="878">
        <v>42</v>
      </c>
      <c r="N167" s="880">
        <v>14</v>
      </c>
      <c r="O167" s="878" t="s">
        <v>9374</v>
      </c>
      <c r="P167" s="881" t="s">
        <v>9671</v>
      </c>
      <c r="Q167" s="882">
        <f t="shared" si="10"/>
        <v>1</v>
      </c>
      <c r="R167" s="882">
        <f t="shared" si="10"/>
        <v>1.28</v>
      </c>
      <c r="S167" s="883">
        <f t="shared" si="11"/>
        <v>14</v>
      </c>
      <c r="T167" s="883">
        <f t="shared" si="12"/>
        <v>15</v>
      </c>
      <c r="U167" s="883">
        <f t="shared" si="13"/>
        <v>1</v>
      </c>
      <c r="V167" s="884">
        <f t="shared" si="14"/>
        <v>1.0714285714285714</v>
      </c>
      <c r="W167" s="835">
        <v>1</v>
      </c>
    </row>
    <row r="168" spans="1:23" ht="14.4" customHeight="1" x14ac:dyDescent="0.3">
      <c r="A168" s="889" t="s">
        <v>9672</v>
      </c>
      <c r="B168" s="838"/>
      <c r="C168" s="839"/>
      <c r="D168" s="840"/>
      <c r="E168" s="819">
        <v>1</v>
      </c>
      <c r="F168" s="820">
        <v>1.22</v>
      </c>
      <c r="G168" s="821">
        <v>3</v>
      </c>
      <c r="H168" s="822">
        <v>1</v>
      </c>
      <c r="I168" s="823">
        <v>1.6</v>
      </c>
      <c r="J168" s="824">
        <v>10</v>
      </c>
      <c r="K168" s="825">
        <v>1.6</v>
      </c>
      <c r="L168" s="822">
        <v>4</v>
      </c>
      <c r="M168" s="822">
        <v>39</v>
      </c>
      <c r="N168" s="826">
        <v>13</v>
      </c>
      <c r="O168" s="822" t="s">
        <v>9374</v>
      </c>
      <c r="P168" s="841" t="s">
        <v>9673</v>
      </c>
      <c r="Q168" s="827">
        <f t="shared" si="10"/>
        <v>1</v>
      </c>
      <c r="R168" s="827">
        <f t="shared" si="10"/>
        <v>1.6</v>
      </c>
      <c r="S168" s="838">
        <f t="shared" si="11"/>
        <v>13</v>
      </c>
      <c r="T168" s="838">
        <f t="shared" si="12"/>
        <v>10</v>
      </c>
      <c r="U168" s="838">
        <f t="shared" si="13"/>
        <v>-3</v>
      </c>
      <c r="V168" s="842">
        <f t="shared" si="14"/>
        <v>0.76923076923076927</v>
      </c>
      <c r="W168" s="828"/>
    </row>
    <row r="169" spans="1:23" ht="14.4" customHeight="1" x14ac:dyDescent="0.3">
      <c r="A169" s="890" t="s">
        <v>9674</v>
      </c>
      <c r="B169" s="883"/>
      <c r="C169" s="885"/>
      <c r="D169" s="844"/>
      <c r="E169" s="886">
        <v>1</v>
      </c>
      <c r="F169" s="887">
        <v>1.68</v>
      </c>
      <c r="G169" s="836">
        <v>5</v>
      </c>
      <c r="H169" s="878"/>
      <c r="I169" s="877"/>
      <c r="J169" s="833"/>
      <c r="K169" s="879">
        <v>1.99</v>
      </c>
      <c r="L169" s="878">
        <v>6</v>
      </c>
      <c r="M169" s="878">
        <v>51</v>
      </c>
      <c r="N169" s="880">
        <v>17</v>
      </c>
      <c r="O169" s="878" t="s">
        <v>9374</v>
      </c>
      <c r="P169" s="881" t="s">
        <v>9673</v>
      </c>
      <c r="Q169" s="882">
        <f t="shared" si="10"/>
        <v>0</v>
      </c>
      <c r="R169" s="882">
        <f t="shared" si="10"/>
        <v>0</v>
      </c>
      <c r="S169" s="883" t="str">
        <f t="shared" si="11"/>
        <v/>
      </c>
      <c r="T169" s="883" t="str">
        <f t="shared" si="12"/>
        <v/>
      </c>
      <c r="U169" s="883" t="str">
        <f t="shared" si="13"/>
        <v/>
      </c>
      <c r="V169" s="884" t="str">
        <f t="shared" si="14"/>
        <v/>
      </c>
      <c r="W169" s="835"/>
    </row>
    <row r="170" spans="1:23" ht="14.4" customHeight="1" x14ac:dyDescent="0.3">
      <c r="A170" s="889" t="s">
        <v>9675</v>
      </c>
      <c r="B170" s="829">
        <v>5</v>
      </c>
      <c r="C170" s="830">
        <v>6.78</v>
      </c>
      <c r="D170" s="831">
        <v>6.6</v>
      </c>
      <c r="E170" s="843">
        <v>1</v>
      </c>
      <c r="F170" s="823">
        <v>1.28</v>
      </c>
      <c r="G170" s="824">
        <v>3</v>
      </c>
      <c r="H170" s="822">
        <v>3</v>
      </c>
      <c r="I170" s="823">
        <v>4.58</v>
      </c>
      <c r="J170" s="824">
        <v>5.3</v>
      </c>
      <c r="K170" s="825">
        <v>1.28</v>
      </c>
      <c r="L170" s="822">
        <v>3</v>
      </c>
      <c r="M170" s="822">
        <v>24</v>
      </c>
      <c r="N170" s="826">
        <v>8</v>
      </c>
      <c r="O170" s="822" t="s">
        <v>9374</v>
      </c>
      <c r="P170" s="841" t="s">
        <v>9676</v>
      </c>
      <c r="Q170" s="827">
        <f t="shared" si="10"/>
        <v>-2</v>
      </c>
      <c r="R170" s="827">
        <f t="shared" si="10"/>
        <v>-2.2000000000000002</v>
      </c>
      <c r="S170" s="838">
        <f t="shared" si="11"/>
        <v>24</v>
      </c>
      <c r="T170" s="838">
        <f t="shared" si="12"/>
        <v>15.899999999999999</v>
      </c>
      <c r="U170" s="838">
        <f t="shared" si="13"/>
        <v>-8.1000000000000014</v>
      </c>
      <c r="V170" s="842">
        <f t="shared" si="14"/>
        <v>0.66249999999999998</v>
      </c>
      <c r="W170" s="828">
        <v>1</v>
      </c>
    </row>
    <row r="171" spans="1:23" ht="14.4" customHeight="1" x14ac:dyDescent="0.3">
      <c r="A171" s="890" t="s">
        <v>9677</v>
      </c>
      <c r="B171" s="874">
        <v>6</v>
      </c>
      <c r="C171" s="875">
        <v>13.79</v>
      </c>
      <c r="D171" s="832">
        <v>7</v>
      </c>
      <c r="E171" s="876">
        <v>5</v>
      </c>
      <c r="F171" s="877">
        <v>10.74</v>
      </c>
      <c r="G171" s="833">
        <v>11.4</v>
      </c>
      <c r="H171" s="878">
        <v>6</v>
      </c>
      <c r="I171" s="877">
        <v>15.19</v>
      </c>
      <c r="J171" s="833">
        <v>7.8</v>
      </c>
      <c r="K171" s="879">
        <v>2.36</v>
      </c>
      <c r="L171" s="878">
        <v>4</v>
      </c>
      <c r="M171" s="878">
        <v>39</v>
      </c>
      <c r="N171" s="880">
        <v>13</v>
      </c>
      <c r="O171" s="878" t="s">
        <v>9374</v>
      </c>
      <c r="P171" s="881" t="s">
        <v>9678</v>
      </c>
      <c r="Q171" s="882">
        <f t="shared" si="10"/>
        <v>0</v>
      </c>
      <c r="R171" s="882">
        <f t="shared" si="10"/>
        <v>1.4000000000000004</v>
      </c>
      <c r="S171" s="883">
        <f t="shared" si="11"/>
        <v>78</v>
      </c>
      <c r="T171" s="883">
        <f t="shared" si="12"/>
        <v>46.8</v>
      </c>
      <c r="U171" s="883">
        <f t="shared" si="13"/>
        <v>-31.200000000000003</v>
      </c>
      <c r="V171" s="884">
        <f t="shared" si="14"/>
        <v>0.6</v>
      </c>
      <c r="W171" s="835"/>
    </row>
    <row r="172" spans="1:23" ht="14.4" customHeight="1" x14ac:dyDescent="0.3">
      <c r="A172" s="890" t="s">
        <v>9679</v>
      </c>
      <c r="B172" s="874">
        <v>2</v>
      </c>
      <c r="C172" s="875">
        <v>6.4</v>
      </c>
      <c r="D172" s="832">
        <v>8</v>
      </c>
      <c r="E172" s="876">
        <v>4</v>
      </c>
      <c r="F172" s="877">
        <v>29.41</v>
      </c>
      <c r="G172" s="833">
        <v>20.8</v>
      </c>
      <c r="H172" s="878">
        <v>1</v>
      </c>
      <c r="I172" s="877">
        <v>4.8499999999999996</v>
      </c>
      <c r="J172" s="833">
        <v>9</v>
      </c>
      <c r="K172" s="879">
        <v>4.8499999999999996</v>
      </c>
      <c r="L172" s="878">
        <v>5</v>
      </c>
      <c r="M172" s="878">
        <v>48</v>
      </c>
      <c r="N172" s="880">
        <v>16</v>
      </c>
      <c r="O172" s="878" t="s">
        <v>9374</v>
      </c>
      <c r="P172" s="881" t="s">
        <v>9680</v>
      </c>
      <c r="Q172" s="882">
        <f t="shared" si="10"/>
        <v>-1</v>
      </c>
      <c r="R172" s="882">
        <f t="shared" si="10"/>
        <v>-1.5500000000000007</v>
      </c>
      <c r="S172" s="883">
        <f t="shared" si="11"/>
        <v>16</v>
      </c>
      <c r="T172" s="883">
        <f t="shared" si="12"/>
        <v>9</v>
      </c>
      <c r="U172" s="883">
        <f t="shared" si="13"/>
        <v>-7</v>
      </c>
      <c r="V172" s="884">
        <f t="shared" si="14"/>
        <v>0.5625</v>
      </c>
      <c r="W172" s="835"/>
    </row>
    <row r="173" spans="1:23" ht="14.4" customHeight="1" x14ac:dyDescent="0.3">
      <c r="A173" s="889" t="s">
        <v>9681</v>
      </c>
      <c r="B173" s="838">
        <v>1</v>
      </c>
      <c r="C173" s="839">
        <v>0.7</v>
      </c>
      <c r="D173" s="840">
        <v>7</v>
      </c>
      <c r="E173" s="843">
        <v>1</v>
      </c>
      <c r="F173" s="823">
        <v>0.7</v>
      </c>
      <c r="G173" s="824">
        <v>2</v>
      </c>
      <c r="H173" s="819">
        <v>4</v>
      </c>
      <c r="I173" s="820">
        <v>2.8</v>
      </c>
      <c r="J173" s="821">
        <v>2.8</v>
      </c>
      <c r="K173" s="825">
        <v>0.7</v>
      </c>
      <c r="L173" s="822">
        <v>2</v>
      </c>
      <c r="M173" s="822">
        <v>15</v>
      </c>
      <c r="N173" s="826">
        <v>5</v>
      </c>
      <c r="O173" s="822" t="s">
        <v>9374</v>
      </c>
      <c r="P173" s="841" t="s">
        <v>9682</v>
      </c>
      <c r="Q173" s="827">
        <f t="shared" si="10"/>
        <v>3</v>
      </c>
      <c r="R173" s="827">
        <f t="shared" si="10"/>
        <v>2.0999999999999996</v>
      </c>
      <c r="S173" s="838">
        <f t="shared" si="11"/>
        <v>20</v>
      </c>
      <c r="T173" s="838">
        <f t="shared" si="12"/>
        <v>11.2</v>
      </c>
      <c r="U173" s="838">
        <f t="shared" si="13"/>
        <v>-8.8000000000000007</v>
      </c>
      <c r="V173" s="842">
        <f t="shared" si="14"/>
        <v>0.55999999999999994</v>
      </c>
      <c r="W173" s="828"/>
    </row>
    <row r="174" spans="1:23" ht="14.4" customHeight="1" x14ac:dyDescent="0.3">
      <c r="A174" s="890" t="s">
        <v>9683</v>
      </c>
      <c r="B174" s="883">
        <v>2</v>
      </c>
      <c r="C174" s="885">
        <v>1.75</v>
      </c>
      <c r="D174" s="844">
        <v>6</v>
      </c>
      <c r="E174" s="876">
        <v>2</v>
      </c>
      <c r="F174" s="877">
        <v>1.75</v>
      </c>
      <c r="G174" s="833">
        <v>7</v>
      </c>
      <c r="H174" s="886">
        <v>3</v>
      </c>
      <c r="I174" s="887">
        <v>2.67</v>
      </c>
      <c r="J174" s="836">
        <v>4</v>
      </c>
      <c r="K174" s="879">
        <v>0.88</v>
      </c>
      <c r="L174" s="878">
        <v>2</v>
      </c>
      <c r="M174" s="878">
        <v>21</v>
      </c>
      <c r="N174" s="880">
        <v>7</v>
      </c>
      <c r="O174" s="878" t="s">
        <v>9374</v>
      </c>
      <c r="P174" s="881" t="s">
        <v>9682</v>
      </c>
      <c r="Q174" s="882">
        <f t="shared" si="10"/>
        <v>1</v>
      </c>
      <c r="R174" s="882">
        <f t="shared" si="10"/>
        <v>0.91999999999999993</v>
      </c>
      <c r="S174" s="883">
        <f t="shared" si="11"/>
        <v>21</v>
      </c>
      <c r="T174" s="883">
        <f t="shared" si="12"/>
        <v>12</v>
      </c>
      <c r="U174" s="883">
        <f t="shared" si="13"/>
        <v>-9</v>
      </c>
      <c r="V174" s="884">
        <f t="shared" si="14"/>
        <v>0.5714285714285714</v>
      </c>
      <c r="W174" s="835"/>
    </row>
    <row r="175" spans="1:23" ht="14.4" customHeight="1" x14ac:dyDescent="0.3">
      <c r="A175" s="890" t="s">
        <v>9684</v>
      </c>
      <c r="B175" s="883">
        <v>1</v>
      </c>
      <c r="C175" s="885">
        <v>3.18</v>
      </c>
      <c r="D175" s="844">
        <v>5</v>
      </c>
      <c r="E175" s="876"/>
      <c r="F175" s="877"/>
      <c r="G175" s="833"/>
      <c r="H175" s="886">
        <v>1</v>
      </c>
      <c r="I175" s="887">
        <v>3.99</v>
      </c>
      <c r="J175" s="836">
        <v>11</v>
      </c>
      <c r="K175" s="879">
        <v>3.18</v>
      </c>
      <c r="L175" s="878">
        <v>4</v>
      </c>
      <c r="M175" s="878">
        <v>33</v>
      </c>
      <c r="N175" s="880">
        <v>11</v>
      </c>
      <c r="O175" s="878" t="s">
        <v>9374</v>
      </c>
      <c r="P175" s="881" t="s">
        <v>9682</v>
      </c>
      <c r="Q175" s="882">
        <f t="shared" si="10"/>
        <v>0</v>
      </c>
      <c r="R175" s="882">
        <f t="shared" si="10"/>
        <v>0.81</v>
      </c>
      <c r="S175" s="883">
        <f t="shared" si="11"/>
        <v>11</v>
      </c>
      <c r="T175" s="883">
        <f t="shared" si="12"/>
        <v>11</v>
      </c>
      <c r="U175" s="883">
        <f t="shared" si="13"/>
        <v>0</v>
      </c>
      <c r="V175" s="884">
        <f t="shared" si="14"/>
        <v>1</v>
      </c>
      <c r="W175" s="835"/>
    </row>
    <row r="176" spans="1:23" ht="14.4" customHeight="1" x14ac:dyDescent="0.3">
      <c r="A176" s="889" t="s">
        <v>9685</v>
      </c>
      <c r="B176" s="829">
        <v>1</v>
      </c>
      <c r="C176" s="830">
        <v>1.48</v>
      </c>
      <c r="D176" s="831">
        <v>8</v>
      </c>
      <c r="E176" s="843"/>
      <c r="F176" s="823"/>
      <c r="G176" s="824"/>
      <c r="H176" s="822"/>
      <c r="I176" s="823"/>
      <c r="J176" s="824"/>
      <c r="K176" s="825">
        <v>1.48</v>
      </c>
      <c r="L176" s="822">
        <v>2</v>
      </c>
      <c r="M176" s="822">
        <v>21</v>
      </c>
      <c r="N176" s="826">
        <v>7</v>
      </c>
      <c r="O176" s="822" t="s">
        <v>9374</v>
      </c>
      <c r="P176" s="841" t="s">
        <v>9686</v>
      </c>
      <c r="Q176" s="827">
        <f t="shared" si="10"/>
        <v>-1</v>
      </c>
      <c r="R176" s="827">
        <f t="shared" si="10"/>
        <v>-1.48</v>
      </c>
      <c r="S176" s="838" t="str">
        <f t="shared" si="11"/>
        <v/>
      </c>
      <c r="T176" s="838" t="str">
        <f t="shared" si="12"/>
        <v/>
      </c>
      <c r="U176" s="838" t="str">
        <f t="shared" si="13"/>
        <v/>
      </c>
      <c r="V176" s="842" t="str">
        <f t="shared" si="14"/>
        <v/>
      </c>
      <c r="W176" s="828"/>
    </row>
    <row r="177" spans="1:23" ht="14.4" customHeight="1" x14ac:dyDescent="0.3">
      <c r="A177" s="889" t="s">
        <v>9687</v>
      </c>
      <c r="B177" s="829">
        <v>1</v>
      </c>
      <c r="C177" s="830">
        <v>0.39</v>
      </c>
      <c r="D177" s="831">
        <v>4</v>
      </c>
      <c r="E177" s="843">
        <v>1</v>
      </c>
      <c r="F177" s="823">
        <v>0.39</v>
      </c>
      <c r="G177" s="824">
        <v>5</v>
      </c>
      <c r="H177" s="822">
        <v>2</v>
      </c>
      <c r="I177" s="823">
        <v>0.78</v>
      </c>
      <c r="J177" s="837">
        <v>5.5</v>
      </c>
      <c r="K177" s="825">
        <v>0.39</v>
      </c>
      <c r="L177" s="822">
        <v>2</v>
      </c>
      <c r="M177" s="822">
        <v>15</v>
      </c>
      <c r="N177" s="826">
        <v>5</v>
      </c>
      <c r="O177" s="822" t="s">
        <v>9374</v>
      </c>
      <c r="P177" s="841" t="s">
        <v>9688</v>
      </c>
      <c r="Q177" s="827">
        <f t="shared" si="10"/>
        <v>1</v>
      </c>
      <c r="R177" s="827">
        <f t="shared" si="10"/>
        <v>0.39</v>
      </c>
      <c r="S177" s="838">
        <f t="shared" si="11"/>
        <v>10</v>
      </c>
      <c r="T177" s="838">
        <f t="shared" si="12"/>
        <v>11</v>
      </c>
      <c r="U177" s="838">
        <f t="shared" si="13"/>
        <v>1</v>
      </c>
      <c r="V177" s="842">
        <f t="shared" si="14"/>
        <v>1.1000000000000001</v>
      </c>
      <c r="W177" s="828">
        <v>4</v>
      </c>
    </row>
    <row r="178" spans="1:23" ht="14.4" customHeight="1" x14ac:dyDescent="0.3">
      <c r="A178" s="890" t="s">
        <v>9689</v>
      </c>
      <c r="B178" s="874">
        <v>4</v>
      </c>
      <c r="C178" s="875">
        <v>2.57</v>
      </c>
      <c r="D178" s="832">
        <v>6.5</v>
      </c>
      <c r="E178" s="876">
        <v>1</v>
      </c>
      <c r="F178" s="877">
        <v>0.64</v>
      </c>
      <c r="G178" s="833">
        <v>2</v>
      </c>
      <c r="H178" s="878"/>
      <c r="I178" s="877"/>
      <c r="J178" s="833"/>
      <c r="K178" s="879">
        <v>0.64</v>
      </c>
      <c r="L178" s="878">
        <v>2</v>
      </c>
      <c r="M178" s="878">
        <v>21</v>
      </c>
      <c r="N178" s="880">
        <v>7</v>
      </c>
      <c r="O178" s="878" t="s">
        <v>9374</v>
      </c>
      <c r="P178" s="881" t="s">
        <v>9690</v>
      </c>
      <c r="Q178" s="882">
        <f t="shared" si="10"/>
        <v>-4</v>
      </c>
      <c r="R178" s="882">
        <f t="shared" si="10"/>
        <v>-2.57</v>
      </c>
      <c r="S178" s="883" t="str">
        <f t="shared" si="11"/>
        <v/>
      </c>
      <c r="T178" s="883" t="str">
        <f t="shared" si="12"/>
        <v/>
      </c>
      <c r="U178" s="883" t="str">
        <f t="shared" si="13"/>
        <v/>
      </c>
      <c r="V178" s="884" t="str">
        <f t="shared" si="14"/>
        <v/>
      </c>
      <c r="W178" s="835"/>
    </row>
    <row r="179" spans="1:23" ht="14.4" customHeight="1" x14ac:dyDescent="0.3">
      <c r="A179" s="889" t="s">
        <v>9691</v>
      </c>
      <c r="B179" s="838">
        <v>1</v>
      </c>
      <c r="C179" s="839">
        <v>0.31</v>
      </c>
      <c r="D179" s="840">
        <v>2</v>
      </c>
      <c r="E179" s="843"/>
      <c r="F179" s="823"/>
      <c r="G179" s="824"/>
      <c r="H179" s="819">
        <v>1</v>
      </c>
      <c r="I179" s="820">
        <v>0.28000000000000003</v>
      </c>
      <c r="J179" s="837">
        <v>8</v>
      </c>
      <c r="K179" s="825">
        <v>0.28000000000000003</v>
      </c>
      <c r="L179" s="822">
        <v>1</v>
      </c>
      <c r="M179" s="822">
        <v>9</v>
      </c>
      <c r="N179" s="826">
        <v>3</v>
      </c>
      <c r="O179" s="822" t="s">
        <v>9374</v>
      </c>
      <c r="P179" s="841" t="s">
        <v>9692</v>
      </c>
      <c r="Q179" s="827">
        <f t="shared" si="10"/>
        <v>0</v>
      </c>
      <c r="R179" s="827">
        <f t="shared" si="10"/>
        <v>-2.9999999999999971E-2</v>
      </c>
      <c r="S179" s="838">
        <f t="shared" si="11"/>
        <v>3</v>
      </c>
      <c r="T179" s="838">
        <f t="shared" si="12"/>
        <v>8</v>
      </c>
      <c r="U179" s="838">
        <f t="shared" si="13"/>
        <v>5</v>
      </c>
      <c r="V179" s="842">
        <f t="shared" si="14"/>
        <v>2.6666666666666665</v>
      </c>
      <c r="W179" s="828">
        <v>5</v>
      </c>
    </row>
    <row r="180" spans="1:23" ht="14.4" customHeight="1" x14ac:dyDescent="0.3">
      <c r="A180" s="890" t="s">
        <v>9693</v>
      </c>
      <c r="B180" s="883"/>
      <c r="C180" s="885"/>
      <c r="D180" s="844"/>
      <c r="E180" s="876">
        <v>1</v>
      </c>
      <c r="F180" s="877">
        <v>1.89</v>
      </c>
      <c r="G180" s="833">
        <v>9</v>
      </c>
      <c r="H180" s="886"/>
      <c r="I180" s="887"/>
      <c r="J180" s="836"/>
      <c r="K180" s="879">
        <v>1.3</v>
      </c>
      <c r="L180" s="878">
        <v>2</v>
      </c>
      <c r="M180" s="878">
        <v>21</v>
      </c>
      <c r="N180" s="880">
        <v>7</v>
      </c>
      <c r="O180" s="878" t="s">
        <v>9374</v>
      </c>
      <c r="P180" s="881" t="s">
        <v>9694</v>
      </c>
      <c r="Q180" s="882">
        <f t="shared" si="10"/>
        <v>0</v>
      </c>
      <c r="R180" s="882">
        <f t="shared" si="10"/>
        <v>0</v>
      </c>
      <c r="S180" s="883" t="str">
        <f t="shared" si="11"/>
        <v/>
      </c>
      <c r="T180" s="883" t="str">
        <f t="shared" si="12"/>
        <v/>
      </c>
      <c r="U180" s="883" t="str">
        <f t="shared" si="13"/>
        <v/>
      </c>
      <c r="V180" s="884" t="str">
        <f t="shared" si="14"/>
        <v/>
      </c>
      <c r="W180" s="835"/>
    </row>
    <row r="181" spans="1:23" ht="14.4" customHeight="1" x14ac:dyDescent="0.3">
      <c r="A181" s="889" t="s">
        <v>9695</v>
      </c>
      <c r="B181" s="829">
        <v>1</v>
      </c>
      <c r="C181" s="830">
        <v>0.56000000000000005</v>
      </c>
      <c r="D181" s="831">
        <v>2</v>
      </c>
      <c r="E181" s="843"/>
      <c r="F181" s="823"/>
      <c r="G181" s="824"/>
      <c r="H181" s="822"/>
      <c r="I181" s="823"/>
      <c r="J181" s="824"/>
      <c r="K181" s="825">
        <v>0.84</v>
      </c>
      <c r="L181" s="822">
        <v>3</v>
      </c>
      <c r="M181" s="822">
        <v>27</v>
      </c>
      <c r="N181" s="826">
        <v>9</v>
      </c>
      <c r="O181" s="822" t="s">
        <v>9374</v>
      </c>
      <c r="P181" s="841" t="s">
        <v>9696</v>
      </c>
      <c r="Q181" s="827">
        <f t="shared" si="10"/>
        <v>-1</v>
      </c>
      <c r="R181" s="827">
        <f t="shared" si="10"/>
        <v>-0.56000000000000005</v>
      </c>
      <c r="S181" s="838" t="str">
        <f t="shared" si="11"/>
        <v/>
      </c>
      <c r="T181" s="838" t="str">
        <f t="shared" si="12"/>
        <v/>
      </c>
      <c r="U181" s="838" t="str">
        <f t="shared" si="13"/>
        <v/>
      </c>
      <c r="V181" s="842" t="str">
        <f t="shared" si="14"/>
        <v/>
      </c>
      <c r="W181" s="828"/>
    </row>
    <row r="182" spans="1:23" ht="14.4" customHeight="1" x14ac:dyDescent="0.3">
      <c r="A182" s="889" t="s">
        <v>9697</v>
      </c>
      <c r="B182" s="829">
        <v>1</v>
      </c>
      <c r="C182" s="830">
        <v>0.56999999999999995</v>
      </c>
      <c r="D182" s="831">
        <v>2</v>
      </c>
      <c r="E182" s="843"/>
      <c r="F182" s="823"/>
      <c r="G182" s="824"/>
      <c r="H182" s="822"/>
      <c r="I182" s="823"/>
      <c r="J182" s="824"/>
      <c r="K182" s="825">
        <v>0.56999999999999995</v>
      </c>
      <c r="L182" s="822">
        <v>2</v>
      </c>
      <c r="M182" s="822">
        <v>15</v>
      </c>
      <c r="N182" s="826">
        <v>5</v>
      </c>
      <c r="O182" s="822" t="s">
        <v>9374</v>
      </c>
      <c r="P182" s="841" t="s">
        <v>9698</v>
      </c>
      <c r="Q182" s="827">
        <f t="shared" si="10"/>
        <v>-1</v>
      </c>
      <c r="R182" s="827">
        <f t="shared" si="10"/>
        <v>-0.56999999999999995</v>
      </c>
      <c r="S182" s="838" t="str">
        <f t="shared" si="11"/>
        <v/>
      </c>
      <c r="T182" s="838" t="str">
        <f t="shared" si="12"/>
        <v/>
      </c>
      <c r="U182" s="838" t="str">
        <f t="shared" si="13"/>
        <v/>
      </c>
      <c r="V182" s="842" t="str">
        <f t="shared" si="14"/>
        <v/>
      </c>
      <c r="W182" s="828"/>
    </row>
    <row r="183" spans="1:23" ht="14.4" customHeight="1" x14ac:dyDescent="0.3">
      <c r="A183" s="889" t="s">
        <v>9699</v>
      </c>
      <c r="B183" s="838"/>
      <c r="C183" s="839"/>
      <c r="D183" s="840"/>
      <c r="E183" s="843"/>
      <c r="F183" s="823"/>
      <c r="G183" s="824"/>
      <c r="H183" s="819">
        <v>1</v>
      </c>
      <c r="I183" s="820">
        <v>0.64</v>
      </c>
      <c r="J183" s="821">
        <v>2</v>
      </c>
      <c r="K183" s="825">
        <v>0.64</v>
      </c>
      <c r="L183" s="822">
        <v>1</v>
      </c>
      <c r="M183" s="822">
        <v>12</v>
      </c>
      <c r="N183" s="826">
        <v>4</v>
      </c>
      <c r="O183" s="822" t="s">
        <v>9374</v>
      </c>
      <c r="P183" s="841" t="s">
        <v>9700</v>
      </c>
      <c r="Q183" s="827">
        <f t="shared" si="10"/>
        <v>1</v>
      </c>
      <c r="R183" s="827">
        <f t="shared" si="10"/>
        <v>0.64</v>
      </c>
      <c r="S183" s="838">
        <f t="shared" si="11"/>
        <v>4</v>
      </c>
      <c r="T183" s="838">
        <f t="shared" si="12"/>
        <v>2</v>
      </c>
      <c r="U183" s="838">
        <f t="shared" si="13"/>
        <v>-2</v>
      </c>
      <c r="V183" s="842">
        <f t="shared" si="14"/>
        <v>0.5</v>
      </c>
      <c r="W183" s="828"/>
    </row>
    <row r="184" spans="1:23" ht="14.4" customHeight="1" x14ac:dyDescent="0.3">
      <c r="A184" s="890" t="s">
        <v>9701</v>
      </c>
      <c r="B184" s="883"/>
      <c r="C184" s="885"/>
      <c r="D184" s="844"/>
      <c r="E184" s="876">
        <v>1</v>
      </c>
      <c r="F184" s="877">
        <v>0.88</v>
      </c>
      <c r="G184" s="833">
        <v>4</v>
      </c>
      <c r="H184" s="886"/>
      <c r="I184" s="887"/>
      <c r="J184" s="836"/>
      <c r="K184" s="879">
        <v>0.88</v>
      </c>
      <c r="L184" s="878">
        <v>2</v>
      </c>
      <c r="M184" s="878">
        <v>18</v>
      </c>
      <c r="N184" s="880">
        <v>6</v>
      </c>
      <c r="O184" s="878" t="s">
        <v>9374</v>
      </c>
      <c r="P184" s="881" t="s">
        <v>9700</v>
      </c>
      <c r="Q184" s="882">
        <f t="shared" si="10"/>
        <v>0</v>
      </c>
      <c r="R184" s="882">
        <f t="shared" si="10"/>
        <v>0</v>
      </c>
      <c r="S184" s="883" t="str">
        <f t="shared" si="11"/>
        <v/>
      </c>
      <c r="T184" s="883" t="str">
        <f t="shared" si="12"/>
        <v/>
      </c>
      <c r="U184" s="883" t="str">
        <f t="shared" si="13"/>
        <v/>
      </c>
      <c r="V184" s="884" t="str">
        <f t="shared" si="14"/>
        <v/>
      </c>
      <c r="W184" s="835"/>
    </row>
    <row r="185" spans="1:23" ht="14.4" customHeight="1" x14ac:dyDescent="0.3">
      <c r="A185" s="889" t="s">
        <v>9702</v>
      </c>
      <c r="B185" s="838">
        <v>3</v>
      </c>
      <c r="C185" s="839">
        <v>1.6</v>
      </c>
      <c r="D185" s="840">
        <v>8.6999999999999993</v>
      </c>
      <c r="E185" s="819">
        <v>3</v>
      </c>
      <c r="F185" s="820">
        <v>1.75</v>
      </c>
      <c r="G185" s="821">
        <v>9.3000000000000007</v>
      </c>
      <c r="H185" s="822"/>
      <c r="I185" s="823"/>
      <c r="J185" s="824"/>
      <c r="K185" s="825">
        <v>0.57999999999999996</v>
      </c>
      <c r="L185" s="822">
        <v>4</v>
      </c>
      <c r="M185" s="822">
        <v>36</v>
      </c>
      <c r="N185" s="826">
        <v>12</v>
      </c>
      <c r="O185" s="822" t="s">
        <v>9374</v>
      </c>
      <c r="P185" s="841" t="s">
        <v>9703</v>
      </c>
      <c r="Q185" s="827">
        <f t="shared" si="10"/>
        <v>-3</v>
      </c>
      <c r="R185" s="827">
        <f t="shared" si="10"/>
        <v>-1.6</v>
      </c>
      <c r="S185" s="838" t="str">
        <f t="shared" si="11"/>
        <v/>
      </c>
      <c r="T185" s="838" t="str">
        <f t="shared" si="12"/>
        <v/>
      </c>
      <c r="U185" s="838" t="str">
        <f t="shared" si="13"/>
        <v/>
      </c>
      <c r="V185" s="842" t="str">
        <f t="shared" si="14"/>
        <v/>
      </c>
      <c r="W185" s="828"/>
    </row>
    <row r="186" spans="1:23" ht="14.4" customHeight="1" x14ac:dyDescent="0.3">
      <c r="A186" s="890" t="s">
        <v>9704</v>
      </c>
      <c r="B186" s="883"/>
      <c r="C186" s="885"/>
      <c r="D186" s="844"/>
      <c r="E186" s="886"/>
      <c r="F186" s="887"/>
      <c r="G186" s="836"/>
      <c r="H186" s="878">
        <v>1</v>
      </c>
      <c r="I186" s="877">
        <v>0.67</v>
      </c>
      <c r="J186" s="833">
        <v>6</v>
      </c>
      <c r="K186" s="879">
        <v>0.67</v>
      </c>
      <c r="L186" s="878">
        <v>4</v>
      </c>
      <c r="M186" s="878">
        <v>33</v>
      </c>
      <c r="N186" s="880">
        <v>11</v>
      </c>
      <c r="O186" s="878" t="s">
        <v>9374</v>
      </c>
      <c r="P186" s="881" t="s">
        <v>9705</v>
      </c>
      <c r="Q186" s="882">
        <f t="shared" si="10"/>
        <v>1</v>
      </c>
      <c r="R186" s="882">
        <f t="shared" si="10"/>
        <v>0.67</v>
      </c>
      <c r="S186" s="883">
        <f t="shared" si="11"/>
        <v>11</v>
      </c>
      <c r="T186" s="883">
        <f t="shared" si="12"/>
        <v>6</v>
      </c>
      <c r="U186" s="883">
        <f t="shared" si="13"/>
        <v>-5</v>
      </c>
      <c r="V186" s="884">
        <f t="shared" si="14"/>
        <v>0.54545454545454541</v>
      </c>
      <c r="W186" s="835"/>
    </row>
    <row r="187" spans="1:23" ht="14.4" customHeight="1" x14ac:dyDescent="0.3">
      <c r="A187" s="889" t="s">
        <v>9706</v>
      </c>
      <c r="B187" s="838"/>
      <c r="C187" s="839"/>
      <c r="D187" s="840"/>
      <c r="E187" s="843"/>
      <c r="F187" s="823"/>
      <c r="G187" s="824"/>
      <c r="H187" s="819">
        <v>1</v>
      </c>
      <c r="I187" s="820">
        <v>0.27</v>
      </c>
      <c r="J187" s="821">
        <v>3</v>
      </c>
      <c r="K187" s="825">
        <v>1.26</v>
      </c>
      <c r="L187" s="822">
        <v>14</v>
      </c>
      <c r="M187" s="822">
        <v>20</v>
      </c>
      <c r="N187" s="826">
        <v>17</v>
      </c>
      <c r="O187" s="822" t="s">
        <v>9374</v>
      </c>
      <c r="P187" s="841" t="s">
        <v>9707</v>
      </c>
      <c r="Q187" s="827">
        <f t="shared" si="10"/>
        <v>1</v>
      </c>
      <c r="R187" s="827">
        <f t="shared" si="10"/>
        <v>0.27</v>
      </c>
      <c r="S187" s="838">
        <f t="shared" si="11"/>
        <v>17</v>
      </c>
      <c r="T187" s="838">
        <f t="shared" si="12"/>
        <v>3</v>
      </c>
      <c r="U187" s="838">
        <f t="shared" si="13"/>
        <v>-14</v>
      </c>
      <c r="V187" s="842">
        <f t="shared" si="14"/>
        <v>0.17647058823529413</v>
      </c>
      <c r="W187" s="828"/>
    </row>
    <row r="188" spans="1:23" ht="14.4" customHeight="1" x14ac:dyDescent="0.3">
      <c r="A188" s="889" t="s">
        <v>9708</v>
      </c>
      <c r="B188" s="829">
        <v>1</v>
      </c>
      <c r="C188" s="830">
        <v>1.21</v>
      </c>
      <c r="D188" s="831">
        <v>20</v>
      </c>
      <c r="E188" s="843"/>
      <c r="F188" s="823"/>
      <c r="G188" s="824"/>
      <c r="H188" s="822"/>
      <c r="I188" s="823"/>
      <c r="J188" s="824"/>
      <c r="K188" s="825">
        <v>0.79</v>
      </c>
      <c r="L188" s="822">
        <v>5</v>
      </c>
      <c r="M188" s="822">
        <v>13</v>
      </c>
      <c r="N188" s="826">
        <v>11</v>
      </c>
      <c r="O188" s="822" t="s">
        <v>9374</v>
      </c>
      <c r="P188" s="841" t="s">
        <v>9709</v>
      </c>
      <c r="Q188" s="827">
        <f t="shared" si="10"/>
        <v>-1</v>
      </c>
      <c r="R188" s="827">
        <f t="shared" si="10"/>
        <v>-1.21</v>
      </c>
      <c r="S188" s="838" t="str">
        <f t="shared" si="11"/>
        <v/>
      </c>
      <c r="T188" s="838" t="str">
        <f t="shared" si="12"/>
        <v/>
      </c>
      <c r="U188" s="838" t="str">
        <f t="shared" si="13"/>
        <v/>
      </c>
      <c r="V188" s="842" t="str">
        <f t="shared" si="14"/>
        <v/>
      </c>
      <c r="W188" s="828"/>
    </row>
    <row r="189" spans="1:23" ht="14.4" customHeight="1" x14ac:dyDescent="0.3">
      <c r="A189" s="889" t="s">
        <v>9710</v>
      </c>
      <c r="B189" s="838">
        <v>2</v>
      </c>
      <c r="C189" s="839">
        <v>9.57</v>
      </c>
      <c r="D189" s="840">
        <v>8.5</v>
      </c>
      <c r="E189" s="843">
        <v>1</v>
      </c>
      <c r="F189" s="823">
        <v>4.79</v>
      </c>
      <c r="G189" s="824">
        <v>8</v>
      </c>
      <c r="H189" s="819">
        <v>2</v>
      </c>
      <c r="I189" s="820">
        <v>9.57</v>
      </c>
      <c r="J189" s="837">
        <v>20</v>
      </c>
      <c r="K189" s="825">
        <v>4.79</v>
      </c>
      <c r="L189" s="822">
        <v>5</v>
      </c>
      <c r="M189" s="822">
        <v>42</v>
      </c>
      <c r="N189" s="826">
        <v>14</v>
      </c>
      <c r="O189" s="822" t="s">
        <v>9374</v>
      </c>
      <c r="P189" s="841" t="s">
        <v>9711</v>
      </c>
      <c r="Q189" s="827">
        <f t="shared" si="10"/>
        <v>0</v>
      </c>
      <c r="R189" s="827">
        <f t="shared" si="10"/>
        <v>0</v>
      </c>
      <c r="S189" s="838">
        <f t="shared" si="11"/>
        <v>28</v>
      </c>
      <c r="T189" s="838">
        <f t="shared" si="12"/>
        <v>40</v>
      </c>
      <c r="U189" s="838">
        <f t="shared" si="13"/>
        <v>12</v>
      </c>
      <c r="V189" s="842">
        <f t="shared" si="14"/>
        <v>1.4285714285714286</v>
      </c>
      <c r="W189" s="828">
        <v>16</v>
      </c>
    </row>
    <row r="190" spans="1:23" ht="14.4" customHeight="1" x14ac:dyDescent="0.3">
      <c r="A190" s="890" t="s">
        <v>9712</v>
      </c>
      <c r="B190" s="883">
        <v>7</v>
      </c>
      <c r="C190" s="885">
        <v>33.51</v>
      </c>
      <c r="D190" s="844">
        <v>14.3</v>
      </c>
      <c r="E190" s="876">
        <v>15</v>
      </c>
      <c r="F190" s="877">
        <v>72.55</v>
      </c>
      <c r="G190" s="833">
        <v>9</v>
      </c>
      <c r="H190" s="886">
        <v>11</v>
      </c>
      <c r="I190" s="887">
        <v>51.54</v>
      </c>
      <c r="J190" s="836">
        <v>8.6</v>
      </c>
      <c r="K190" s="879">
        <v>4.79</v>
      </c>
      <c r="L190" s="878">
        <v>5</v>
      </c>
      <c r="M190" s="878">
        <v>42</v>
      </c>
      <c r="N190" s="880">
        <v>14</v>
      </c>
      <c r="O190" s="878" t="s">
        <v>9374</v>
      </c>
      <c r="P190" s="881" t="s">
        <v>9711</v>
      </c>
      <c r="Q190" s="882">
        <f t="shared" si="10"/>
        <v>4</v>
      </c>
      <c r="R190" s="882">
        <f t="shared" si="10"/>
        <v>18.03</v>
      </c>
      <c r="S190" s="883">
        <f t="shared" si="11"/>
        <v>154</v>
      </c>
      <c r="T190" s="883">
        <f t="shared" si="12"/>
        <v>94.6</v>
      </c>
      <c r="U190" s="883">
        <f t="shared" si="13"/>
        <v>-59.400000000000006</v>
      </c>
      <c r="V190" s="884">
        <f t="shared" si="14"/>
        <v>0.61428571428571421</v>
      </c>
      <c r="W190" s="835">
        <v>4</v>
      </c>
    </row>
    <row r="191" spans="1:23" ht="14.4" customHeight="1" x14ac:dyDescent="0.3">
      <c r="A191" s="890" t="s">
        <v>9713</v>
      </c>
      <c r="B191" s="883">
        <v>6</v>
      </c>
      <c r="C191" s="885">
        <v>54.56</v>
      </c>
      <c r="D191" s="844">
        <v>17.2</v>
      </c>
      <c r="E191" s="876">
        <v>12</v>
      </c>
      <c r="F191" s="877">
        <v>106.78</v>
      </c>
      <c r="G191" s="833">
        <v>17.399999999999999</v>
      </c>
      <c r="H191" s="886">
        <v>15</v>
      </c>
      <c r="I191" s="887">
        <v>147</v>
      </c>
      <c r="J191" s="836">
        <v>18.399999999999999</v>
      </c>
      <c r="K191" s="879">
        <v>9.14</v>
      </c>
      <c r="L191" s="878">
        <v>7</v>
      </c>
      <c r="M191" s="878">
        <v>66</v>
      </c>
      <c r="N191" s="880">
        <v>22</v>
      </c>
      <c r="O191" s="878" t="s">
        <v>9374</v>
      </c>
      <c r="P191" s="881" t="s">
        <v>9711</v>
      </c>
      <c r="Q191" s="882">
        <f t="shared" si="10"/>
        <v>9</v>
      </c>
      <c r="R191" s="882">
        <f t="shared" si="10"/>
        <v>92.44</v>
      </c>
      <c r="S191" s="883">
        <f t="shared" si="11"/>
        <v>330</v>
      </c>
      <c r="T191" s="883">
        <f t="shared" si="12"/>
        <v>276</v>
      </c>
      <c r="U191" s="883">
        <f t="shared" si="13"/>
        <v>-54</v>
      </c>
      <c r="V191" s="884">
        <f t="shared" si="14"/>
        <v>0.83636363636363631</v>
      </c>
      <c r="W191" s="835">
        <v>49</v>
      </c>
    </row>
    <row r="192" spans="1:23" ht="14.4" customHeight="1" x14ac:dyDescent="0.3">
      <c r="A192" s="889" t="s">
        <v>9714</v>
      </c>
      <c r="B192" s="838">
        <v>3</v>
      </c>
      <c r="C192" s="839">
        <v>12.2</v>
      </c>
      <c r="D192" s="840">
        <v>7.7</v>
      </c>
      <c r="E192" s="843">
        <v>6</v>
      </c>
      <c r="F192" s="823">
        <v>25.24</v>
      </c>
      <c r="G192" s="824">
        <v>13.5</v>
      </c>
      <c r="H192" s="819">
        <v>5</v>
      </c>
      <c r="I192" s="820">
        <v>20.329999999999998</v>
      </c>
      <c r="J192" s="821">
        <v>7.8</v>
      </c>
      <c r="K192" s="825">
        <v>4.07</v>
      </c>
      <c r="L192" s="822">
        <v>5</v>
      </c>
      <c r="M192" s="822">
        <v>45</v>
      </c>
      <c r="N192" s="826">
        <v>15</v>
      </c>
      <c r="O192" s="822" t="s">
        <v>9374</v>
      </c>
      <c r="P192" s="841" t="s">
        <v>9715</v>
      </c>
      <c r="Q192" s="827">
        <f t="shared" si="10"/>
        <v>2</v>
      </c>
      <c r="R192" s="827">
        <f t="shared" si="10"/>
        <v>8.129999999999999</v>
      </c>
      <c r="S192" s="838">
        <f t="shared" si="11"/>
        <v>75</v>
      </c>
      <c r="T192" s="838">
        <f t="shared" si="12"/>
        <v>39</v>
      </c>
      <c r="U192" s="838">
        <f t="shared" si="13"/>
        <v>-36</v>
      </c>
      <c r="V192" s="842">
        <f t="shared" si="14"/>
        <v>0.52</v>
      </c>
      <c r="W192" s="828"/>
    </row>
    <row r="193" spans="1:23" ht="14.4" customHeight="1" x14ac:dyDescent="0.3">
      <c r="A193" s="890" t="s">
        <v>9716</v>
      </c>
      <c r="B193" s="883">
        <v>20</v>
      </c>
      <c r="C193" s="885">
        <v>75.12</v>
      </c>
      <c r="D193" s="844">
        <v>8.1999999999999993</v>
      </c>
      <c r="E193" s="876">
        <v>22</v>
      </c>
      <c r="F193" s="877">
        <v>89.63</v>
      </c>
      <c r="G193" s="833">
        <v>10.7</v>
      </c>
      <c r="H193" s="886">
        <v>26</v>
      </c>
      <c r="I193" s="887">
        <v>103.37</v>
      </c>
      <c r="J193" s="836">
        <v>8.4</v>
      </c>
      <c r="K193" s="879">
        <v>4.07</v>
      </c>
      <c r="L193" s="878">
        <v>5</v>
      </c>
      <c r="M193" s="878">
        <v>45</v>
      </c>
      <c r="N193" s="880">
        <v>15</v>
      </c>
      <c r="O193" s="878" t="s">
        <v>9374</v>
      </c>
      <c r="P193" s="881" t="s">
        <v>9717</v>
      </c>
      <c r="Q193" s="882">
        <f t="shared" si="10"/>
        <v>6</v>
      </c>
      <c r="R193" s="882">
        <f t="shared" si="10"/>
        <v>28.25</v>
      </c>
      <c r="S193" s="883">
        <f t="shared" si="11"/>
        <v>390</v>
      </c>
      <c r="T193" s="883">
        <f t="shared" si="12"/>
        <v>218.4</v>
      </c>
      <c r="U193" s="883">
        <f t="shared" si="13"/>
        <v>-171.6</v>
      </c>
      <c r="V193" s="884">
        <f t="shared" si="14"/>
        <v>0.56000000000000005</v>
      </c>
      <c r="W193" s="835">
        <v>3</v>
      </c>
    </row>
    <row r="194" spans="1:23" ht="14.4" customHeight="1" x14ac:dyDescent="0.3">
      <c r="A194" s="890" t="s">
        <v>9718</v>
      </c>
      <c r="B194" s="883">
        <v>15</v>
      </c>
      <c r="C194" s="885">
        <v>100.94</v>
      </c>
      <c r="D194" s="844">
        <v>13.5</v>
      </c>
      <c r="E194" s="876">
        <v>8</v>
      </c>
      <c r="F194" s="877">
        <v>61.37</v>
      </c>
      <c r="G194" s="833">
        <v>14.1</v>
      </c>
      <c r="H194" s="886">
        <v>16</v>
      </c>
      <c r="I194" s="887">
        <v>112.13</v>
      </c>
      <c r="J194" s="836">
        <v>16.600000000000001</v>
      </c>
      <c r="K194" s="879">
        <v>6.6</v>
      </c>
      <c r="L194" s="878">
        <v>6</v>
      </c>
      <c r="M194" s="878">
        <v>51</v>
      </c>
      <c r="N194" s="880">
        <v>17</v>
      </c>
      <c r="O194" s="878" t="s">
        <v>9374</v>
      </c>
      <c r="P194" s="881" t="s">
        <v>9719</v>
      </c>
      <c r="Q194" s="882">
        <f t="shared" si="10"/>
        <v>1</v>
      </c>
      <c r="R194" s="882">
        <f t="shared" si="10"/>
        <v>11.189999999999998</v>
      </c>
      <c r="S194" s="883">
        <f t="shared" si="11"/>
        <v>272</v>
      </c>
      <c r="T194" s="883">
        <f t="shared" si="12"/>
        <v>265.60000000000002</v>
      </c>
      <c r="U194" s="883">
        <f t="shared" si="13"/>
        <v>-6.3999999999999773</v>
      </c>
      <c r="V194" s="884">
        <f t="shared" si="14"/>
        <v>0.9764705882352942</v>
      </c>
      <c r="W194" s="835">
        <v>72</v>
      </c>
    </row>
    <row r="195" spans="1:23" ht="14.4" customHeight="1" x14ac:dyDescent="0.3">
      <c r="A195" s="889" t="s">
        <v>9720</v>
      </c>
      <c r="B195" s="838"/>
      <c r="C195" s="839"/>
      <c r="D195" s="840"/>
      <c r="E195" s="819">
        <v>1</v>
      </c>
      <c r="F195" s="820">
        <v>37.479999999999997</v>
      </c>
      <c r="G195" s="821">
        <v>50</v>
      </c>
      <c r="H195" s="822"/>
      <c r="I195" s="823"/>
      <c r="J195" s="824"/>
      <c r="K195" s="825">
        <v>37.340000000000003</v>
      </c>
      <c r="L195" s="822">
        <v>22</v>
      </c>
      <c r="M195" s="822">
        <v>132</v>
      </c>
      <c r="N195" s="826">
        <v>44</v>
      </c>
      <c r="O195" s="822" t="s">
        <v>9374</v>
      </c>
      <c r="P195" s="841" t="s">
        <v>9721</v>
      </c>
      <c r="Q195" s="827">
        <f t="shared" si="10"/>
        <v>0</v>
      </c>
      <c r="R195" s="827">
        <f t="shared" si="10"/>
        <v>0</v>
      </c>
      <c r="S195" s="838" t="str">
        <f t="shared" si="11"/>
        <v/>
      </c>
      <c r="T195" s="838" t="str">
        <f t="shared" si="12"/>
        <v/>
      </c>
      <c r="U195" s="838" t="str">
        <f t="shared" si="13"/>
        <v/>
      </c>
      <c r="V195" s="842" t="str">
        <f t="shared" si="14"/>
        <v/>
      </c>
      <c r="W195" s="828"/>
    </row>
    <row r="196" spans="1:23" ht="14.4" customHeight="1" x14ac:dyDescent="0.3">
      <c r="A196" s="889" t="s">
        <v>9722</v>
      </c>
      <c r="B196" s="838"/>
      <c r="C196" s="839"/>
      <c r="D196" s="840"/>
      <c r="E196" s="819">
        <v>2</v>
      </c>
      <c r="F196" s="820">
        <v>47.36</v>
      </c>
      <c r="G196" s="821">
        <v>26</v>
      </c>
      <c r="H196" s="822"/>
      <c r="I196" s="823"/>
      <c r="J196" s="824"/>
      <c r="K196" s="825">
        <v>23.68</v>
      </c>
      <c r="L196" s="822">
        <v>11</v>
      </c>
      <c r="M196" s="822">
        <v>87</v>
      </c>
      <c r="N196" s="826">
        <v>29</v>
      </c>
      <c r="O196" s="822" t="s">
        <v>9374</v>
      </c>
      <c r="P196" s="841" t="s">
        <v>9723</v>
      </c>
      <c r="Q196" s="827">
        <f t="shared" si="10"/>
        <v>0</v>
      </c>
      <c r="R196" s="827">
        <f t="shared" si="10"/>
        <v>0</v>
      </c>
      <c r="S196" s="838" t="str">
        <f t="shared" si="11"/>
        <v/>
      </c>
      <c r="T196" s="838" t="str">
        <f t="shared" si="12"/>
        <v/>
      </c>
      <c r="U196" s="838" t="str">
        <f t="shared" si="13"/>
        <v/>
      </c>
      <c r="V196" s="842" t="str">
        <f t="shared" si="14"/>
        <v/>
      </c>
      <c r="W196" s="828"/>
    </row>
    <row r="197" spans="1:23" ht="14.4" customHeight="1" x14ac:dyDescent="0.3">
      <c r="A197" s="890" t="s">
        <v>9724</v>
      </c>
      <c r="B197" s="883"/>
      <c r="C197" s="885"/>
      <c r="D197" s="844"/>
      <c r="E197" s="886">
        <v>2</v>
      </c>
      <c r="F197" s="887">
        <v>47.36</v>
      </c>
      <c r="G197" s="836">
        <v>36</v>
      </c>
      <c r="H197" s="878"/>
      <c r="I197" s="877"/>
      <c r="J197" s="833"/>
      <c r="K197" s="879">
        <v>23.68</v>
      </c>
      <c r="L197" s="878">
        <v>11</v>
      </c>
      <c r="M197" s="878">
        <v>87</v>
      </c>
      <c r="N197" s="880">
        <v>29</v>
      </c>
      <c r="O197" s="878" t="s">
        <v>9374</v>
      </c>
      <c r="P197" s="881" t="s">
        <v>9723</v>
      </c>
      <c r="Q197" s="882">
        <f t="shared" si="10"/>
        <v>0</v>
      </c>
      <c r="R197" s="882">
        <f t="shared" si="10"/>
        <v>0</v>
      </c>
      <c r="S197" s="883" t="str">
        <f t="shared" si="11"/>
        <v/>
      </c>
      <c r="T197" s="883" t="str">
        <f t="shared" si="12"/>
        <v/>
      </c>
      <c r="U197" s="883" t="str">
        <f t="shared" si="13"/>
        <v/>
      </c>
      <c r="V197" s="884" t="str">
        <f t="shared" si="14"/>
        <v/>
      </c>
      <c r="W197" s="835"/>
    </row>
    <row r="198" spans="1:23" ht="14.4" customHeight="1" x14ac:dyDescent="0.3">
      <c r="A198" s="889" t="s">
        <v>9725</v>
      </c>
      <c r="B198" s="838"/>
      <c r="C198" s="839"/>
      <c r="D198" s="840"/>
      <c r="E198" s="843">
        <v>1</v>
      </c>
      <c r="F198" s="823">
        <v>20.11</v>
      </c>
      <c r="G198" s="824">
        <v>35</v>
      </c>
      <c r="H198" s="819">
        <v>1</v>
      </c>
      <c r="I198" s="820">
        <v>16.940000000000001</v>
      </c>
      <c r="J198" s="821">
        <v>20</v>
      </c>
      <c r="K198" s="825">
        <v>16.940000000000001</v>
      </c>
      <c r="L198" s="822">
        <v>5</v>
      </c>
      <c r="M198" s="822">
        <v>72</v>
      </c>
      <c r="N198" s="826">
        <v>24</v>
      </c>
      <c r="O198" s="822" t="s">
        <v>9374</v>
      </c>
      <c r="P198" s="841" t="s">
        <v>9726</v>
      </c>
      <c r="Q198" s="827">
        <f t="shared" ref="Q198:R200" si="15">H198-B198</f>
        <v>1</v>
      </c>
      <c r="R198" s="827">
        <f t="shared" si="15"/>
        <v>16.940000000000001</v>
      </c>
      <c r="S198" s="838">
        <f>IF(H198=0,"",H198*N198)</f>
        <v>24</v>
      </c>
      <c r="T198" s="838">
        <f>IF(H198=0,"",H198*J198)</f>
        <v>20</v>
      </c>
      <c r="U198" s="838">
        <f>IF(H198=0,"",T198-S198)</f>
        <v>-4</v>
      </c>
      <c r="V198" s="842">
        <f>IF(H198=0,"",T198/S198)</f>
        <v>0.83333333333333337</v>
      </c>
      <c r="W198" s="828"/>
    </row>
    <row r="199" spans="1:23" ht="14.4" customHeight="1" x14ac:dyDescent="0.3">
      <c r="A199" s="890" t="s">
        <v>9727</v>
      </c>
      <c r="B199" s="883">
        <v>6</v>
      </c>
      <c r="C199" s="885">
        <v>102.47</v>
      </c>
      <c r="D199" s="844">
        <v>29</v>
      </c>
      <c r="E199" s="876">
        <v>4</v>
      </c>
      <c r="F199" s="877">
        <v>69.44</v>
      </c>
      <c r="G199" s="833">
        <v>25.8</v>
      </c>
      <c r="H199" s="886">
        <v>5</v>
      </c>
      <c r="I199" s="887">
        <v>90.42</v>
      </c>
      <c r="J199" s="834">
        <v>26.2</v>
      </c>
      <c r="K199" s="879">
        <v>16.940000000000001</v>
      </c>
      <c r="L199" s="878">
        <v>5</v>
      </c>
      <c r="M199" s="878">
        <v>72</v>
      </c>
      <c r="N199" s="880">
        <v>24</v>
      </c>
      <c r="O199" s="878" t="s">
        <v>9374</v>
      </c>
      <c r="P199" s="881" t="s">
        <v>9726</v>
      </c>
      <c r="Q199" s="882">
        <f t="shared" si="15"/>
        <v>-1</v>
      </c>
      <c r="R199" s="882">
        <f t="shared" si="15"/>
        <v>-12.049999999999997</v>
      </c>
      <c r="S199" s="883">
        <f>IF(H199=0,"",H199*N199)</f>
        <v>120</v>
      </c>
      <c r="T199" s="883">
        <f>IF(H199=0,"",H199*J199)</f>
        <v>131</v>
      </c>
      <c r="U199" s="883">
        <f>IF(H199=0,"",T199-S199)</f>
        <v>11</v>
      </c>
      <c r="V199" s="884">
        <f>IF(H199=0,"",T199/S199)</f>
        <v>1.0916666666666666</v>
      </c>
      <c r="W199" s="835">
        <v>21</v>
      </c>
    </row>
    <row r="200" spans="1:23" ht="14.4" customHeight="1" x14ac:dyDescent="0.3">
      <c r="A200" s="889" t="s">
        <v>9728</v>
      </c>
      <c r="B200" s="838">
        <v>4</v>
      </c>
      <c r="C200" s="839">
        <v>3.57</v>
      </c>
      <c r="D200" s="840">
        <v>5.8</v>
      </c>
      <c r="E200" s="843"/>
      <c r="F200" s="823"/>
      <c r="G200" s="824"/>
      <c r="H200" s="819">
        <v>2</v>
      </c>
      <c r="I200" s="820">
        <v>1.86</v>
      </c>
      <c r="J200" s="837">
        <v>8.5</v>
      </c>
      <c r="K200" s="825">
        <v>0.89</v>
      </c>
      <c r="L200" s="822">
        <v>3</v>
      </c>
      <c r="M200" s="822">
        <v>24</v>
      </c>
      <c r="N200" s="826">
        <v>8</v>
      </c>
      <c r="O200" s="822" t="s">
        <v>9374</v>
      </c>
      <c r="P200" s="841" t="s">
        <v>9729</v>
      </c>
      <c r="Q200" s="827">
        <f t="shared" si="15"/>
        <v>-2</v>
      </c>
      <c r="R200" s="827">
        <f t="shared" si="15"/>
        <v>-1.7099999999999997</v>
      </c>
      <c r="S200" s="838">
        <f>IF(H200=0,"",H200*N200)</f>
        <v>16</v>
      </c>
      <c r="T200" s="838">
        <f>IF(H200=0,"",H200*J200)</f>
        <v>17</v>
      </c>
      <c r="U200" s="838">
        <f>IF(H200=0,"",T200-S200)</f>
        <v>1</v>
      </c>
      <c r="V200" s="842">
        <f>IF(H200=0,"",T200/S200)</f>
        <v>1.0625</v>
      </c>
      <c r="W200" s="828">
        <v>4</v>
      </c>
    </row>
    <row r="201" spans="1:23" ht="14.4" customHeight="1" x14ac:dyDescent="0.3">
      <c r="A201" s="890" t="s">
        <v>9730</v>
      </c>
      <c r="B201" s="883">
        <v>15</v>
      </c>
      <c r="C201" s="885">
        <v>12.51</v>
      </c>
      <c r="D201" s="844">
        <v>3.8</v>
      </c>
      <c r="E201" s="876">
        <v>21</v>
      </c>
      <c r="F201" s="877">
        <v>18.95</v>
      </c>
      <c r="G201" s="833">
        <v>5.8</v>
      </c>
      <c r="H201" s="886">
        <v>31</v>
      </c>
      <c r="I201" s="887">
        <v>26.89</v>
      </c>
      <c r="J201" s="836">
        <v>5</v>
      </c>
      <c r="K201" s="879">
        <v>0.89</v>
      </c>
      <c r="L201" s="878">
        <v>3</v>
      </c>
      <c r="M201" s="878">
        <v>24</v>
      </c>
      <c r="N201" s="880">
        <v>8</v>
      </c>
      <c r="O201" s="878" t="s">
        <v>9374</v>
      </c>
      <c r="P201" s="881" t="s">
        <v>9729</v>
      </c>
      <c r="Q201" s="882"/>
      <c r="R201" s="883"/>
      <c r="S201" s="883"/>
      <c r="T201" s="883"/>
      <c r="U201" s="883"/>
      <c r="V201" s="884"/>
      <c r="W201" s="835">
        <v>5</v>
      </c>
    </row>
    <row r="202" spans="1:23" ht="14.4" customHeight="1" x14ac:dyDescent="0.3">
      <c r="A202" s="890" t="s">
        <v>9731</v>
      </c>
      <c r="B202" s="883">
        <v>16</v>
      </c>
      <c r="C202" s="885">
        <v>26.59</v>
      </c>
      <c r="D202" s="844">
        <v>10.6</v>
      </c>
      <c r="E202" s="876">
        <v>7</v>
      </c>
      <c r="F202" s="877">
        <v>12.47</v>
      </c>
      <c r="G202" s="833">
        <v>6</v>
      </c>
      <c r="H202" s="886">
        <v>6</v>
      </c>
      <c r="I202" s="887">
        <v>9.3800000000000008</v>
      </c>
      <c r="J202" s="836">
        <v>9.8000000000000007</v>
      </c>
      <c r="K202" s="879">
        <v>1.62</v>
      </c>
      <c r="L202" s="878">
        <v>4</v>
      </c>
      <c r="M202" s="878">
        <v>36</v>
      </c>
      <c r="N202" s="880">
        <v>12</v>
      </c>
      <c r="O202" s="878" t="s">
        <v>9374</v>
      </c>
      <c r="P202" s="881" t="s">
        <v>9729</v>
      </c>
      <c r="Q202" s="882"/>
      <c r="R202" s="883"/>
      <c r="S202" s="883"/>
      <c r="T202" s="883"/>
      <c r="U202" s="883"/>
      <c r="V202" s="884"/>
      <c r="W202" s="835">
        <v>3</v>
      </c>
    </row>
    <row r="203" spans="1:23" ht="14.4" customHeight="1" x14ac:dyDescent="0.3">
      <c r="A203" s="889" t="s">
        <v>9732</v>
      </c>
      <c r="B203" s="829">
        <v>4</v>
      </c>
      <c r="C203" s="830">
        <v>4.96</v>
      </c>
      <c r="D203" s="831">
        <v>5.8</v>
      </c>
      <c r="E203" s="843">
        <v>3</v>
      </c>
      <c r="F203" s="823">
        <v>3.95</v>
      </c>
      <c r="G203" s="824">
        <v>6</v>
      </c>
      <c r="H203" s="822"/>
      <c r="I203" s="823"/>
      <c r="J203" s="824"/>
      <c r="K203" s="825">
        <v>1.32</v>
      </c>
      <c r="L203" s="822">
        <v>4</v>
      </c>
      <c r="M203" s="822">
        <v>33</v>
      </c>
      <c r="N203" s="826">
        <v>11</v>
      </c>
      <c r="O203" s="822" t="s">
        <v>9374</v>
      </c>
      <c r="P203" s="841" t="s">
        <v>9733</v>
      </c>
      <c r="Q203" s="827"/>
      <c r="R203" s="838"/>
      <c r="S203" s="838"/>
      <c r="T203" s="838"/>
      <c r="U203" s="838"/>
      <c r="V203" s="842"/>
      <c r="W203" s="828"/>
    </row>
    <row r="204" spans="1:23" ht="14.4" customHeight="1" x14ac:dyDescent="0.3">
      <c r="A204" s="890" t="s">
        <v>9734</v>
      </c>
      <c r="B204" s="874">
        <v>1</v>
      </c>
      <c r="C204" s="875">
        <v>1.32</v>
      </c>
      <c r="D204" s="832">
        <v>16</v>
      </c>
      <c r="E204" s="876">
        <v>1</v>
      </c>
      <c r="F204" s="877">
        <v>1.51</v>
      </c>
      <c r="G204" s="833">
        <v>5</v>
      </c>
      <c r="H204" s="878">
        <v>1</v>
      </c>
      <c r="I204" s="877">
        <v>1</v>
      </c>
      <c r="J204" s="833">
        <v>3</v>
      </c>
      <c r="K204" s="879">
        <v>1.32</v>
      </c>
      <c r="L204" s="878">
        <v>4</v>
      </c>
      <c r="M204" s="878">
        <v>33</v>
      </c>
      <c r="N204" s="880">
        <v>11</v>
      </c>
      <c r="O204" s="878" t="s">
        <v>9374</v>
      </c>
      <c r="P204" s="881" t="s">
        <v>9735</v>
      </c>
      <c r="Q204" s="882"/>
      <c r="R204" s="883"/>
      <c r="S204" s="883"/>
      <c r="T204" s="883"/>
      <c r="U204" s="883"/>
      <c r="V204" s="884"/>
      <c r="W204" s="835"/>
    </row>
    <row r="205" spans="1:23" ht="14.4" customHeight="1" x14ac:dyDescent="0.3">
      <c r="A205" s="889" t="s">
        <v>9736</v>
      </c>
      <c r="B205" s="829">
        <v>1</v>
      </c>
      <c r="C205" s="830">
        <v>15.45</v>
      </c>
      <c r="D205" s="831">
        <v>25</v>
      </c>
      <c r="E205" s="843"/>
      <c r="F205" s="823"/>
      <c r="G205" s="824"/>
      <c r="H205" s="822"/>
      <c r="I205" s="823"/>
      <c r="J205" s="824"/>
      <c r="K205" s="825">
        <v>15.45</v>
      </c>
      <c r="L205" s="822">
        <v>11</v>
      </c>
      <c r="M205" s="822">
        <v>75</v>
      </c>
      <c r="N205" s="826">
        <v>25</v>
      </c>
      <c r="O205" s="822" t="s">
        <v>9374</v>
      </c>
      <c r="P205" s="841" t="s">
        <v>9723</v>
      </c>
      <c r="Q205" s="827"/>
      <c r="R205" s="838"/>
      <c r="S205" s="838"/>
      <c r="T205" s="838"/>
      <c r="U205" s="838"/>
      <c r="V205" s="842"/>
      <c r="W205" s="828"/>
    </row>
    <row r="206" spans="1:23" ht="14.4" customHeight="1" x14ac:dyDescent="0.3">
      <c r="A206" s="889" t="s">
        <v>9737</v>
      </c>
      <c r="B206" s="829"/>
      <c r="C206" s="830"/>
      <c r="D206" s="831"/>
      <c r="E206" s="843">
        <v>1</v>
      </c>
      <c r="F206" s="823">
        <v>9.57</v>
      </c>
      <c r="G206" s="824">
        <v>14</v>
      </c>
      <c r="H206" s="822"/>
      <c r="I206" s="823"/>
      <c r="J206" s="824"/>
      <c r="K206" s="825">
        <v>9.25</v>
      </c>
      <c r="L206" s="822">
        <v>5</v>
      </c>
      <c r="M206" s="822">
        <v>48</v>
      </c>
      <c r="N206" s="826">
        <v>16</v>
      </c>
      <c r="O206" s="822" t="s">
        <v>9374</v>
      </c>
      <c r="P206" s="841" t="s">
        <v>9726</v>
      </c>
      <c r="Q206" s="827"/>
      <c r="R206" s="838"/>
      <c r="S206" s="838"/>
      <c r="T206" s="838"/>
      <c r="U206" s="838"/>
      <c r="V206" s="842"/>
      <c r="W206" s="828"/>
    </row>
    <row r="207" spans="1:23" ht="14.4" customHeight="1" x14ac:dyDescent="0.3">
      <c r="A207" s="890" t="s">
        <v>9738</v>
      </c>
      <c r="B207" s="874">
        <v>1</v>
      </c>
      <c r="C207" s="875">
        <v>11.55</v>
      </c>
      <c r="D207" s="832">
        <v>30</v>
      </c>
      <c r="E207" s="876"/>
      <c r="F207" s="877"/>
      <c r="G207" s="833"/>
      <c r="H207" s="878"/>
      <c r="I207" s="877"/>
      <c r="J207" s="833"/>
      <c r="K207" s="879">
        <v>9.25</v>
      </c>
      <c r="L207" s="878">
        <v>5</v>
      </c>
      <c r="M207" s="878">
        <v>48</v>
      </c>
      <c r="N207" s="880">
        <v>16</v>
      </c>
      <c r="O207" s="878" t="s">
        <v>9374</v>
      </c>
      <c r="P207" s="881" t="s">
        <v>9726</v>
      </c>
      <c r="Q207" s="882"/>
      <c r="R207" s="883"/>
      <c r="S207" s="883"/>
      <c r="T207" s="883"/>
      <c r="U207" s="883"/>
      <c r="V207" s="884"/>
      <c r="W207" s="835"/>
    </row>
    <row r="208" spans="1:23" ht="14.4" customHeight="1" x14ac:dyDescent="0.3">
      <c r="A208" s="890" t="s">
        <v>9739</v>
      </c>
      <c r="B208" s="874">
        <v>2</v>
      </c>
      <c r="C208" s="875">
        <v>18.5</v>
      </c>
      <c r="D208" s="832">
        <v>14.5</v>
      </c>
      <c r="E208" s="876">
        <v>1</v>
      </c>
      <c r="F208" s="877">
        <v>9.25</v>
      </c>
      <c r="G208" s="833">
        <v>23</v>
      </c>
      <c r="H208" s="878">
        <v>1</v>
      </c>
      <c r="I208" s="877">
        <v>9.25</v>
      </c>
      <c r="J208" s="834">
        <v>17</v>
      </c>
      <c r="K208" s="879">
        <v>9.25</v>
      </c>
      <c r="L208" s="878">
        <v>5</v>
      </c>
      <c r="M208" s="878">
        <v>48</v>
      </c>
      <c r="N208" s="880">
        <v>16</v>
      </c>
      <c r="O208" s="878" t="s">
        <v>9374</v>
      </c>
      <c r="P208" s="881" t="s">
        <v>9726</v>
      </c>
      <c r="Q208" s="882"/>
      <c r="R208" s="883"/>
      <c r="S208" s="883"/>
      <c r="T208" s="883"/>
      <c r="U208" s="883"/>
      <c r="V208" s="884"/>
      <c r="W208" s="835">
        <v>1</v>
      </c>
    </row>
    <row r="209" spans="1:23" ht="14.4" customHeight="1" x14ac:dyDescent="0.3">
      <c r="A209" s="889" t="s">
        <v>9740</v>
      </c>
      <c r="B209" s="829">
        <v>1</v>
      </c>
      <c r="C209" s="830">
        <v>4.12</v>
      </c>
      <c r="D209" s="831">
        <v>1</v>
      </c>
      <c r="E209" s="843"/>
      <c r="F209" s="823"/>
      <c r="G209" s="824"/>
      <c r="H209" s="822"/>
      <c r="I209" s="823"/>
      <c r="J209" s="824"/>
      <c r="K209" s="825">
        <v>3.18</v>
      </c>
      <c r="L209" s="822">
        <v>1</v>
      </c>
      <c r="M209" s="822">
        <v>5</v>
      </c>
      <c r="N209" s="826">
        <v>2</v>
      </c>
      <c r="O209" s="822" t="s">
        <v>9374</v>
      </c>
      <c r="P209" s="841" t="s">
        <v>9741</v>
      </c>
      <c r="Q209" s="827"/>
      <c r="R209" s="838"/>
      <c r="S209" s="838"/>
      <c r="T209" s="838"/>
      <c r="U209" s="838"/>
      <c r="V209" s="842"/>
      <c r="W209" s="828"/>
    </row>
    <row r="210" spans="1:23" ht="14.4" customHeight="1" x14ac:dyDescent="0.3">
      <c r="A210" s="889" t="s">
        <v>9742</v>
      </c>
      <c r="B210" s="829">
        <v>7</v>
      </c>
      <c r="C210" s="830">
        <v>7.16</v>
      </c>
      <c r="D210" s="831">
        <v>3.7</v>
      </c>
      <c r="E210" s="843">
        <v>4</v>
      </c>
      <c r="F210" s="823">
        <v>4.09</v>
      </c>
      <c r="G210" s="824">
        <v>5.5</v>
      </c>
      <c r="H210" s="822">
        <v>1</v>
      </c>
      <c r="I210" s="823">
        <v>1</v>
      </c>
      <c r="J210" s="824">
        <v>2</v>
      </c>
      <c r="K210" s="825">
        <v>1</v>
      </c>
      <c r="L210" s="822">
        <v>2</v>
      </c>
      <c r="M210" s="822">
        <v>18</v>
      </c>
      <c r="N210" s="826">
        <v>6</v>
      </c>
      <c r="O210" s="822" t="s">
        <v>9374</v>
      </c>
      <c r="P210" s="841" t="s">
        <v>9743</v>
      </c>
      <c r="Q210" s="827"/>
      <c r="R210" s="838"/>
      <c r="S210" s="838"/>
      <c r="T210" s="838"/>
      <c r="U210" s="838"/>
      <c r="V210" s="842"/>
      <c r="W210" s="828"/>
    </row>
    <row r="211" spans="1:23" ht="14.4" customHeight="1" x14ac:dyDescent="0.3">
      <c r="A211" s="890" t="s">
        <v>9744</v>
      </c>
      <c r="B211" s="874">
        <v>3</v>
      </c>
      <c r="C211" s="875">
        <v>5.79</v>
      </c>
      <c r="D211" s="832">
        <v>4.7</v>
      </c>
      <c r="E211" s="876">
        <v>6</v>
      </c>
      <c r="F211" s="877">
        <v>13.54</v>
      </c>
      <c r="G211" s="833">
        <v>8.5</v>
      </c>
      <c r="H211" s="878">
        <v>6</v>
      </c>
      <c r="I211" s="877">
        <v>13.05</v>
      </c>
      <c r="J211" s="833">
        <v>7.2</v>
      </c>
      <c r="K211" s="879">
        <v>2.2599999999999998</v>
      </c>
      <c r="L211" s="878">
        <v>4</v>
      </c>
      <c r="M211" s="878">
        <v>39</v>
      </c>
      <c r="N211" s="880">
        <v>13</v>
      </c>
      <c r="O211" s="878" t="s">
        <v>9374</v>
      </c>
      <c r="P211" s="881" t="s">
        <v>9745</v>
      </c>
      <c r="Q211" s="882"/>
      <c r="R211" s="883"/>
      <c r="S211" s="883"/>
      <c r="T211" s="883"/>
      <c r="U211" s="883"/>
      <c r="V211" s="884"/>
      <c r="W211" s="835">
        <v>6</v>
      </c>
    </row>
    <row r="212" spans="1:23" ht="14.4" customHeight="1" x14ac:dyDescent="0.3">
      <c r="A212" s="890" t="s">
        <v>9746</v>
      </c>
      <c r="B212" s="874">
        <v>1</v>
      </c>
      <c r="C212" s="875">
        <v>4.42</v>
      </c>
      <c r="D212" s="832">
        <v>7</v>
      </c>
      <c r="E212" s="876"/>
      <c r="F212" s="877"/>
      <c r="G212" s="833"/>
      <c r="H212" s="878">
        <v>1</v>
      </c>
      <c r="I212" s="877">
        <v>3.78</v>
      </c>
      <c r="J212" s="833">
        <v>5</v>
      </c>
      <c r="K212" s="879">
        <v>4.42</v>
      </c>
      <c r="L212" s="878">
        <v>6</v>
      </c>
      <c r="M212" s="878">
        <v>57</v>
      </c>
      <c r="N212" s="880">
        <v>19</v>
      </c>
      <c r="O212" s="878" t="s">
        <v>9374</v>
      </c>
      <c r="P212" s="881" t="s">
        <v>9747</v>
      </c>
      <c r="Q212" s="882"/>
      <c r="R212" s="883"/>
      <c r="S212" s="883"/>
      <c r="T212" s="883"/>
      <c r="U212" s="883"/>
      <c r="V212" s="884"/>
      <c r="W212" s="835"/>
    </row>
    <row r="213" spans="1:23" ht="14.4" customHeight="1" x14ac:dyDescent="0.3">
      <c r="A213" s="889" t="s">
        <v>9748</v>
      </c>
      <c r="B213" s="838">
        <v>2</v>
      </c>
      <c r="C213" s="839">
        <v>2.4700000000000002</v>
      </c>
      <c r="D213" s="840">
        <v>6.5</v>
      </c>
      <c r="E213" s="819">
        <v>3</v>
      </c>
      <c r="F213" s="820">
        <v>3.26</v>
      </c>
      <c r="G213" s="821">
        <v>5</v>
      </c>
      <c r="H213" s="822"/>
      <c r="I213" s="823"/>
      <c r="J213" s="824"/>
      <c r="K213" s="825">
        <v>0.68</v>
      </c>
      <c r="L213" s="822">
        <v>2</v>
      </c>
      <c r="M213" s="822">
        <v>15</v>
      </c>
      <c r="N213" s="826">
        <v>5</v>
      </c>
      <c r="O213" s="822" t="s">
        <v>9374</v>
      </c>
      <c r="P213" s="841" t="s">
        <v>9749</v>
      </c>
      <c r="Q213" s="827"/>
      <c r="R213" s="838"/>
      <c r="S213" s="838"/>
      <c r="T213" s="838"/>
      <c r="U213" s="838"/>
      <c r="V213" s="842"/>
      <c r="W213" s="828"/>
    </row>
    <row r="214" spans="1:23" ht="14.4" customHeight="1" x14ac:dyDescent="0.3">
      <c r="A214" s="890" t="s">
        <v>9750</v>
      </c>
      <c r="B214" s="883">
        <v>1</v>
      </c>
      <c r="C214" s="885">
        <v>1.1499999999999999</v>
      </c>
      <c r="D214" s="844">
        <v>5</v>
      </c>
      <c r="E214" s="886">
        <v>1</v>
      </c>
      <c r="F214" s="887">
        <v>1.1499999999999999</v>
      </c>
      <c r="G214" s="836">
        <v>6</v>
      </c>
      <c r="H214" s="878">
        <v>1</v>
      </c>
      <c r="I214" s="877">
        <v>1.1499999999999999</v>
      </c>
      <c r="J214" s="833">
        <v>3</v>
      </c>
      <c r="K214" s="879">
        <v>1.1499999999999999</v>
      </c>
      <c r="L214" s="878">
        <v>3</v>
      </c>
      <c r="M214" s="878">
        <v>27</v>
      </c>
      <c r="N214" s="880">
        <v>9</v>
      </c>
      <c r="O214" s="878" t="s">
        <v>9374</v>
      </c>
      <c r="P214" s="881" t="s">
        <v>9749</v>
      </c>
      <c r="Q214" s="882"/>
      <c r="R214" s="883"/>
      <c r="S214" s="883"/>
      <c r="T214" s="883"/>
      <c r="U214" s="883"/>
      <c r="V214" s="884"/>
      <c r="W214" s="835"/>
    </row>
    <row r="215" spans="1:23" ht="14.4" customHeight="1" thickBot="1" x14ac:dyDescent="0.35">
      <c r="A215" s="891" t="s">
        <v>9751</v>
      </c>
      <c r="B215" s="892">
        <v>1</v>
      </c>
      <c r="C215" s="893">
        <v>0.08</v>
      </c>
      <c r="D215" s="894">
        <v>1</v>
      </c>
      <c r="E215" s="895"/>
      <c r="F215" s="896"/>
      <c r="G215" s="897"/>
      <c r="H215" s="898"/>
      <c r="I215" s="896"/>
      <c r="J215" s="897"/>
      <c r="K215" s="899">
        <v>0.11</v>
      </c>
      <c r="L215" s="898">
        <v>2</v>
      </c>
      <c r="M215" s="898">
        <v>15</v>
      </c>
      <c r="N215" s="900">
        <v>5</v>
      </c>
      <c r="O215" s="898" t="s">
        <v>9374</v>
      </c>
      <c r="P215" s="901" t="s">
        <v>9752</v>
      </c>
      <c r="Q215" s="902"/>
      <c r="R215" s="903"/>
      <c r="S215" s="903"/>
      <c r="T215" s="903"/>
      <c r="U215" s="903"/>
      <c r="V215" s="904"/>
      <c r="W215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6:Q1048576">
    <cfRule type="cellIs" dxfId="12" priority="9" stopIfTrue="1" operator="lessThan">
      <formula>0</formula>
    </cfRule>
  </conditionalFormatting>
  <conditionalFormatting sqref="U216:U1048576">
    <cfRule type="cellIs" dxfId="11" priority="8" stopIfTrue="1" operator="greaterThan">
      <formula>0</formula>
    </cfRule>
  </conditionalFormatting>
  <conditionalFormatting sqref="V216:V1048576">
    <cfRule type="cellIs" dxfId="10" priority="7" stopIfTrue="1" operator="greaterThan">
      <formula>1</formula>
    </cfRule>
  </conditionalFormatting>
  <conditionalFormatting sqref="V216:V1048576">
    <cfRule type="cellIs" dxfId="9" priority="4" stopIfTrue="1" operator="greaterThan">
      <formula>1</formula>
    </cfRule>
  </conditionalFormatting>
  <conditionalFormatting sqref="U216:U1048576">
    <cfRule type="cellIs" dxfId="8" priority="5" stopIfTrue="1" operator="greaterThan">
      <formula>0</formula>
    </cfRule>
  </conditionalFormatting>
  <conditionalFormatting sqref="Q216:Q1048576">
    <cfRule type="cellIs" dxfId="7" priority="6" stopIfTrue="1" operator="lessThan">
      <formula>0</formula>
    </cfRule>
  </conditionalFormatting>
  <conditionalFormatting sqref="V5:V215">
    <cfRule type="cellIs" dxfId="6" priority="1" stopIfTrue="1" operator="greaterThan">
      <formula>1</formula>
    </cfRule>
  </conditionalFormatting>
  <conditionalFormatting sqref="U5:U215">
    <cfRule type="cellIs" dxfId="5" priority="2" stopIfTrue="1" operator="greaterThan">
      <formula>0</formula>
    </cfRule>
  </conditionalFormatting>
  <conditionalFormatting sqref="Q5:Q21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6977544</v>
      </c>
      <c r="C3" s="351">
        <f t="shared" ref="C3:L3" si="0">SUBTOTAL(9,C6:C1048576)</f>
        <v>8</v>
      </c>
      <c r="D3" s="351">
        <f t="shared" si="0"/>
        <v>6745215</v>
      </c>
      <c r="E3" s="351">
        <f t="shared" si="0"/>
        <v>6.6374128969720534</v>
      </c>
      <c r="F3" s="351">
        <f t="shared" si="0"/>
        <v>6520533</v>
      </c>
      <c r="G3" s="354">
        <f>IF(B3&lt;&gt;0,F3/B3,"")</f>
        <v>0.93450259862209395</v>
      </c>
      <c r="H3" s="350">
        <f t="shared" si="0"/>
        <v>591986.07999999973</v>
      </c>
      <c r="I3" s="351">
        <f t="shared" si="0"/>
        <v>3</v>
      </c>
      <c r="J3" s="351">
        <f t="shared" si="0"/>
        <v>474549.40000000026</v>
      </c>
      <c r="K3" s="351">
        <f t="shared" si="0"/>
        <v>1.6465105888893015</v>
      </c>
      <c r="L3" s="351">
        <f t="shared" si="0"/>
        <v>291800.61999999994</v>
      </c>
      <c r="M3" s="352">
        <f>IF(H3&lt;&gt;0,L3/H3,"")</f>
        <v>0.49291804293776648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7789</v>
      </c>
      <c r="B6" s="797">
        <v>557</v>
      </c>
      <c r="C6" s="740">
        <v>1</v>
      </c>
      <c r="D6" s="797"/>
      <c r="E6" s="740"/>
      <c r="F6" s="797"/>
      <c r="G6" s="745"/>
      <c r="H6" s="797">
        <v>546.08000000000004</v>
      </c>
      <c r="I6" s="740">
        <v>1</v>
      </c>
      <c r="J6" s="797"/>
      <c r="K6" s="740"/>
      <c r="L6" s="797"/>
      <c r="M6" s="235"/>
    </row>
    <row r="7" spans="1:13" ht="14.4" customHeight="1" x14ac:dyDescent="0.3">
      <c r="A7" s="691" t="s">
        <v>7792</v>
      </c>
      <c r="B7" s="800"/>
      <c r="C7" s="665"/>
      <c r="D7" s="800">
        <v>8982</v>
      </c>
      <c r="E7" s="665"/>
      <c r="F7" s="800">
        <v>3324</v>
      </c>
      <c r="G7" s="681"/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9754</v>
      </c>
      <c r="B8" s="800">
        <v>61354</v>
      </c>
      <c r="C8" s="665">
        <v>1</v>
      </c>
      <c r="D8" s="800">
        <v>56470</v>
      </c>
      <c r="E8" s="665">
        <v>0.92039638817355018</v>
      </c>
      <c r="F8" s="800">
        <v>45269</v>
      </c>
      <c r="G8" s="681">
        <v>0.73783290413013003</v>
      </c>
      <c r="H8" s="800">
        <v>82982.89</v>
      </c>
      <c r="I8" s="665">
        <v>1</v>
      </c>
      <c r="J8" s="800">
        <v>70726.11</v>
      </c>
      <c r="K8" s="665">
        <v>0.85229750373842128</v>
      </c>
      <c r="L8" s="800">
        <v>44473.31</v>
      </c>
      <c r="M8" s="704">
        <v>0.53593349183187033</v>
      </c>
    </row>
    <row r="9" spans="1:13" ht="14.4" customHeight="1" x14ac:dyDescent="0.3">
      <c r="A9" s="691" t="s">
        <v>7800</v>
      </c>
      <c r="B9" s="800">
        <v>394229</v>
      </c>
      <c r="C9" s="665">
        <v>1</v>
      </c>
      <c r="D9" s="800">
        <v>367193</v>
      </c>
      <c r="E9" s="665">
        <v>0.93142057027768121</v>
      </c>
      <c r="F9" s="800">
        <v>318849</v>
      </c>
      <c r="G9" s="681">
        <v>0.80879133701478079</v>
      </c>
      <c r="H9" s="800"/>
      <c r="I9" s="665"/>
      <c r="J9" s="800"/>
      <c r="K9" s="665"/>
      <c r="L9" s="800"/>
      <c r="M9" s="704"/>
    </row>
    <row r="10" spans="1:13" ht="14.4" customHeight="1" x14ac:dyDescent="0.3">
      <c r="A10" s="691" t="s">
        <v>9755</v>
      </c>
      <c r="B10" s="800">
        <v>1022976</v>
      </c>
      <c r="C10" s="665">
        <v>1</v>
      </c>
      <c r="D10" s="800">
        <v>955588</v>
      </c>
      <c r="E10" s="665">
        <v>0.93412553178178181</v>
      </c>
      <c r="F10" s="800">
        <v>894197</v>
      </c>
      <c r="G10" s="681">
        <v>0.87411337118368371</v>
      </c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9756</v>
      </c>
      <c r="B11" s="800">
        <v>4569336</v>
      </c>
      <c r="C11" s="665">
        <v>1</v>
      </c>
      <c r="D11" s="800">
        <v>4391219</v>
      </c>
      <c r="E11" s="665">
        <v>0.96101906272596282</v>
      </c>
      <c r="F11" s="800">
        <v>4444794</v>
      </c>
      <c r="G11" s="681">
        <v>0.97274396104816985</v>
      </c>
      <c r="H11" s="800">
        <v>508457.10999999969</v>
      </c>
      <c r="I11" s="665">
        <v>1</v>
      </c>
      <c r="J11" s="800">
        <v>403823.29000000027</v>
      </c>
      <c r="K11" s="665">
        <v>0.79421308515088029</v>
      </c>
      <c r="L11" s="800">
        <v>247327.30999999994</v>
      </c>
      <c r="M11" s="704">
        <v>0.48642708526585476</v>
      </c>
    </row>
    <row r="12" spans="1:13" ht="14.4" customHeight="1" x14ac:dyDescent="0.3">
      <c r="A12" s="691" t="s">
        <v>9757</v>
      </c>
      <c r="B12" s="800">
        <v>587708</v>
      </c>
      <c r="C12" s="665">
        <v>1</v>
      </c>
      <c r="D12" s="800">
        <v>598516</v>
      </c>
      <c r="E12" s="665">
        <v>1.0183900848720793</v>
      </c>
      <c r="F12" s="800">
        <v>474900</v>
      </c>
      <c r="G12" s="681">
        <v>0.80805433991029563</v>
      </c>
      <c r="H12" s="800"/>
      <c r="I12" s="665"/>
      <c r="J12" s="800"/>
      <c r="K12" s="665"/>
      <c r="L12" s="800"/>
      <c r="M12" s="704"/>
    </row>
    <row r="13" spans="1:13" ht="14.4" customHeight="1" x14ac:dyDescent="0.3">
      <c r="A13" s="691" t="s">
        <v>9758</v>
      </c>
      <c r="B13" s="800">
        <v>53530</v>
      </c>
      <c r="C13" s="665">
        <v>1</v>
      </c>
      <c r="D13" s="800">
        <v>40665</v>
      </c>
      <c r="E13" s="665">
        <v>0.75966747618158037</v>
      </c>
      <c r="F13" s="800">
        <v>38919</v>
      </c>
      <c r="G13" s="681">
        <v>0.72705025219503083</v>
      </c>
      <c r="H13" s="800"/>
      <c r="I13" s="665"/>
      <c r="J13" s="800"/>
      <c r="K13" s="665"/>
      <c r="L13" s="800"/>
      <c r="M13" s="704"/>
    </row>
    <row r="14" spans="1:13" ht="14.4" customHeight="1" x14ac:dyDescent="0.3">
      <c r="A14" s="691" t="s">
        <v>9759</v>
      </c>
      <c r="B14" s="800">
        <v>287854</v>
      </c>
      <c r="C14" s="665">
        <v>1</v>
      </c>
      <c r="D14" s="800">
        <v>320207</v>
      </c>
      <c r="E14" s="665">
        <v>1.1123937829594168</v>
      </c>
      <c r="F14" s="800">
        <v>289645</v>
      </c>
      <c r="G14" s="681">
        <v>1.0062219041597475</v>
      </c>
      <c r="H14" s="800"/>
      <c r="I14" s="665"/>
      <c r="J14" s="800"/>
      <c r="K14" s="665"/>
      <c r="L14" s="800"/>
      <c r="M14" s="704"/>
    </row>
    <row r="15" spans="1:13" ht="14.4" customHeight="1" thickBot="1" x14ac:dyDescent="0.35">
      <c r="A15" s="799" t="s">
        <v>9760</v>
      </c>
      <c r="B15" s="798"/>
      <c r="C15" s="671"/>
      <c r="D15" s="798">
        <v>6375</v>
      </c>
      <c r="E15" s="671"/>
      <c r="F15" s="798">
        <v>10636</v>
      </c>
      <c r="G15" s="682"/>
      <c r="H15" s="798"/>
      <c r="I15" s="671"/>
      <c r="J15" s="798"/>
      <c r="K15" s="671"/>
      <c r="L15" s="798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10362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48338.750000000007</v>
      </c>
      <c r="G3" s="215">
        <f t="shared" si="0"/>
        <v>7569530.0800000001</v>
      </c>
      <c r="H3" s="216"/>
      <c r="I3" s="216"/>
      <c r="J3" s="211">
        <f t="shared" si="0"/>
        <v>43139.319999999992</v>
      </c>
      <c r="K3" s="215">
        <f t="shared" si="0"/>
        <v>7219764.3999999994</v>
      </c>
      <c r="L3" s="216"/>
      <c r="M3" s="216"/>
      <c r="N3" s="211">
        <f t="shared" si="0"/>
        <v>41104.149999999994</v>
      </c>
      <c r="O3" s="215">
        <f t="shared" si="0"/>
        <v>6812333.6200000001</v>
      </c>
      <c r="P3" s="181">
        <f>IF(G3=0,"",O3/G3)</f>
        <v>0.8999678378978051</v>
      </c>
      <c r="Q3" s="213">
        <f>IF(N3=0,"",O3/N3)</f>
        <v>165.73347508706544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7863</v>
      </c>
      <c r="B6" s="740" t="s">
        <v>9761</v>
      </c>
      <c r="C6" s="740" t="s">
        <v>7593</v>
      </c>
      <c r="D6" s="740" t="s">
        <v>9762</v>
      </c>
      <c r="E6" s="740" t="s">
        <v>9763</v>
      </c>
      <c r="F6" s="229">
        <v>0.1</v>
      </c>
      <c r="G6" s="229">
        <v>546.08000000000004</v>
      </c>
      <c r="H6" s="229">
        <v>1</v>
      </c>
      <c r="I6" s="229">
        <v>5460.8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7863</v>
      </c>
      <c r="B7" s="665" t="s">
        <v>9761</v>
      </c>
      <c r="C7" s="665" t="s">
        <v>7628</v>
      </c>
      <c r="D7" s="665" t="s">
        <v>9764</v>
      </c>
      <c r="E7" s="665" t="s">
        <v>9765</v>
      </c>
      <c r="F7" s="668">
        <v>1</v>
      </c>
      <c r="G7" s="668">
        <v>557</v>
      </c>
      <c r="H7" s="668">
        <v>1</v>
      </c>
      <c r="I7" s="668">
        <v>557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7866</v>
      </c>
      <c r="B8" s="665" t="s">
        <v>9766</v>
      </c>
      <c r="C8" s="665" t="s">
        <v>7628</v>
      </c>
      <c r="D8" s="665" t="s">
        <v>9767</v>
      </c>
      <c r="E8" s="665" t="s">
        <v>9768</v>
      </c>
      <c r="F8" s="668"/>
      <c r="G8" s="668"/>
      <c r="H8" s="668"/>
      <c r="I8" s="668"/>
      <c r="J8" s="668">
        <v>12</v>
      </c>
      <c r="K8" s="668">
        <v>5556</v>
      </c>
      <c r="L8" s="668"/>
      <c r="M8" s="668">
        <v>463</v>
      </c>
      <c r="N8" s="668">
        <v>6</v>
      </c>
      <c r="O8" s="668">
        <v>2970</v>
      </c>
      <c r="P8" s="681"/>
      <c r="Q8" s="669">
        <v>495</v>
      </c>
    </row>
    <row r="9" spans="1:17" ht="14.4" customHeight="1" x14ac:dyDescent="0.3">
      <c r="A9" s="664" t="s">
        <v>7866</v>
      </c>
      <c r="B9" s="665" t="s">
        <v>9766</v>
      </c>
      <c r="C9" s="665" t="s">
        <v>7628</v>
      </c>
      <c r="D9" s="665" t="s">
        <v>9769</v>
      </c>
      <c r="E9" s="665" t="s">
        <v>9770</v>
      </c>
      <c r="F9" s="668"/>
      <c r="G9" s="668"/>
      <c r="H9" s="668"/>
      <c r="I9" s="668"/>
      <c r="J9" s="668">
        <v>34</v>
      </c>
      <c r="K9" s="668">
        <v>2754</v>
      </c>
      <c r="L9" s="668"/>
      <c r="M9" s="668">
        <v>81</v>
      </c>
      <c r="N9" s="668"/>
      <c r="O9" s="668"/>
      <c r="P9" s="681"/>
      <c r="Q9" s="669"/>
    </row>
    <row r="10" spans="1:17" ht="14.4" customHeight="1" x14ac:dyDescent="0.3">
      <c r="A10" s="664" t="s">
        <v>7866</v>
      </c>
      <c r="B10" s="665" t="s">
        <v>9766</v>
      </c>
      <c r="C10" s="665" t="s">
        <v>7628</v>
      </c>
      <c r="D10" s="665" t="s">
        <v>9771</v>
      </c>
      <c r="E10" s="665" t="s">
        <v>9772</v>
      </c>
      <c r="F10" s="668"/>
      <c r="G10" s="668"/>
      <c r="H10" s="668"/>
      <c r="I10" s="668"/>
      <c r="J10" s="668">
        <v>2</v>
      </c>
      <c r="K10" s="668">
        <v>332</v>
      </c>
      <c r="L10" s="668"/>
      <c r="M10" s="668">
        <v>166</v>
      </c>
      <c r="N10" s="668">
        <v>1</v>
      </c>
      <c r="O10" s="668">
        <v>178</v>
      </c>
      <c r="P10" s="681"/>
      <c r="Q10" s="669">
        <v>178</v>
      </c>
    </row>
    <row r="11" spans="1:17" ht="14.4" customHeight="1" x14ac:dyDescent="0.3">
      <c r="A11" s="664" t="s">
        <v>7866</v>
      </c>
      <c r="B11" s="665" t="s">
        <v>9766</v>
      </c>
      <c r="C11" s="665" t="s">
        <v>7628</v>
      </c>
      <c r="D11" s="665" t="s">
        <v>9773</v>
      </c>
      <c r="E11" s="665" t="s">
        <v>9774</v>
      </c>
      <c r="F11" s="668"/>
      <c r="G11" s="668"/>
      <c r="H11" s="668"/>
      <c r="I11" s="668"/>
      <c r="J11" s="668">
        <v>2</v>
      </c>
      <c r="K11" s="668">
        <v>340</v>
      </c>
      <c r="L11" s="668"/>
      <c r="M11" s="668">
        <v>170</v>
      </c>
      <c r="N11" s="668">
        <v>1</v>
      </c>
      <c r="O11" s="668">
        <v>176</v>
      </c>
      <c r="P11" s="681"/>
      <c r="Q11" s="669">
        <v>176</v>
      </c>
    </row>
    <row r="12" spans="1:17" ht="14.4" customHeight="1" x14ac:dyDescent="0.3">
      <c r="A12" s="664" t="s">
        <v>9775</v>
      </c>
      <c r="B12" s="665" t="s">
        <v>1156</v>
      </c>
      <c r="C12" s="665" t="s">
        <v>7593</v>
      </c>
      <c r="D12" s="665" t="s">
        <v>9776</v>
      </c>
      <c r="E12" s="665" t="s">
        <v>9763</v>
      </c>
      <c r="F12" s="668"/>
      <c r="G12" s="668"/>
      <c r="H12" s="668"/>
      <c r="I12" s="668"/>
      <c r="J12" s="668"/>
      <c r="K12" s="668"/>
      <c r="L12" s="668"/>
      <c r="M12" s="668"/>
      <c r="N12" s="668">
        <v>0.02</v>
      </c>
      <c r="O12" s="668">
        <v>177.08</v>
      </c>
      <c r="P12" s="681"/>
      <c r="Q12" s="669">
        <v>8854</v>
      </c>
    </row>
    <row r="13" spans="1:17" ht="14.4" customHeight="1" x14ac:dyDescent="0.3">
      <c r="A13" s="664" t="s">
        <v>9775</v>
      </c>
      <c r="B13" s="665" t="s">
        <v>1156</v>
      </c>
      <c r="C13" s="665" t="s">
        <v>7593</v>
      </c>
      <c r="D13" s="665" t="s">
        <v>9777</v>
      </c>
      <c r="E13" s="665" t="s">
        <v>9763</v>
      </c>
      <c r="F13" s="668">
        <v>0.5</v>
      </c>
      <c r="G13" s="668">
        <v>1092.1600000000001</v>
      </c>
      <c r="H13" s="668">
        <v>1</v>
      </c>
      <c r="I13" s="668">
        <v>2184.3200000000002</v>
      </c>
      <c r="J13" s="668">
        <v>0.95</v>
      </c>
      <c r="K13" s="668">
        <v>1682.26</v>
      </c>
      <c r="L13" s="668">
        <v>1.5403054497509521</v>
      </c>
      <c r="M13" s="668">
        <v>1770.8000000000002</v>
      </c>
      <c r="N13" s="668">
        <v>0.9</v>
      </c>
      <c r="O13" s="668">
        <v>1613.02</v>
      </c>
      <c r="P13" s="681">
        <v>1.4769081453266919</v>
      </c>
      <c r="Q13" s="669">
        <v>1792.2444444444443</v>
      </c>
    </row>
    <row r="14" spans="1:17" ht="14.4" customHeight="1" x14ac:dyDescent="0.3">
      <c r="A14" s="664" t="s">
        <v>9775</v>
      </c>
      <c r="B14" s="665" t="s">
        <v>1156</v>
      </c>
      <c r="C14" s="665" t="s">
        <v>8080</v>
      </c>
      <c r="D14" s="665" t="s">
        <v>9778</v>
      </c>
      <c r="E14" s="665"/>
      <c r="F14" s="668">
        <v>645</v>
      </c>
      <c r="G14" s="668">
        <v>3579.75</v>
      </c>
      <c r="H14" s="668">
        <v>1</v>
      </c>
      <c r="I14" s="668">
        <v>5.55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9775</v>
      </c>
      <c r="B15" s="665" t="s">
        <v>1156</v>
      </c>
      <c r="C15" s="665" t="s">
        <v>8080</v>
      </c>
      <c r="D15" s="665" t="s">
        <v>9779</v>
      </c>
      <c r="E15" s="665" t="s">
        <v>9780</v>
      </c>
      <c r="F15" s="668"/>
      <c r="G15" s="668"/>
      <c r="H15" s="668"/>
      <c r="I15" s="668"/>
      <c r="J15" s="668"/>
      <c r="K15" s="668"/>
      <c r="L15" s="668"/>
      <c r="M15" s="668"/>
      <c r="N15" s="668">
        <v>700</v>
      </c>
      <c r="O15" s="668">
        <v>13741</v>
      </c>
      <c r="P15" s="681"/>
      <c r="Q15" s="669">
        <v>19.63</v>
      </c>
    </row>
    <row r="16" spans="1:17" ht="14.4" customHeight="1" x14ac:dyDescent="0.3">
      <c r="A16" s="664" t="s">
        <v>9775</v>
      </c>
      <c r="B16" s="665" t="s">
        <v>1156</v>
      </c>
      <c r="C16" s="665" t="s">
        <v>8080</v>
      </c>
      <c r="D16" s="665" t="s">
        <v>9781</v>
      </c>
      <c r="E16" s="665"/>
      <c r="F16" s="668">
        <v>2093</v>
      </c>
      <c r="G16" s="668">
        <v>40018.160000000003</v>
      </c>
      <c r="H16" s="668">
        <v>1</v>
      </c>
      <c r="I16" s="668">
        <v>19.12</v>
      </c>
      <c r="J16" s="668">
        <v>1444</v>
      </c>
      <c r="K16" s="668">
        <v>28793.360000000001</v>
      </c>
      <c r="L16" s="668">
        <v>0.71950734366597557</v>
      </c>
      <c r="M16" s="668">
        <v>19.940000000000001</v>
      </c>
      <c r="N16" s="668">
        <v>610</v>
      </c>
      <c r="O16" s="668">
        <v>12431.8</v>
      </c>
      <c r="P16" s="681">
        <v>0.31065396310075222</v>
      </c>
      <c r="Q16" s="669">
        <v>20.38</v>
      </c>
    </row>
    <row r="17" spans="1:17" ht="14.4" customHeight="1" x14ac:dyDescent="0.3">
      <c r="A17" s="664" t="s">
        <v>9775</v>
      </c>
      <c r="B17" s="665" t="s">
        <v>1156</v>
      </c>
      <c r="C17" s="665" t="s">
        <v>8080</v>
      </c>
      <c r="D17" s="665" t="s">
        <v>9781</v>
      </c>
      <c r="E17" s="665" t="s">
        <v>9782</v>
      </c>
      <c r="F17" s="668">
        <v>480</v>
      </c>
      <c r="G17" s="668">
        <v>9571.2000000000007</v>
      </c>
      <c r="H17" s="668">
        <v>1</v>
      </c>
      <c r="I17" s="668">
        <v>19.940000000000001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9775</v>
      </c>
      <c r="B18" s="665" t="s">
        <v>1156</v>
      </c>
      <c r="C18" s="665" t="s">
        <v>8080</v>
      </c>
      <c r="D18" s="665" t="s">
        <v>9783</v>
      </c>
      <c r="E18" s="665"/>
      <c r="F18" s="668">
        <v>735</v>
      </c>
      <c r="G18" s="668">
        <v>2396.1</v>
      </c>
      <c r="H18" s="668">
        <v>1</v>
      </c>
      <c r="I18" s="668">
        <v>3.26</v>
      </c>
      <c r="J18" s="668"/>
      <c r="K18" s="668"/>
      <c r="L18" s="668"/>
      <c r="M18" s="668"/>
      <c r="N18" s="668">
        <v>667</v>
      </c>
      <c r="O18" s="668">
        <v>2281.14</v>
      </c>
      <c r="P18" s="681">
        <v>0.95202203580818834</v>
      </c>
      <c r="Q18" s="669">
        <v>3.42</v>
      </c>
    </row>
    <row r="19" spans="1:17" ht="14.4" customHeight="1" x14ac:dyDescent="0.3">
      <c r="A19" s="664" t="s">
        <v>9775</v>
      </c>
      <c r="B19" s="665" t="s">
        <v>1156</v>
      </c>
      <c r="C19" s="665" t="s">
        <v>8080</v>
      </c>
      <c r="D19" s="665" t="s">
        <v>9784</v>
      </c>
      <c r="E19" s="665" t="s">
        <v>9785</v>
      </c>
      <c r="F19" s="668"/>
      <c r="G19" s="668"/>
      <c r="H19" s="668"/>
      <c r="I19" s="668"/>
      <c r="J19" s="668">
        <v>314</v>
      </c>
      <c r="K19" s="668">
        <v>10534.7</v>
      </c>
      <c r="L19" s="668"/>
      <c r="M19" s="668">
        <v>33.550000000000004</v>
      </c>
      <c r="N19" s="668">
        <v>196</v>
      </c>
      <c r="O19" s="668">
        <v>6471.92</v>
      </c>
      <c r="P19" s="681"/>
      <c r="Q19" s="669">
        <v>33.020000000000003</v>
      </c>
    </row>
    <row r="20" spans="1:17" ht="14.4" customHeight="1" x14ac:dyDescent="0.3">
      <c r="A20" s="664" t="s">
        <v>9775</v>
      </c>
      <c r="B20" s="665" t="s">
        <v>1156</v>
      </c>
      <c r="C20" s="665" t="s">
        <v>8080</v>
      </c>
      <c r="D20" s="665" t="s">
        <v>9784</v>
      </c>
      <c r="E20" s="665"/>
      <c r="F20" s="668">
        <v>764</v>
      </c>
      <c r="G20" s="668">
        <v>25441.200000000001</v>
      </c>
      <c r="H20" s="668">
        <v>1</v>
      </c>
      <c r="I20" s="668">
        <v>33.300000000000004</v>
      </c>
      <c r="J20" s="668">
        <v>833</v>
      </c>
      <c r="K20" s="668">
        <v>27947.15</v>
      </c>
      <c r="L20" s="668">
        <v>1.0984996776881595</v>
      </c>
      <c r="M20" s="668">
        <v>33.550000000000004</v>
      </c>
      <c r="N20" s="668">
        <v>235</v>
      </c>
      <c r="O20" s="668">
        <v>7757.35</v>
      </c>
      <c r="P20" s="681">
        <v>0.30491289719038411</v>
      </c>
      <c r="Q20" s="669">
        <v>33.01</v>
      </c>
    </row>
    <row r="21" spans="1:17" ht="14.4" customHeight="1" x14ac:dyDescent="0.3">
      <c r="A21" s="664" t="s">
        <v>9775</v>
      </c>
      <c r="B21" s="665" t="s">
        <v>1156</v>
      </c>
      <c r="C21" s="665" t="s">
        <v>7623</v>
      </c>
      <c r="D21" s="665" t="s">
        <v>9786</v>
      </c>
      <c r="E21" s="665" t="s">
        <v>9787</v>
      </c>
      <c r="F21" s="668">
        <v>1</v>
      </c>
      <c r="G21" s="668">
        <v>884.32</v>
      </c>
      <c r="H21" s="668">
        <v>1</v>
      </c>
      <c r="I21" s="668">
        <v>884.32</v>
      </c>
      <c r="J21" s="668">
        <v>2</v>
      </c>
      <c r="K21" s="668">
        <v>1768.64</v>
      </c>
      <c r="L21" s="668">
        <v>2</v>
      </c>
      <c r="M21" s="668">
        <v>884.32</v>
      </c>
      <c r="N21" s="668"/>
      <c r="O21" s="668"/>
      <c r="P21" s="681"/>
      <c r="Q21" s="669"/>
    </row>
    <row r="22" spans="1:17" ht="14.4" customHeight="1" x14ac:dyDescent="0.3">
      <c r="A22" s="664" t="s">
        <v>9775</v>
      </c>
      <c r="B22" s="665" t="s">
        <v>1156</v>
      </c>
      <c r="C22" s="665" t="s">
        <v>7628</v>
      </c>
      <c r="D22" s="665" t="s">
        <v>9788</v>
      </c>
      <c r="E22" s="665" t="s">
        <v>9789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1213</v>
      </c>
      <c r="P22" s="681"/>
      <c r="Q22" s="669">
        <v>1213</v>
      </c>
    </row>
    <row r="23" spans="1:17" ht="14.4" customHeight="1" x14ac:dyDescent="0.3">
      <c r="A23" s="664" t="s">
        <v>9775</v>
      </c>
      <c r="B23" s="665" t="s">
        <v>1156</v>
      </c>
      <c r="C23" s="665" t="s">
        <v>7628</v>
      </c>
      <c r="D23" s="665" t="s">
        <v>9790</v>
      </c>
      <c r="E23" s="665" t="s">
        <v>9791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2637</v>
      </c>
      <c r="P23" s="681"/>
      <c r="Q23" s="669">
        <v>2637</v>
      </c>
    </row>
    <row r="24" spans="1:17" ht="14.4" customHeight="1" x14ac:dyDescent="0.3">
      <c r="A24" s="664" t="s">
        <v>9775</v>
      </c>
      <c r="B24" s="665" t="s">
        <v>1156</v>
      </c>
      <c r="C24" s="665" t="s">
        <v>7628</v>
      </c>
      <c r="D24" s="665" t="s">
        <v>9792</v>
      </c>
      <c r="E24" s="665" t="s">
        <v>9793</v>
      </c>
      <c r="F24" s="668">
        <v>11</v>
      </c>
      <c r="G24" s="668">
        <v>19342</v>
      </c>
      <c r="H24" s="668">
        <v>1</v>
      </c>
      <c r="I24" s="668">
        <v>1758.3636363636363</v>
      </c>
      <c r="J24" s="668">
        <v>3</v>
      </c>
      <c r="K24" s="668">
        <v>5286</v>
      </c>
      <c r="L24" s="668">
        <v>0.27329128321786783</v>
      </c>
      <c r="M24" s="668">
        <v>1762</v>
      </c>
      <c r="N24" s="668">
        <v>4</v>
      </c>
      <c r="O24" s="668">
        <v>7300</v>
      </c>
      <c r="P24" s="681">
        <v>0.37741701995657118</v>
      </c>
      <c r="Q24" s="669">
        <v>1825</v>
      </c>
    </row>
    <row r="25" spans="1:17" ht="14.4" customHeight="1" x14ac:dyDescent="0.3">
      <c r="A25" s="664" t="s">
        <v>9775</v>
      </c>
      <c r="B25" s="665" t="s">
        <v>1156</v>
      </c>
      <c r="C25" s="665" t="s">
        <v>7628</v>
      </c>
      <c r="D25" s="665" t="s">
        <v>9794</v>
      </c>
      <c r="E25" s="665" t="s">
        <v>9795</v>
      </c>
      <c r="F25" s="668">
        <v>2</v>
      </c>
      <c r="G25" s="668">
        <v>824</v>
      </c>
      <c r="H25" s="668">
        <v>1</v>
      </c>
      <c r="I25" s="668">
        <v>412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9775</v>
      </c>
      <c r="B26" s="665" t="s">
        <v>1156</v>
      </c>
      <c r="C26" s="665" t="s">
        <v>7628</v>
      </c>
      <c r="D26" s="665" t="s">
        <v>9796</v>
      </c>
      <c r="E26" s="665" t="s">
        <v>9797</v>
      </c>
      <c r="F26" s="668">
        <v>2</v>
      </c>
      <c r="G26" s="668">
        <v>28664</v>
      </c>
      <c r="H26" s="668">
        <v>1</v>
      </c>
      <c r="I26" s="668">
        <v>14332</v>
      </c>
      <c r="J26" s="668">
        <v>3</v>
      </c>
      <c r="K26" s="668">
        <v>43020</v>
      </c>
      <c r="L26" s="668">
        <v>1.5008372871895059</v>
      </c>
      <c r="M26" s="668">
        <v>14340</v>
      </c>
      <c r="N26" s="668">
        <v>2</v>
      </c>
      <c r="O26" s="668">
        <v>29012</v>
      </c>
      <c r="P26" s="681">
        <v>1.012140664247837</v>
      </c>
      <c r="Q26" s="669">
        <v>14506</v>
      </c>
    </row>
    <row r="27" spans="1:17" ht="14.4" customHeight="1" x14ac:dyDescent="0.3">
      <c r="A27" s="664" t="s">
        <v>9775</v>
      </c>
      <c r="B27" s="665" t="s">
        <v>1156</v>
      </c>
      <c r="C27" s="665" t="s">
        <v>7628</v>
      </c>
      <c r="D27" s="665" t="s">
        <v>9798</v>
      </c>
      <c r="E27" s="665" t="s">
        <v>9799</v>
      </c>
      <c r="F27" s="668">
        <v>1</v>
      </c>
      <c r="G27" s="668">
        <v>1292</v>
      </c>
      <c r="H27" s="668">
        <v>1</v>
      </c>
      <c r="I27" s="668">
        <v>1292</v>
      </c>
      <c r="J27" s="668"/>
      <c r="K27" s="668"/>
      <c r="L27" s="668"/>
      <c r="M27" s="668"/>
      <c r="N27" s="668">
        <v>1</v>
      </c>
      <c r="O27" s="668">
        <v>1342</v>
      </c>
      <c r="P27" s="681">
        <v>1.0386996904024768</v>
      </c>
      <c r="Q27" s="669">
        <v>1342</v>
      </c>
    </row>
    <row r="28" spans="1:17" ht="14.4" customHeight="1" x14ac:dyDescent="0.3">
      <c r="A28" s="664" t="s">
        <v>9775</v>
      </c>
      <c r="B28" s="665" t="s">
        <v>1156</v>
      </c>
      <c r="C28" s="665" t="s">
        <v>7628</v>
      </c>
      <c r="D28" s="665" t="s">
        <v>9800</v>
      </c>
      <c r="E28" s="665" t="s">
        <v>9801</v>
      </c>
      <c r="F28" s="668">
        <v>5</v>
      </c>
      <c r="G28" s="668">
        <v>11232</v>
      </c>
      <c r="H28" s="668">
        <v>1</v>
      </c>
      <c r="I28" s="668">
        <v>2246.4</v>
      </c>
      <c r="J28" s="668">
        <v>3</v>
      </c>
      <c r="K28" s="668">
        <v>6774</v>
      </c>
      <c r="L28" s="668">
        <v>0.60309829059829057</v>
      </c>
      <c r="M28" s="668">
        <v>2258</v>
      </c>
      <c r="N28" s="668">
        <v>1</v>
      </c>
      <c r="O28" s="668">
        <v>2329</v>
      </c>
      <c r="P28" s="681">
        <v>0.2073539886039886</v>
      </c>
      <c r="Q28" s="669">
        <v>2329</v>
      </c>
    </row>
    <row r="29" spans="1:17" ht="14.4" customHeight="1" x14ac:dyDescent="0.3">
      <c r="A29" s="664" t="s">
        <v>9775</v>
      </c>
      <c r="B29" s="665" t="s">
        <v>1156</v>
      </c>
      <c r="C29" s="665" t="s">
        <v>7628</v>
      </c>
      <c r="D29" s="665" t="s">
        <v>9802</v>
      </c>
      <c r="E29" s="665" t="s">
        <v>9803</v>
      </c>
      <c r="F29" s="668"/>
      <c r="G29" s="668"/>
      <c r="H29" s="668"/>
      <c r="I29" s="668"/>
      <c r="J29" s="668">
        <v>2</v>
      </c>
      <c r="K29" s="668">
        <v>1390</v>
      </c>
      <c r="L29" s="668"/>
      <c r="M29" s="668">
        <v>695</v>
      </c>
      <c r="N29" s="668">
        <v>2</v>
      </c>
      <c r="O29" s="668">
        <v>1436</v>
      </c>
      <c r="P29" s="681"/>
      <c r="Q29" s="669">
        <v>718</v>
      </c>
    </row>
    <row r="30" spans="1:17" ht="14.4" customHeight="1" x14ac:dyDescent="0.3">
      <c r="A30" s="664" t="s">
        <v>9369</v>
      </c>
      <c r="B30" s="665" t="s">
        <v>9804</v>
      </c>
      <c r="C30" s="665" t="s">
        <v>7628</v>
      </c>
      <c r="D30" s="665" t="s">
        <v>9805</v>
      </c>
      <c r="E30" s="665" t="s">
        <v>9806</v>
      </c>
      <c r="F30" s="668"/>
      <c r="G30" s="668"/>
      <c r="H30" s="668"/>
      <c r="I30" s="668"/>
      <c r="J30" s="668">
        <v>2</v>
      </c>
      <c r="K30" s="668">
        <v>1844</v>
      </c>
      <c r="L30" s="668"/>
      <c r="M30" s="668">
        <v>922</v>
      </c>
      <c r="N30" s="668"/>
      <c r="O30" s="668"/>
      <c r="P30" s="681"/>
      <c r="Q30" s="669"/>
    </row>
    <row r="31" spans="1:17" ht="14.4" customHeight="1" x14ac:dyDescent="0.3">
      <c r="A31" s="664" t="s">
        <v>9369</v>
      </c>
      <c r="B31" s="665" t="s">
        <v>9804</v>
      </c>
      <c r="C31" s="665" t="s">
        <v>7628</v>
      </c>
      <c r="D31" s="665" t="s">
        <v>9807</v>
      </c>
      <c r="E31" s="665" t="s">
        <v>9808</v>
      </c>
      <c r="F31" s="668"/>
      <c r="G31" s="668"/>
      <c r="H31" s="668"/>
      <c r="I31" s="668"/>
      <c r="J31" s="668"/>
      <c r="K31" s="668"/>
      <c r="L31" s="668"/>
      <c r="M31" s="668"/>
      <c r="N31" s="668">
        <v>2</v>
      </c>
      <c r="O31" s="668">
        <v>46</v>
      </c>
      <c r="P31" s="681"/>
      <c r="Q31" s="669">
        <v>23</v>
      </c>
    </row>
    <row r="32" spans="1:17" ht="14.4" customHeight="1" x14ac:dyDescent="0.3">
      <c r="A32" s="664" t="s">
        <v>9369</v>
      </c>
      <c r="B32" s="665" t="s">
        <v>9804</v>
      </c>
      <c r="C32" s="665" t="s">
        <v>7628</v>
      </c>
      <c r="D32" s="665" t="s">
        <v>9809</v>
      </c>
      <c r="E32" s="665" t="s">
        <v>9810</v>
      </c>
      <c r="F32" s="668"/>
      <c r="G32" s="668"/>
      <c r="H32" s="668"/>
      <c r="I32" s="668"/>
      <c r="J32" s="668">
        <v>3</v>
      </c>
      <c r="K32" s="668">
        <v>3804</v>
      </c>
      <c r="L32" s="668"/>
      <c r="M32" s="668">
        <v>1268</v>
      </c>
      <c r="N32" s="668">
        <v>1</v>
      </c>
      <c r="O32" s="668">
        <v>1283</v>
      </c>
      <c r="P32" s="681"/>
      <c r="Q32" s="669">
        <v>1283</v>
      </c>
    </row>
    <row r="33" spans="1:17" ht="14.4" customHeight="1" x14ac:dyDescent="0.3">
      <c r="A33" s="664" t="s">
        <v>9369</v>
      </c>
      <c r="B33" s="665" t="s">
        <v>9804</v>
      </c>
      <c r="C33" s="665" t="s">
        <v>7628</v>
      </c>
      <c r="D33" s="665" t="s">
        <v>9811</v>
      </c>
      <c r="E33" s="665" t="s">
        <v>9812</v>
      </c>
      <c r="F33" s="668"/>
      <c r="G33" s="668"/>
      <c r="H33" s="668"/>
      <c r="I33" s="668"/>
      <c r="J33" s="668"/>
      <c r="K33" s="668"/>
      <c r="L33" s="668"/>
      <c r="M33" s="668"/>
      <c r="N33" s="668">
        <v>2</v>
      </c>
      <c r="O33" s="668">
        <v>870</v>
      </c>
      <c r="P33" s="681"/>
      <c r="Q33" s="669">
        <v>435</v>
      </c>
    </row>
    <row r="34" spans="1:17" ht="14.4" customHeight="1" x14ac:dyDescent="0.3">
      <c r="A34" s="664" t="s">
        <v>9369</v>
      </c>
      <c r="B34" s="665" t="s">
        <v>9804</v>
      </c>
      <c r="C34" s="665" t="s">
        <v>7628</v>
      </c>
      <c r="D34" s="665" t="s">
        <v>9813</v>
      </c>
      <c r="E34" s="665" t="s">
        <v>9814</v>
      </c>
      <c r="F34" s="668"/>
      <c r="G34" s="668"/>
      <c r="H34" s="668"/>
      <c r="I34" s="668"/>
      <c r="J34" s="668">
        <v>14</v>
      </c>
      <c r="K34" s="668">
        <v>14112</v>
      </c>
      <c r="L34" s="668"/>
      <c r="M34" s="668">
        <v>1008</v>
      </c>
      <c r="N34" s="668">
        <v>2</v>
      </c>
      <c r="O34" s="668">
        <v>2022</v>
      </c>
      <c r="P34" s="681"/>
      <c r="Q34" s="669">
        <v>1011</v>
      </c>
    </row>
    <row r="35" spans="1:17" ht="14.4" customHeight="1" x14ac:dyDescent="0.3">
      <c r="A35" s="664" t="s">
        <v>9369</v>
      </c>
      <c r="B35" s="665" t="s">
        <v>9804</v>
      </c>
      <c r="C35" s="665" t="s">
        <v>7628</v>
      </c>
      <c r="D35" s="665" t="s">
        <v>9815</v>
      </c>
      <c r="E35" s="665" t="s">
        <v>9816</v>
      </c>
      <c r="F35" s="668"/>
      <c r="G35" s="668"/>
      <c r="H35" s="668"/>
      <c r="I35" s="668"/>
      <c r="J35" s="668">
        <v>10</v>
      </c>
      <c r="K35" s="668">
        <v>22640</v>
      </c>
      <c r="L35" s="668"/>
      <c r="M35" s="668">
        <v>2264</v>
      </c>
      <c r="N35" s="668"/>
      <c r="O35" s="668"/>
      <c r="P35" s="681"/>
      <c r="Q35" s="669"/>
    </row>
    <row r="36" spans="1:17" ht="14.4" customHeight="1" x14ac:dyDescent="0.3">
      <c r="A36" s="664" t="s">
        <v>9369</v>
      </c>
      <c r="B36" s="665" t="s">
        <v>9804</v>
      </c>
      <c r="C36" s="665" t="s">
        <v>7628</v>
      </c>
      <c r="D36" s="665" t="s">
        <v>9817</v>
      </c>
      <c r="E36" s="665" t="s">
        <v>9818</v>
      </c>
      <c r="F36" s="668"/>
      <c r="G36" s="668"/>
      <c r="H36" s="668"/>
      <c r="I36" s="668"/>
      <c r="J36" s="668">
        <v>2</v>
      </c>
      <c r="K36" s="668">
        <v>742</v>
      </c>
      <c r="L36" s="668"/>
      <c r="M36" s="668">
        <v>371</v>
      </c>
      <c r="N36" s="668"/>
      <c r="O36" s="668"/>
      <c r="P36" s="681"/>
      <c r="Q36" s="669"/>
    </row>
    <row r="37" spans="1:17" ht="14.4" customHeight="1" x14ac:dyDescent="0.3">
      <c r="A37" s="664" t="s">
        <v>9369</v>
      </c>
      <c r="B37" s="665" t="s">
        <v>9819</v>
      </c>
      <c r="C37" s="665" t="s">
        <v>7628</v>
      </c>
      <c r="D37" s="665" t="s">
        <v>9820</v>
      </c>
      <c r="E37" s="665" t="s">
        <v>9821</v>
      </c>
      <c r="F37" s="668">
        <v>17</v>
      </c>
      <c r="G37" s="668">
        <v>5961</v>
      </c>
      <c r="H37" s="668">
        <v>1</v>
      </c>
      <c r="I37" s="668">
        <v>350.64705882352939</v>
      </c>
      <c r="J37" s="668">
        <v>28</v>
      </c>
      <c r="K37" s="668">
        <v>9828</v>
      </c>
      <c r="L37" s="668">
        <v>1.6487166582788122</v>
      </c>
      <c r="M37" s="668">
        <v>351</v>
      </c>
      <c r="N37" s="668">
        <v>52</v>
      </c>
      <c r="O37" s="668">
        <v>18408</v>
      </c>
      <c r="P37" s="681">
        <v>3.0880724710619023</v>
      </c>
      <c r="Q37" s="669">
        <v>354</v>
      </c>
    </row>
    <row r="38" spans="1:17" ht="14.4" customHeight="1" x14ac:dyDescent="0.3">
      <c r="A38" s="664" t="s">
        <v>9369</v>
      </c>
      <c r="B38" s="665" t="s">
        <v>9819</v>
      </c>
      <c r="C38" s="665" t="s">
        <v>7628</v>
      </c>
      <c r="D38" s="665" t="s">
        <v>9822</v>
      </c>
      <c r="E38" s="665" t="s">
        <v>9823</v>
      </c>
      <c r="F38" s="668">
        <v>2206</v>
      </c>
      <c r="G38" s="668">
        <v>143390</v>
      </c>
      <c r="H38" s="668">
        <v>1</v>
      </c>
      <c r="I38" s="668">
        <v>65</v>
      </c>
      <c r="J38" s="668">
        <v>1155</v>
      </c>
      <c r="K38" s="668">
        <v>75075</v>
      </c>
      <c r="L38" s="668">
        <v>0.52357207615593837</v>
      </c>
      <c r="M38" s="668">
        <v>65</v>
      </c>
      <c r="N38" s="668">
        <v>996</v>
      </c>
      <c r="O38" s="668">
        <v>64740</v>
      </c>
      <c r="P38" s="681">
        <v>0.45149592021758839</v>
      </c>
      <c r="Q38" s="669">
        <v>65</v>
      </c>
    </row>
    <row r="39" spans="1:17" ht="14.4" customHeight="1" x14ac:dyDescent="0.3">
      <c r="A39" s="664" t="s">
        <v>9369</v>
      </c>
      <c r="B39" s="665" t="s">
        <v>9819</v>
      </c>
      <c r="C39" s="665" t="s">
        <v>7628</v>
      </c>
      <c r="D39" s="665" t="s">
        <v>9824</v>
      </c>
      <c r="E39" s="665" t="s">
        <v>9825</v>
      </c>
      <c r="F39" s="668">
        <v>7</v>
      </c>
      <c r="G39" s="668">
        <v>4132</v>
      </c>
      <c r="H39" s="668">
        <v>1</v>
      </c>
      <c r="I39" s="668">
        <v>590.28571428571433</v>
      </c>
      <c r="J39" s="668">
        <v>4</v>
      </c>
      <c r="K39" s="668">
        <v>2364</v>
      </c>
      <c r="L39" s="668">
        <v>0.57212003872216843</v>
      </c>
      <c r="M39" s="668">
        <v>591</v>
      </c>
      <c r="N39" s="668">
        <v>11</v>
      </c>
      <c r="O39" s="668">
        <v>6512</v>
      </c>
      <c r="P39" s="681">
        <v>1.5759922555663117</v>
      </c>
      <c r="Q39" s="669">
        <v>592</v>
      </c>
    </row>
    <row r="40" spans="1:17" ht="14.4" customHeight="1" x14ac:dyDescent="0.3">
      <c r="A40" s="664" t="s">
        <v>9369</v>
      </c>
      <c r="B40" s="665" t="s">
        <v>9819</v>
      </c>
      <c r="C40" s="665" t="s">
        <v>7628</v>
      </c>
      <c r="D40" s="665" t="s">
        <v>9826</v>
      </c>
      <c r="E40" s="665" t="s">
        <v>9827</v>
      </c>
      <c r="F40" s="668">
        <v>2</v>
      </c>
      <c r="G40" s="668">
        <v>1232</v>
      </c>
      <c r="H40" s="668">
        <v>1</v>
      </c>
      <c r="I40" s="668">
        <v>616</v>
      </c>
      <c r="J40" s="668">
        <v>1</v>
      </c>
      <c r="K40" s="668">
        <v>616</v>
      </c>
      <c r="L40" s="668">
        <v>0.5</v>
      </c>
      <c r="M40" s="668">
        <v>616</v>
      </c>
      <c r="N40" s="668">
        <v>1</v>
      </c>
      <c r="O40" s="668">
        <v>617</v>
      </c>
      <c r="P40" s="681">
        <v>0.50081168831168832</v>
      </c>
      <c r="Q40" s="669">
        <v>617</v>
      </c>
    </row>
    <row r="41" spans="1:17" ht="14.4" customHeight="1" x14ac:dyDescent="0.3">
      <c r="A41" s="664" t="s">
        <v>9369</v>
      </c>
      <c r="B41" s="665" t="s">
        <v>9819</v>
      </c>
      <c r="C41" s="665" t="s">
        <v>7628</v>
      </c>
      <c r="D41" s="665" t="s">
        <v>9828</v>
      </c>
      <c r="E41" s="665" t="s">
        <v>9829</v>
      </c>
      <c r="F41" s="668">
        <v>1</v>
      </c>
      <c r="G41" s="668">
        <v>149</v>
      </c>
      <c r="H41" s="668">
        <v>1</v>
      </c>
      <c r="I41" s="668">
        <v>149</v>
      </c>
      <c r="J41" s="668">
        <v>1</v>
      </c>
      <c r="K41" s="668">
        <v>150</v>
      </c>
      <c r="L41" s="668">
        <v>1.0067114093959733</v>
      </c>
      <c r="M41" s="668">
        <v>150</v>
      </c>
      <c r="N41" s="668"/>
      <c r="O41" s="668"/>
      <c r="P41" s="681"/>
      <c r="Q41" s="669"/>
    </row>
    <row r="42" spans="1:17" ht="14.4" customHeight="1" x14ac:dyDescent="0.3">
      <c r="A42" s="664" t="s">
        <v>9369</v>
      </c>
      <c r="B42" s="665" t="s">
        <v>9819</v>
      </c>
      <c r="C42" s="665" t="s">
        <v>7628</v>
      </c>
      <c r="D42" s="665" t="s">
        <v>9830</v>
      </c>
      <c r="E42" s="665" t="s">
        <v>9831</v>
      </c>
      <c r="F42" s="668">
        <v>21</v>
      </c>
      <c r="G42" s="668">
        <v>498</v>
      </c>
      <c r="H42" s="668">
        <v>1</v>
      </c>
      <c r="I42" s="668">
        <v>23.714285714285715</v>
      </c>
      <c r="J42" s="668">
        <v>14</v>
      </c>
      <c r="K42" s="668">
        <v>336</v>
      </c>
      <c r="L42" s="668">
        <v>0.67469879518072284</v>
      </c>
      <c r="M42" s="668">
        <v>24</v>
      </c>
      <c r="N42" s="668">
        <v>10</v>
      </c>
      <c r="O42" s="668">
        <v>240</v>
      </c>
      <c r="P42" s="681">
        <v>0.48192771084337349</v>
      </c>
      <c r="Q42" s="669">
        <v>24</v>
      </c>
    </row>
    <row r="43" spans="1:17" ht="14.4" customHeight="1" x14ac:dyDescent="0.3">
      <c r="A43" s="664" t="s">
        <v>9369</v>
      </c>
      <c r="B43" s="665" t="s">
        <v>9819</v>
      </c>
      <c r="C43" s="665" t="s">
        <v>7628</v>
      </c>
      <c r="D43" s="665" t="s">
        <v>9832</v>
      </c>
      <c r="E43" s="665" t="s">
        <v>9833</v>
      </c>
      <c r="F43" s="668">
        <v>14</v>
      </c>
      <c r="G43" s="668">
        <v>756</v>
      </c>
      <c r="H43" s="668">
        <v>1</v>
      </c>
      <c r="I43" s="668">
        <v>54</v>
      </c>
      <c r="J43" s="668">
        <v>14</v>
      </c>
      <c r="K43" s="668">
        <v>756</v>
      </c>
      <c r="L43" s="668">
        <v>1</v>
      </c>
      <c r="M43" s="668">
        <v>54</v>
      </c>
      <c r="N43" s="668">
        <v>143</v>
      </c>
      <c r="O43" s="668">
        <v>7865</v>
      </c>
      <c r="P43" s="681">
        <v>10.403439153439153</v>
      </c>
      <c r="Q43" s="669">
        <v>55</v>
      </c>
    </row>
    <row r="44" spans="1:17" ht="14.4" customHeight="1" x14ac:dyDescent="0.3">
      <c r="A44" s="664" t="s">
        <v>9369</v>
      </c>
      <c r="B44" s="665" t="s">
        <v>9819</v>
      </c>
      <c r="C44" s="665" t="s">
        <v>7628</v>
      </c>
      <c r="D44" s="665" t="s">
        <v>9834</v>
      </c>
      <c r="E44" s="665" t="s">
        <v>9835</v>
      </c>
      <c r="F44" s="668">
        <v>1526</v>
      </c>
      <c r="G44" s="668">
        <v>117502</v>
      </c>
      <c r="H44" s="668">
        <v>1</v>
      </c>
      <c r="I44" s="668">
        <v>77</v>
      </c>
      <c r="J44" s="668">
        <v>1502</v>
      </c>
      <c r="K44" s="668">
        <v>115654</v>
      </c>
      <c r="L44" s="668">
        <v>0.98427260812581918</v>
      </c>
      <c r="M44" s="668">
        <v>77</v>
      </c>
      <c r="N44" s="668">
        <v>1405</v>
      </c>
      <c r="O44" s="668">
        <v>108185</v>
      </c>
      <c r="P44" s="681">
        <v>0.92070773263433814</v>
      </c>
      <c r="Q44" s="669">
        <v>77</v>
      </c>
    </row>
    <row r="45" spans="1:17" ht="14.4" customHeight="1" x14ac:dyDescent="0.3">
      <c r="A45" s="664" t="s">
        <v>9369</v>
      </c>
      <c r="B45" s="665" t="s">
        <v>9819</v>
      </c>
      <c r="C45" s="665" t="s">
        <v>7628</v>
      </c>
      <c r="D45" s="665" t="s">
        <v>9836</v>
      </c>
      <c r="E45" s="665" t="s">
        <v>9837</v>
      </c>
      <c r="F45" s="668">
        <v>143</v>
      </c>
      <c r="G45" s="668">
        <v>3251</v>
      </c>
      <c r="H45" s="668">
        <v>1</v>
      </c>
      <c r="I45" s="668">
        <v>22.734265734265733</v>
      </c>
      <c r="J45" s="668">
        <v>68</v>
      </c>
      <c r="K45" s="668">
        <v>1564</v>
      </c>
      <c r="L45" s="668">
        <v>0.48108274377114735</v>
      </c>
      <c r="M45" s="668">
        <v>23</v>
      </c>
      <c r="N45" s="668">
        <v>52</v>
      </c>
      <c r="O45" s="668">
        <v>1248</v>
      </c>
      <c r="P45" s="681">
        <v>0.38388188249769301</v>
      </c>
      <c r="Q45" s="669">
        <v>24</v>
      </c>
    </row>
    <row r="46" spans="1:17" ht="14.4" customHeight="1" x14ac:dyDescent="0.3">
      <c r="A46" s="664" t="s">
        <v>9369</v>
      </c>
      <c r="B46" s="665" t="s">
        <v>9819</v>
      </c>
      <c r="C46" s="665" t="s">
        <v>7628</v>
      </c>
      <c r="D46" s="665" t="s">
        <v>9838</v>
      </c>
      <c r="E46" s="665" t="s">
        <v>9839</v>
      </c>
      <c r="F46" s="668">
        <v>30</v>
      </c>
      <c r="G46" s="668">
        <v>1980</v>
      </c>
      <c r="H46" s="668">
        <v>1</v>
      </c>
      <c r="I46" s="668">
        <v>66</v>
      </c>
      <c r="J46" s="668">
        <v>12</v>
      </c>
      <c r="K46" s="668">
        <v>792</v>
      </c>
      <c r="L46" s="668">
        <v>0.4</v>
      </c>
      <c r="M46" s="668">
        <v>66</v>
      </c>
      <c r="N46" s="668">
        <v>10</v>
      </c>
      <c r="O46" s="668">
        <v>660</v>
      </c>
      <c r="P46" s="681">
        <v>0.33333333333333331</v>
      </c>
      <c r="Q46" s="669">
        <v>66</v>
      </c>
    </row>
    <row r="47" spans="1:17" ht="14.4" customHeight="1" x14ac:dyDescent="0.3">
      <c r="A47" s="664" t="s">
        <v>9369</v>
      </c>
      <c r="B47" s="665" t="s">
        <v>9819</v>
      </c>
      <c r="C47" s="665" t="s">
        <v>7628</v>
      </c>
      <c r="D47" s="665" t="s">
        <v>9840</v>
      </c>
      <c r="E47" s="665" t="s">
        <v>9841</v>
      </c>
      <c r="F47" s="668">
        <v>1</v>
      </c>
      <c r="G47" s="668">
        <v>100</v>
      </c>
      <c r="H47" s="668">
        <v>1</v>
      </c>
      <c r="I47" s="668">
        <v>100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9369</v>
      </c>
      <c r="B48" s="665" t="s">
        <v>9819</v>
      </c>
      <c r="C48" s="665" t="s">
        <v>7628</v>
      </c>
      <c r="D48" s="665" t="s">
        <v>9842</v>
      </c>
      <c r="E48" s="665" t="s">
        <v>9843</v>
      </c>
      <c r="F48" s="668">
        <v>18</v>
      </c>
      <c r="G48" s="668">
        <v>6282</v>
      </c>
      <c r="H48" s="668">
        <v>1</v>
      </c>
      <c r="I48" s="668">
        <v>349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9369</v>
      </c>
      <c r="B49" s="665" t="s">
        <v>9819</v>
      </c>
      <c r="C49" s="665" t="s">
        <v>7628</v>
      </c>
      <c r="D49" s="665" t="s">
        <v>9844</v>
      </c>
      <c r="E49" s="665" t="s">
        <v>9845</v>
      </c>
      <c r="F49" s="668">
        <v>122</v>
      </c>
      <c r="G49" s="668">
        <v>2928</v>
      </c>
      <c r="H49" s="668">
        <v>1</v>
      </c>
      <c r="I49" s="668">
        <v>24</v>
      </c>
      <c r="J49" s="668">
        <v>54</v>
      </c>
      <c r="K49" s="668">
        <v>1296</v>
      </c>
      <c r="L49" s="668">
        <v>0.44262295081967212</v>
      </c>
      <c r="M49" s="668">
        <v>24</v>
      </c>
      <c r="N49" s="668">
        <v>42</v>
      </c>
      <c r="O49" s="668">
        <v>1050</v>
      </c>
      <c r="P49" s="681">
        <v>0.35860655737704916</v>
      </c>
      <c r="Q49" s="669">
        <v>25</v>
      </c>
    </row>
    <row r="50" spans="1:17" ht="14.4" customHeight="1" x14ac:dyDescent="0.3">
      <c r="A50" s="664" t="s">
        <v>9369</v>
      </c>
      <c r="B50" s="665" t="s">
        <v>9819</v>
      </c>
      <c r="C50" s="665" t="s">
        <v>7628</v>
      </c>
      <c r="D50" s="665" t="s">
        <v>9846</v>
      </c>
      <c r="E50" s="665" t="s">
        <v>9847</v>
      </c>
      <c r="F50" s="668"/>
      <c r="G50" s="668"/>
      <c r="H50" s="668"/>
      <c r="I50" s="668"/>
      <c r="J50" s="668">
        <v>1</v>
      </c>
      <c r="K50" s="668">
        <v>739</v>
      </c>
      <c r="L50" s="668"/>
      <c r="M50" s="668">
        <v>739</v>
      </c>
      <c r="N50" s="668">
        <v>1</v>
      </c>
      <c r="O50" s="668">
        <v>742</v>
      </c>
      <c r="P50" s="681"/>
      <c r="Q50" s="669">
        <v>742</v>
      </c>
    </row>
    <row r="51" spans="1:17" ht="14.4" customHeight="1" x14ac:dyDescent="0.3">
      <c r="A51" s="664" t="s">
        <v>9369</v>
      </c>
      <c r="B51" s="665" t="s">
        <v>9819</v>
      </c>
      <c r="C51" s="665" t="s">
        <v>7628</v>
      </c>
      <c r="D51" s="665" t="s">
        <v>9848</v>
      </c>
      <c r="E51" s="665" t="s">
        <v>9849</v>
      </c>
      <c r="F51" s="668">
        <v>187</v>
      </c>
      <c r="G51" s="668">
        <v>33660</v>
      </c>
      <c r="H51" s="668">
        <v>1</v>
      </c>
      <c r="I51" s="668">
        <v>180</v>
      </c>
      <c r="J51" s="668">
        <v>233</v>
      </c>
      <c r="K51" s="668">
        <v>41940</v>
      </c>
      <c r="L51" s="668">
        <v>1.2459893048128343</v>
      </c>
      <c r="M51" s="668">
        <v>180</v>
      </c>
      <c r="N51" s="668">
        <v>204</v>
      </c>
      <c r="O51" s="668">
        <v>36924</v>
      </c>
      <c r="P51" s="681">
        <v>1.0969696969696969</v>
      </c>
      <c r="Q51" s="669">
        <v>181</v>
      </c>
    </row>
    <row r="52" spans="1:17" ht="14.4" customHeight="1" x14ac:dyDescent="0.3">
      <c r="A52" s="664" t="s">
        <v>9369</v>
      </c>
      <c r="B52" s="665" t="s">
        <v>9819</v>
      </c>
      <c r="C52" s="665" t="s">
        <v>7628</v>
      </c>
      <c r="D52" s="665" t="s">
        <v>9850</v>
      </c>
      <c r="E52" s="665" t="s">
        <v>9851</v>
      </c>
      <c r="F52" s="668">
        <v>69</v>
      </c>
      <c r="G52" s="668">
        <v>17457</v>
      </c>
      <c r="H52" s="668">
        <v>1</v>
      </c>
      <c r="I52" s="668">
        <v>253</v>
      </c>
      <c r="J52" s="668">
        <v>56</v>
      </c>
      <c r="K52" s="668">
        <v>14168</v>
      </c>
      <c r="L52" s="668">
        <v>0.81159420289855078</v>
      </c>
      <c r="M52" s="668">
        <v>253</v>
      </c>
      <c r="N52" s="668">
        <v>56</v>
      </c>
      <c r="O52" s="668">
        <v>14224</v>
      </c>
      <c r="P52" s="681">
        <v>0.81480208512344621</v>
      </c>
      <c r="Q52" s="669">
        <v>254</v>
      </c>
    </row>
    <row r="53" spans="1:17" ht="14.4" customHeight="1" x14ac:dyDescent="0.3">
      <c r="A53" s="664" t="s">
        <v>9369</v>
      </c>
      <c r="B53" s="665" t="s">
        <v>9819</v>
      </c>
      <c r="C53" s="665" t="s">
        <v>7628</v>
      </c>
      <c r="D53" s="665" t="s">
        <v>9852</v>
      </c>
      <c r="E53" s="665" t="s">
        <v>9853</v>
      </c>
      <c r="F53" s="668"/>
      <c r="G53" s="668"/>
      <c r="H53" s="668"/>
      <c r="I53" s="668"/>
      <c r="J53" s="668">
        <v>1</v>
      </c>
      <c r="K53" s="668">
        <v>265</v>
      </c>
      <c r="L53" s="668"/>
      <c r="M53" s="668">
        <v>265</v>
      </c>
      <c r="N53" s="668">
        <v>1</v>
      </c>
      <c r="O53" s="668">
        <v>268</v>
      </c>
      <c r="P53" s="681"/>
      <c r="Q53" s="669">
        <v>268</v>
      </c>
    </row>
    <row r="54" spans="1:17" ht="14.4" customHeight="1" x14ac:dyDescent="0.3">
      <c r="A54" s="664" t="s">
        <v>9369</v>
      </c>
      <c r="B54" s="665" t="s">
        <v>9819</v>
      </c>
      <c r="C54" s="665" t="s">
        <v>7628</v>
      </c>
      <c r="D54" s="665" t="s">
        <v>9854</v>
      </c>
      <c r="E54" s="665" t="s">
        <v>9855</v>
      </c>
      <c r="F54" s="668">
        <v>199</v>
      </c>
      <c r="G54" s="668">
        <v>42984</v>
      </c>
      <c r="H54" s="668">
        <v>1</v>
      </c>
      <c r="I54" s="668">
        <v>216</v>
      </c>
      <c r="J54" s="668">
        <v>249</v>
      </c>
      <c r="K54" s="668">
        <v>53784</v>
      </c>
      <c r="L54" s="668">
        <v>1.2512562814070352</v>
      </c>
      <c r="M54" s="668">
        <v>216</v>
      </c>
      <c r="N54" s="668">
        <v>210</v>
      </c>
      <c r="O54" s="668">
        <v>45570</v>
      </c>
      <c r="P54" s="681">
        <v>1.0601619207146846</v>
      </c>
      <c r="Q54" s="669">
        <v>217</v>
      </c>
    </row>
    <row r="55" spans="1:17" ht="14.4" customHeight="1" x14ac:dyDescent="0.3">
      <c r="A55" s="664" t="s">
        <v>9369</v>
      </c>
      <c r="B55" s="665" t="s">
        <v>9819</v>
      </c>
      <c r="C55" s="665" t="s">
        <v>7628</v>
      </c>
      <c r="D55" s="665" t="s">
        <v>9856</v>
      </c>
      <c r="E55" s="665" t="s">
        <v>9857</v>
      </c>
      <c r="F55" s="668">
        <v>2</v>
      </c>
      <c r="G55" s="668">
        <v>1182</v>
      </c>
      <c r="H55" s="668">
        <v>1</v>
      </c>
      <c r="I55" s="668">
        <v>591</v>
      </c>
      <c r="J55" s="668">
        <v>1</v>
      </c>
      <c r="K55" s="668">
        <v>591</v>
      </c>
      <c r="L55" s="668">
        <v>0.5</v>
      </c>
      <c r="M55" s="668">
        <v>591</v>
      </c>
      <c r="N55" s="668">
        <v>1</v>
      </c>
      <c r="O55" s="668">
        <v>592</v>
      </c>
      <c r="P55" s="681">
        <v>0.50084602368866327</v>
      </c>
      <c r="Q55" s="669">
        <v>592</v>
      </c>
    </row>
    <row r="56" spans="1:17" ht="14.4" customHeight="1" x14ac:dyDescent="0.3">
      <c r="A56" s="664" t="s">
        <v>9369</v>
      </c>
      <c r="B56" s="665" t="s">
        <v>9819</v>
      </c>
      <c r="C56" s="665" t="s">
        <v>7628</v>
      </c>
      <c r="D56" s="665" t="s">
        <v>9858</v>
      </c>
      <c r="E56" s="665" t="s">
        <v>9859</v>
      </c>
      <c r="F56" s="668">
        <v>8</v>
      </c>
      <c r="G56" s="668">
        <v>400</v>
      </c>
      <c r="H56" s="668">
        <v>1</v>
      </c>
      <c r="I56" s="668">
        <v>50</v>
      </c>
      <c r="J56" s="668">
        <v>1</v>
      </c>
      <c r="K56" s="668">
        <v>50</v>
      </c>
      <c r="L56" s="668">
        <v>0.125</v>
      </c>
      <c r="M56" s="668">
        <v>50</v>
      </c>
      <c r="N56" s="668">
        <v>1</v>
      </c>
      <c r="O56" s="668">
        <v>50</v>
      </c>
      <c r="P56" s="681">
        <v>0.125</v>
      </c>
      <c r="Q56" s="669">
        <v>50</v>
      </c>
    </row>
    <row r="57" spans="1:17" ht="14.4" customHeight="1" x14ac:dyDescent="0.3">
      <c r="A57" s="664" t="s">
        <v>9369</v>
      </c>
      <c r="B57" s="665" t="s">
        <v>9819</v>
      </c>
      <c r="C57" s="665" t="s">
        <v>7628</v>
      </c>
      <c r="D57" s="665" t="s">
        <v>9860</v>
      </c>
      <c r="E57" s="665" t="s">
        <v>9861</v>
      </c>
      <c r="F57" s="668"/>
      <c r="G57" s="668"/>
      <c r="H57" s="668"/>
      <c r="I57" s="668"/>
      <c r="J57" s="668">
        <v>1</v>
      </c>
      <c r="K57" s="668">
        <v>546</v>
      </c>
      <c r="L57" s="668"/>
      <c r="M57" s="668">
        <v>546</v>
      </c>
      <c r="N57" s="668">
        <v>1</v>
      </c>
      <c r="O57" s="668">
        <v>547</v>
      </c>
      <c r="P57" s="681"/>
      <c r="Q57" s="669">
        <v>547</v>
      </c>
    </row>
    <row r="58" spans="1:17" ht="14.4" customHeight="1" x14ac:dyDescent="0.3">
      <c r="A58" s="664" t="s">
        <v>9369</v>
      </c>
      <c r="B58" s="665" t="s">
        <v>9819</v>
      </c>
      <c r="C58" s="665" t="s">
        <v>7628</v>
      </c>
      <c r="D58" s="665" t="s">
        <v>9862</v>
      </c>
      <c r="E58" s="665" t="s">
        <v>9863</v>
      </c>
      <c r="F58" s="668"/>
      <c r="G58" s="668"/>
      <c r="H58" s="668"/>
      <c r="I58" s="668"/>
      <c r="J58" s="668">
        <v>1</v>
      </c>
      <c r="K58" s="668">
        <v>735</v>
      </c>
      <c r="L58" s="668"/>
      <c r="M58" s="668">
        <v>735</v>
      </c>
      <c r="N58" s="668">
        <v>1</v>
      </c>
      <c r="O58" s="668">
        <v>736</v>
      </c>
      <c r="P58" s="681"/>
      <c r="Q58" s="669">
        <v>736</v>
      </c>
    </row>
    <row r="59" spans="1:17" ht="14.4" customHeight="1" x14ac:dyDescent="0.3">
      <c r="A59" s="664" t="s">
        <v>9369</v>
      </c>
      <c r="B59" s="665" t="s">
        <v>9819</v>
      </c>
      <c r="C59" s="665" t="s">
        <v>7628</v>
      </c>
      <c r="D59" s="665" t="s">
        <v>9864</v>
      </c>
      <c r="E59" s="665" t="s">
        <v>9865</v>
      </c>
      <c r="F59" s="668">
        <v>1</v>
      </c>
      <c r="G59" s="668">
        <v>327</v>
      </c>
      <c r="H59" s="668">
        <v>1</v>
      </c>
      <c r="I59" s="668">
        <v>327</v>
      </c>
      <c r="J59" s="668">
        <v>1</v>
      </c>
      <c r="K59" s="668">
        <v>327</v>
      </c>
      <c r="L59" s="668">
        <v>1</v>
      </c>
      <c r="M59" s="668">
        <v>327</v>
      </c>
      <c r="N59" s="668">
        <v>1</v>
      </c>
      <c r="O59" s="668">
        <v>329</v>
      </c>
      <c r="P59" s="681">
        <v>1.0061162079510704</v>
      </c>
      <c r="Q59" s="669">
        <v>329</v>
      </c>
    </row>
    <row r="60" spans="1:17" ht="14.4" customHeight="1" x14ac:dyDescent="0.3">
      <c r="A60" s="664" t="s">
        <v>9369</v>
      </c>
      <c r="B60" s="665" t="s">
        <v>9819</v>
      </c>
      <c r="C60" s="665" t="s">
        <v>7628</v>
      </c>
      <c r="D60" s="665" t="s">
        <v>9866</v>
      </c>
      <c r="E60" s="665" t="s">
        <v>9867</v>
      </c>
      <c r="F60" s="668"/>
      <c r="G60" s="668"/>
      <c r="H60" s="668"/>
      <c r="I60" s="668"/>
      <c r="J60" s="668">
        <v>1</v>
      </c>
      <c r="K60" s="668">
        <v>345</v>
      </c>
      <c r="L60" s="668"/>
      <c r="M60" s="668">
        <v>345</v>
      </c>
      <c r="N60" s="668">
        <v>1</v>
      </c>
      <c r="O60" s="668">
        <v>346</v>
      </c>
      <c r="P60" s="681"/>
      <c r="Q60" s="669">
        <v>346</v>
      </c>
    </row>
    <row r="61" spans="1:17" ht="14.4" customHeight="1" x14ac:dyDescent="0.3">
      <c r="A61" s="664" t="s">
        <v>9369</v>
      </c>
      <c r="B61" s="665" t="s">
        <v>9819</v>
      </c>
      <c r="C61" s="665" t="s">
        <v>7628</v>
      </c>
      <c r="D61" s="665" t="s">
        <v>9868</v>
      </c>
      <c r="E61" s="665" t="s">
        <v>9869</v>
      </c>
      <c r="F61" s="668">
        <v>2</v>
      </c>
      <c r="G61" s="668">
        <v>1504</v>
      </c>
      <c r="H61" s="668">
        <v>1</v>
      </c>
      <c r="I61" s="668">
        <v>752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9369</v>
      </c>
      <c r="B62" s="665" t="s">
        <v>9819</v>
      </c>
      <c r="C62" s="665" t="s">
        <v>7628</v>
      </c>
      <c r="D62" s="665" t="s">
        <v>9870</v>
      </c>
      <c r="E62" s="665" t="s">
        <v>9871</v>
      </c>
      <c r="F62" s="668">
        <v>2</v>
      </c>
      <c r="G62" s="668">
        <v>462</v>
      </c>
      <c r="H62" s="668">
        <v>1</v>
      </c>
      <c r="I62" s="668">
        <v>231</v>
      </c>
      <c r="J62" s="668">
        <v>2</v>
      </c>
      <c r="K62" s="668">
        <v>462</v>
      </c>
      <c r="L62" s="668">
        <v>1</v>
      </c>
      <c r="M62" s="668">
        <v>231</v>
      </c>
      <c r="N62" s="668">
        <v>1</v>
      </c>
      <c r="O62" s="668">
        <v>232</v>
      </c>
      <c r="P62" s="681">
        <v>0.50216450216450215</v>
      </c>
      <c r="Q62" s="669">
        <v>232</v>
      </c>
    </row>
    <row r="63" spans="1:17" ht="14.4" customHeight="1" x14ac:dyDescent="0.3">
      <c r="A63" s="664" t="s">
        <v>9369</v>
      </c>
      <c r="B63" s="665" t="s">
        <v>9819</v>
      </c>
      <c r="C63" s="665" t="s">
        <v>7628</v>
      </c>
      <c r="D63" s="665" t="s">
        <v>9872</v>
      </c>
      <c r="E63" s="665" t="s">
        <v>9873</v>
      </c>
      <c r="F63" s="668">
        <v>1</v>
      </c>
      <c r="G63" s="668">
        <v>229</v>
      </c>
      <c r="H63" s="668">
        <v>1</v>
      </c>
      <c r="I63" s="668">
        <v>229</v>
      </c>
      <c r="J63" s="668">
        <v>1</v>
      </c>
      <c r="K63" s="668">
        <v>230</v>
      </c>
      <c r="L63" s="668">
        <v>1.0043668122270741</v>
      </c>
      <c r="M63" s="668">
        <v>230</v>
      </c>
      <c r="N63" s="668"/>
      <c r="O63" s="668"/>
      <c r="P63" s="681"/>
      <c r="Q63" s="669"/>
    </row>
    <row r="64" spans="1:17" ht="14.4" customHeight="1" x14ac:dyDescent="0.3">
      <c r="A64" s="664" t="s">
        <v>9369</v>
      </c>
      <c r="B64" s="665" t="s">
        <v>9819</v>
      </c>
      <c r="C64" s="665" t="s">
        <v>7628</v>
      </c>
      <c r="D64" s="665" t="s">
        <v>9874</v>
      </c>
      <c r="E64" s="665" t="s">
        <v>9875</v>
      </c>
      <c r="F64" s="668">
        <v>6</v>
      </c>
      <c r="G64" s="668">
        <v>2437</v>
      </c>
      <c r="H64" s="668">
        <v>1</v>
      </c>
      <c r="I64" s="668">
        <v>406.16666666666669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9369</v>
      </c>
      <c r="B65" s="665" t="s">
        <v>9819</v>
      </c>
      <c r="C65" s="665" t="s">
        <v>7628</v>
      </c>
      <c r="D65" s="665" t="s">
        <v>9876</v>
      </c>
      <c r="E65" s="665" t="s">
        <v>9877</v>
      </c>
      <c r="F65" s="668">
        <v>2</v>
      </c>
      <c r="G65" s="668">
        <v>1301</v>
      </c>
      <c r="H65" s="668">
        <v>1</v>
      </c>
      <c r="I65" s="668">
        <v>650.5</v>
      </c>
      <c r="J65" s="668">
        <v>1</v>
      </c>
      <c r="K65" s="668">
        <v>651</v>
      </c>
      <c r="L65" s="668">
        <v>0.50038431975403541</v>
      </c>
      <c r="M65" s="668">
        <v>651</v>
      </c>
      <c r="N65" s="668"/>
      <c r="O65" s="668"/>
      <c r="P65" s="681"/>
      <c r="Q65" s="669"/>
    </row>
    <row r="66" spans="1:17" ht="14.4" customHeight="1" x14ac:dyDescent="0.3">
      <c r="A66" s="664" t="s">
        <v>9369</v>
      </c>
      <c r="B66" s="665" t="s">
        <v>9819</v>
      </c>
      <c r="C66" s="665" t="s">
        <v>7628</v>
      </c>
      <c r="D66" s="665" t="s">
        <v>9878</v>
      </c>
      <c r="E66" s="665" t="s">
        <v>9879</v>
      </c>
      <c r="F66" s="668">
        <v>6</v>
      </c>
      <c r="G66" s="668">
        <v>3517</v>
      </c>
      <c r="H66" s="668">
        <v>1</v>
      </c>
      <c r="I66" s="668">
        <v>586.16666666666663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9369</v>
      </c>
      <c r="B67" s="665" t="s">
        <v>9819</v>
      </c>
      <c r="C67" s="665" t="s">
        <v>7628</v>
      </c>
      <c r="D67" s="665" t="s">
        <v>9880</v>
      </c>
      <c r="E67" s="665" t="s">
        <v>9881</v>
      </c>
      <c r="F67" s="668">
        <v>1</v>
      </c>
      <c r="G67" s="668">
        <v>386</v>
      </c>
      <c r="H67" s="668">
        <v>1</v>
      </c>
      <c r="I67" s="668">
        <v>386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9369</v>
      </c>
      <c r="B68" s="665" t="s">
        <v>9819</v>
      </c>
      <c r="C68" s="665" t="s">
        <v>7628</v>
      </c>
      <c r="D68" s="665" t="s">
        <v>9882</v>
      </c>
      <c r="E68" s="665" t="s">
        <v>9883</v>
      </c>
      <c r="F68" s="668"/>
      <c r="G68" s="668"/>
      <c r="H68" s="668"/>
      <c r="I68" s="668"/>
      <c r="J68" s="668"/>
      <c r="K68" s="668"/>
      <c r="L68" s="668"/>
      <c r="M68" s="668"/>
      <c r="N68" s="668">
        <v>3</v>
      </c>
      <c r="O68" s="668">
        <v>2367</v>
      </c>
      <c r="P68" s="681"/>
      <c r="Q68" s="669">
        <v>789</v>
      </c>
    </row>
    <row r="69" spans="1:17" ht="14.4" customHeight="1" x14ac:dyDescent="0.3">
      <c r="A69" s="664" t="s">
        <v>9369</v>
      </c>
      <c r="B69" s="665" t="s">
        <v>9819</v>
      </c>
      <c r="C69" s="665" t="s">
        <v>7628</v>
      </c>
      <c r="D69" s="665" t="s">
        <v>9884</v>
      </c>
      <c r="E69" s="665" t="s">
        <v>9885</v>
      </c>
      <c r="F69" s="668">
        <v>1</v>
      </c>
      <c r="G69" s="668">
        <v>222</v>
      </c>
      <c r="H69" s="668">
        <v>1</v>
      </c>
      <c r="I69" s="668">
        <v>222</v>
      </c>
      <c r="J69" s="668">
        <v>1</v>
      </c>
      <c r="K69" s="668">
        <v>222</v>
      </c>
      <c r="L69" s="668">
        <v>1</v>
      </c>
      <c r="M69" s="668">
        <v>222</v>
      </c>
      <c r="N69" s="668">
        <v>1</v>
      </c>
      <c r="O69" s="668">
        <v>224</v>
      </c>
      <c r="P69" s="681">
        <v>1.0090090090090089</v>
      </c>
      <c r="Q69" s="669">
        <v>224</v>
      </c>
    </row>
    <row r="70" spans="1:17" ht="14.4" customHeight="1" x14ac:dyDescent="0.3">
      <c r="A70" s="664" t="s">
        <v>9369</v>
      </c>
      <c r="B70" s="665" t="s">
        <v>9819</v>
      </c>
      <c r="C70" s="665" t="s">
        <v>7628</v>
      </c>
      <c r="D70" s="665" t="s">
        <v>9886</v>
      </c>
      <c r="E70" s="665" t="s">
        <v>9887</v>
      </c>
      <c r="F70" s="668"/>
      <c r="G70" s="668"/>
      <c r="H70" s="668"/>
      <c r="I70" s="668"/>
      <c r="J70" s="668">
        <v>1</v>
      </c>
      <c r="K70" s="668">
        <v>565</v>
      </c>
      <c r="L70" s="668"/>
      <c r="M70" s="668">
        <v>565</v>
      </c>
      <c r="N70" s="668"/>
      <c r="O70" s="668"/>
      <c r="P70" s="681"/>
      <c r="Q70" s="669"/>
    </row>
    <row r="71" spans="1:17" ht="14.4" customHeight="1" x14ac:dyDescent="0.3">
      <c r="A71" s="664" t="s">
        <v>9369</v>
      </c>
      <c r="B71" s="665" t="s">
        <v>9819</v>
      </c>
      <c r="C71" s="665" t="s">
        <v>7628</v>
      </c>
      <c r="D71" s="665" t="s">
        <v>9888</v>
      </c>
      <c r="E71" s="665" t="s">
        <v>9889</v>
      </c>
      <c r="F71" s="668"/>
      <c r="G71" s="668"/>
      <c r="H71" s="668"/>
      <c r="I71" s="668"/>
      <c r="J71" s="668"/>
      <c r="K71" s="668"/>
      <c r="L71" s="668"/>
      <c r="M71" s="668"/>
      <c r="N71" s="668">
        <v>8</v>
      </c>
      <c r="O71" s="668">
        <v>1952</v>
      </c>
      <c r="P71" s="681"/>
      <c r="Q71" s="669">
        <v>244</v>
      </c>
    </row>
    <row r="72" spans="1:17" ht="14.4" customHeight="1" x14ac:dyDescent="0.3">
      <c r="A72" s="664" t="s">
        <v>9890</v>
      </c>
      <c r="B72" s="665" t="s">
        <v>9891</v>
      </c>
      <c r="C72" s="665" t="s">
        <v>7628</v>
      </c>
      <c r="D72" s="665" t="s">
        <v>9892</v>
      </c>
      <c r="E72" s="665" t="s">
        <v>9893</v>
      </c>
      <c r="F72" s="668">
        <v>1411</v>
      </c>
      <c r="G72" s="668">
        <v>38097</v>
      </c>
      <c r="H72" s="668">
        <v>1</v>
      </c>
      <c r="I72" s="668">
        <v>27</v>
      </c>
      <c r="J72" s="668">
        <v>1285</v>
      </c>
      <c r="K72" s="668">
        <v>34695</v>
      </c>
      <c r="L72" s="668">
        <v>0.91070163004961024</v>
      </c>
      <c r="M72" s="668">
        <v>27</v>
      </c>
      <c r="N72" s="668">
        <v>1182</v>
      </c>
      <c r="O72" s="668">
        <v>31914</v>
      </c>
      <c r="P72" s="681">
        <v>0.83770375620127568</v>
      </c>
      <c r="Q72" s="669">
        <v>27</v>
      </c>
    </row>
    <row r="73" spans="1:17" ht="14.4" customHeight="1" x14ac:dyDescent="0.3">
      <c r="A73" s="664" t="s">
        <v>9890</v>
      </c>
      <c r="B73" s="665" t="s">
        <v>9891</v>
      </c>
      <c r="C73" s="665" t="s">
        <v>7628</v>
      </c>
      <c r="D73" s="665" t="s">
        <v>9894</v>
      </c>
      <c r="E73" s="665" t="s">
        <v>9895</v>
      </c>
      <c r="F73" s="668">
        <v>938</v>
      </c>
      <c r="G73" s="668">
        <v>50652</v>
      </c>
      <c r="H73" s="668">
        <v>1</v>
      </c>
      <c r="I73" s="668">
        <v>54</v>
      </c>
      <c r="J73" s="668">
        <v>869</v>
      </c>
      <c r="K73" s="668">
        <v>46926</v>
      </c>
      <c r="L73" s="668">
        <v>0.92643923240938164</v>
      </c>
      <c r="M73" s="668">
        <v>54</v>
      </c>
      <c r="N73" s="668">
        <v>835</v>
      </c>
      <c r="O73" s="668">
        <v>45090</v>
      </c>
      <c r="P73" s="681">
        <v>0.89019189765458417</v>
      </c>
      <c r="Q73" s="669">
        <v>54</v>
      </c>
    </row>
    <row r="74" spans="1:17" ht="14.4" customHeight="1" x14ac:dyDescent="0.3">
      <c r="A74" s="664" t="s">
        <v>9890</v>
      </c>
      <c r="B74" s="665" t="s">
        <v>9891</v>
      </c>
      <c r="C74" s="665" t="s">
        <v>7628</v>
      </c>
      <c r="D74" s="665" t="s">
        <v>9896</v>
      </c>
      <c r="E74" s="665" t="s">
        <v>9897</v>
      </c>
      <c r="F74" s="668">
        <v>1234</v>
      </c>
      <c r="G74" s="668">
        <v>29616</v>
      </c>
      <c r="H74" s="668">
        <v>1</v>
      </c>
      <c r="I74" s="668">
        <v>24</v>
      </c>
      <c r="J74" s="668">
        <v>1158</v>
      </c>
      <c r="K74" s="668">
        <v>27792</v>
      </c>
      <c r="L74" s="668">
        <v>0.93841166936790921</v>
      </c>
      <c r="M74" s="668">
        <v>24</v>
      </c>
      <c r="N74" s="668">
        <v>1073</v>
      </c>
      <c r="O74" s="668">
        <v>25752</v>
      </c>
      <c r="P74" s="681">
        <v>0.86952998379254454</v>
      </c>
      <c r="Q74" s="669">
        <v>24</v>
      </c>
    </row>
    <row r="75" spans="1:17" ht="14.4" customHeight="1" x14ac:dyDescent="0.3">
      <c r="A75" s="664" t="s">
        <v>9890</v>
      </c>
      <c r="B75" s="665" t="s">
        <v>9891</v>
      </c>
      <c r="C75" s="665" t="s">
        <v>7628</v>
      </c>
      <c r="D75" s="665" t="s">
        <v>9898</v>
      </c>
      <c r="E75" s="665" t="s">
        <v>9899</v>
      </c>
      <c r="F75" s="668">
        <v>1436</v>
      </c>
      <c r="G75" s="668">
        <v>38772</v>
      </c>
      <c r="H75" s="668">
        <v>1</v>
      </c>
      <c r="I75" s="668">
        <v>27</v>
      </c>
      <c r="J75" s="668">
        <v>1367</v>
      </c>
      <c r="K75" s="668">
        <v>36909</v>
      </c>
      <c r="L75" s="668">
        <v>0.95194986072423393</v>
      </c>
      <c r="M75" s="668">
        <v>27</v>
      </c>
      <c r="N75" s="668">
        <v>1250</v>
      </c>
      <c r="O75" s="668">
        <v>33750</v>
      </c>
      <c r="P75" s="681">
        <v>0.87047353760445678</v>
      </c>
      <c r="Q75" s="669">
        <v>27</v>
      </c>
    </row>
    <row r="76" spans="1:17" ht="14.4" customHeight="1" x14ac:dyDescent="0.3">
      <c r="A76" s="664" t="s">
        <v>9890</v>
      </c>
      <c r="B76" s="665" t="s">
        <v>9891</v>
      </c>
      <c r="C76" s="665" t="s">
        <v>7628</v>
      </c>
      <c r="D76" s="665" t="s">
        <v>9900</v>
      </c>
      <c r="E76" s="665" t="s">
        <v>9901</v>
      </c>
      <c r="F76" s="668">
        <v>38</v>
      </c>
      <c r="G76" s="668">
        <v>2128</v>
      </c>
      <c r="H76" s="668">
        <v>1</v>
      </c>
      <c r="I76" s="668">
        <v>56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9890</v>
      </c>
      <c r="B77" s="665" t="s">
        <v>9891</v>
      </c>
      <c r="C77" s="665" t="s">
        <v>7628</v>
      </c>
      <c r="D77" s="665" t="s">
        <v>9902</v>
      </c>
      <c r="E77" s="665" t="s">
        <v>9903</v>
      </c>
      <c r="F77" s="668">
        <v>677</v>
      </c>
      <c r="G77" s="668">
        <v>18279</v>
      </c>
      <c r="H77" s="668">
        <v>1</v>
      </c>
      <c r="I77" s="668">
        <v>27</v>
      </c>
      <c r="J77" s="668">
        <v>621</v>
      </c>
      <c r="K77" s="668">
        <v>16767</v>
      </c>
      <c r="L77" s="668">
        <v>0.91728212703101919</v>
      </c>
      <c r="M77" s="668">
        <v>27</v>
      </c>
      <c r="N77" s="668">
        <v>510</v>
      </c>
      <c r="O77" s="668">
        <v>13770</v>
      </c>
      <c r="P77" s="681">
        <v>0.75332348596750365</v>
      </c>
      <c r="Q77" s="669">
        <v>27</v>
      </c>
    </row>
    <row r="78" spans="1:17" ht="14.4" customHeight="1" x14ac:dyDescent="0.3">
      <c r="A78" s="664" t="s">
        <v>9890</v>
      </c>
      <c r="B78" s="665" t="s">
        <v>9891</v>
      </c>
      <c r="C78" s="665" t="s">
        <v>7628</v>
      </c>
      <c r="D78" s="665" t="s">
        <v>9904</v>
      </c>
      <c r="E78" s="665" t="s">
        <v>9905</v>
      </c>
      <c r="F78" s="668">
        <v>2859</v>
      </c>
      <c r="G78" s="668">
        <v>62898</v>
      </c>
      <c r="H78" s="668">
        <v>1</v>
      </c>
      <c r="I78" s="668">
        <v>22</v>
      </c>
      <c r="J78" s="668">
        <v>2500</v>
      </c>
      <c r="K78" s="668">
        <v>55000</v>
      </c>
      <c r="L78" s="668">
        <v>0.87443161944735925</v>
      </c>
      <c r="M78" s="668">
        <v>22</v>
      </c>
      <c r="N78" s="668">
        <v>2282</v>
      </c>
      <c r="O78" s="668">
        <v>50204</v>
      </c>
      <c r="P78" s="681">
        <v>0.79818118223154955</v>
      </c>
      <c r="Q78" s="669">
        <v>22</v>
      </c>
    </row>
    <row r="79" spans="1:17" ht="14.4" customHeight="1" x14ac:dyDescent="0.3">
      <c r="A79" s="664" t="s">
        <v>9890</v>
      </c>
      <c r="B79" s="665" t="s">
        <v>9891</v>
      </c>
      <c r="C79" s="665" t="s">
        <v>7628</v>
      </c>
      <c r="D79" s="665" t="s">
        <v>9906</v>
      </c>
      <c r="E79" s="665" t="s">
        <v>9907</v>
      </c>
      <c r="F79" s="668">
        <v>32</v>
      </c>
      <c r="G79" s="668">
        <v>2176</v>
      </c>
      <c r="H79" s="668">
        <v>1</v>
      </c>
      <c r="I79" s="668">
        <v>68</v>
      </c>
      <c r="J79" s="668">
        <v>15</v>
      </c>
      <c r="K79" s="668">
        <v>1020</v>
      </c>
      <c r="L79" s="668">
        <v>0.46875</v>
      </c>
      <c r="M79" s="668">
        <v>68</v>
      </c>
      <c r="N79" s="668">
        <v>18</v>
      </c>
      <c r="O79" s="668">
        <v>1224</v>
      </c>
      <c r="P79" s="681">
        <v>0.5625</v>
      </c>
      <c r="Q79" s="669">
        <v>68</v>
      </c>
    </row>
    <row r="80" spans="1:17" ht="14.4" customHeight="1" x14ac:dyDescent="0.3">
      <c r="A80" s="664" t="s">
        <v>9890</v>
      </c>
      <c r="B80" s="665" t="s">
        <v>9891</v>
      </c>
      <c r="C80" s="665" t="s">
        <v>7628</v>
      </c>
      <c r="D80" s="665" t="s">
        <v>9908</v>
      </c>
      <c r="E80" s="665" t="s">
        <v>9909</v>
      </c>
      <c r="F80" s="668">
        <v>12</v>
      </c>
      <c r="G80" s="668">
        <v>744</v>
      </c>
      <c r="H80" s="668">
        <v>1</v>
      </c>
      <c r="I80" s="668">
        <v>62</v>
      </c>
      <c r="J80" s="668">
        <v>5</v>
      </c>
      <c r="K80" s="668">
        <v>310</v>
      </c>
      <c r="L80" s="668">
        <v>0.41666666666666669</v>
      </c>
      <c r="M80" s="668">
        <v>62</v>
      </c>
      <c r="N80" s="668"/>
      <c r="O80" s="668"/>
      <c r="P80" s="681"/>
      <c r="Q80" s="669"/>
    </row>
    <row r="81" spans="1:17" ht="14.4" customHeight="1" x14ac:dyDescent="0.3">
      <c r="A81" s="664" t="s">
        <v>9890</v>
      </c>
      <c r="B81" s="665" t="s">
        <v>9891</v>
      </c>
      <c r="C81" s="665" t="s">
        <v>7628</v>
      </c>
      <c r="D81" s="665" t="s">
        <v>9910</v>
      </c>
      <c r="E81" s="665" t="s">
        <v>9911</v>
      </c>
      <c r="F81" s="668">
        <v>229</v>
      </c>
      <c r="G81" s="668">
        <v>14146</v>
      </c>
      <c r="H81" s="668">
        <v>1</v>
      </c>
      <c r="I81" s="668">
        <v>61.772925764192138</v>
      </c>
      <c r="J81" s="668">
        <v>327</v>
      </c>
      <c r="K81" s="668">
        <v>20274</v>
      </c>
      <c r="L81" s="668">
        <v>1.4331966633677364</v>
      </c>
      <c r="M81" s="668">
        <v>62</v>
      </c>
      <c r="N81" s="668">
        <v>416</v>
      </c>
      <c r="O81" s="668">
        <v>25792</v>
      </c>
      <c r="P81" s="681">
        <v>1.8232715962109429</v>
      </c>
      <c r="Q81" s="669">
        <v>62</v>
      </c>
    </row>
    <row r="82" spans="1:17" ht="14.4" customHeight="1" x14ac:dyDescent="0.3">
      <c r="A82" s="664" t="s">
        <v>9890</v>
      </c>
      <c r="B82" s="665" t="s">
        <v>9891</v>
      </c>
      <c r="C82" s="665" t="s">
        <v>7628</v>
      </c>
      <c r="D82" s="665" t="s">
        <v>9912</v>
      </c>
      <c r="E82" s="665" t="s">
        <v>9913</v>
      </c>
      <c r="F82" s="668"/>
      <c r="G82" s="668"/>
      <c r="H82" s="668"/>
      <c r="I82" s="668"/>
      <c r="J82" s="668">
        <v>2</v>
      </c>
      <c r="K82" s="668">
        <v>788</v>
      </c>
      <c r="L82" s="668"/>
      <c r="M82" s="668">
        <v>394</v>
      </c>
      <c r="N82" s="668">
        <v>1</v>
      </c>
      <c r="O82" s="668">
        <v>394</v>
      </c>
      <c r="P82" s="681"/>
      <c r="Q82" s="669">
        <v>394</v>
      </c>
    </row>
    <row r="83" spans="1:17" ht="14.4" customHeight="1" x14ac:dyDescent="0.3">
      <c r="A83" s="664" t="s">
        <v>9890</v>
      </c>
      <c r="B83" s="665" t="s">
        <v>9891</v>
      </c>
      <c r="C83" s="665" t="s">
        <v>7628</v>
      </c>
      <c r="D83" s="665" t="s">
        <v>9914</v>
      </c>
      <c r="E83" s="665" t="s">
        <v>9915</v>
      </c>
      <c r="F83" s="668">
        <v>44</v>
      </c>
      <c r="G83" s="668">
        <v>3572</v>
      </c>
      <c r="H83" s="668">
        <v>1</v>
      </c>
      <c r="I83" s="668">
        <v>81.181818181818187</v>
      </c>
      <c r="J83" s="668">
        <v>9</v>
      </c>
      <c r="K83" s="668">
        <v>738</v>
      </c>
      <c r="L83" s="668">
        <v>0.20660694288913775</v>
      </c>
      <c r="M83" s="668">
        <v>82</v>
      </c>
      <c r="N83" s="668">
        <v>2</v>
      </c>
      <c r="O83" s="668">
        <v>164</v>
      </c>
      <c r="P83" s="681">
        <v>4.591265397536394E-2</v>
      </c>
      <c r="Q83" s="669">
        <v>82</v>
      </c>
    </row>
    <row r="84" spans="1:17" ht="14.4" customHeight="1" x14ac:dyDescent="0.3">
      <c r="A84" s="664" t="s">
        <v>9890</v>
      </c>
      <c r="B84" s="665" t="s">
        <v>9891</v>
      </c>
      <c r="C84" s="665" t="s">
        <v>7628</v>
      </c>
      <c r="D84" s="665" t="s">
        <v>9916</v>
      </c>
      <c r="E84" s="665" t="s">
        <v>9917</v>
      </c>
      <c r="F84" s="668">
        <v>124</v>
      </c>
      <c r="G84" s="668">
        <v>122388</v>
      </c>
      <c r="H84" s="668">
        <v>1</v>
      </c>
      <c r="I84" s="668">
        <v>987</v>
      </c>
      <c r="J84" s="668">
        <v>125</v>
      </c>
      <c r="K84" s="668">
        <v>123375</v>
      </c>
      <c r="L84" s="668">
        <v>1.0080645161290323</v>
      </c>
      <c r="M84" s="668">
        <v>987</v>
      </c>
      <c r="N84" s="668">
        <v>80</v>
      </c>
      <c r="O84" s="668">
        <v>79040</v>
      </c>
      <c r="P84" s="681">
        <v>0.64581494917802396</v>
      </c>
      <c r="Q84" s="669">
        <v>988</v>
      </c>
    </row>
    <row r="85" spans="1:17" ht="14.4" customHeight="1" x14ac:dyDescent="0.3">
      <c r="A85" s="664" t="s">
        <v>9890</v>
      </c>
      <c r="B85" s="665" t="s">
        <v>9891</v>
      </c>
      <c r="C85" s="665" t="s">
        <v>7628</v>
      </c>
      <c r="D85" s="665" t="s">
        <v>9918</v>
      </c>
      <c r="E85" s="665" t="s">
        <v>9919</v>
      </c>
      <c r="F85" s="668">
        <v>2</v>
      </c>
      <c r="G85" s="668">
        <v>126</v>
      </c>
      <c r="H85" s="668">
        <v>1</v>
      </c>
      <c r="I85" s="668">
        <v>63</v>
      </c>
      <c r="J85" s="668">
        <v>1</v>
      </c>
      <c r="K85" s="668">
        <v>63</v>
      </c>
      <c r="L85" s="668">
        <v>0.5</v>
      </c>
      <c r="M85" s="668">
        <v>63</v>
      </c>
      <c r="N85" s="668">
        <v>2</v>
      </c>
      <c r="O85" s="668">
        <v>126</v>
      </c>
      <c r="P85" s="681">
        <v>1</v>
      </c>
      <c r="Q85" s="669">
        <v>63</v>
      </c>
    </row>
    <row r="86" spans="1:17" ht="14.4" customHeight="1" x14ac:dyDescent="0.3">
      <c r="A86" s="664" t="s">
        <v>9890</v>
      </c>
      <c r="B86" s="665" t="s">
        <v>9891</v>
      </c>
      <c r="C86" s="665" t="s">
        <v>7628</v>
      </c>
      <c r="D86" s="665" t="s">
        <v>9920</v>
      </c>
      <c r="E86" s="665" t="s">
        <v>9921</v>
      </c>
      <c r="F86" s="668">
        <v>3</v>
      </c>
      <c r="G86" s="668">
        <v>51</v>
      </c>
      <c r="H86" s="668">
        <v>1</v>
      </c>
      <c r="I86" s="668">
        <v>17</v>
      </c>
      <c r="J86" s="668">
        <v>7</v>
      </c>
      <c r="K86" s="668">
        <v>119</v>
      </c>
      <c r="L86" s="668">
        <v>2.3333333333333335</v>
      </c>
      <c r="M86" s="668">
        <v>17</v>
      </c>
      <c r="N86" s="668">
        <v>33</v>
      </c>
      <c r="O86" s="668">
        <v>561</v>
      </c>
      <c r="P86" s="681">
        <v>11</v>
      </c>
      <c r="Q86" s="669">
        <v>17</v>
      </c>
    </row>
    <row r="87" spans="1:17" ht="14.4" customHeight="1" x14ac:dyDescent="0.3">
      <c r="A87" s="664" t="s">
        <v>9890</v>
      </c>
      <c r="B87" s="665" t="s">
        <v>9891</v>
      </c>
      <c r="C87" s="665" t="s">
        <v>7628</v>
      </c>
      <c r="D87" s="665" t="s">
        <v>9922</v>
      </c>
      <c r="E87" s="665" t="s">
        <v>9923</v>
      </c>
      <c r="F87" s="668">
        <v>1</v>
      </c>
      <c r="G87" s="668">
        <v>107</v>
      </c>
      <c r="H87" s="668">
        <v>1</v>
      </c>
      <c r="I87" s="668">
        <v>107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9890</v>
      </c>
      <c r="B88" s="665" t="s">
        <v>9891</v>
      </c>
      <c r="C88" s="665" t="s">
        <v>7628</v>
      </c>
      <c r="D88" s="665" t="s">
        <v>9924</v>
      </c>
      <c r="E88" s="665" t="s">
        <v>9925</v>
      </c>
      <c r="F88" s="668"/>
      <c r="G88" s="668"/>
      <c r="H88" s="668"/>
      <c r="I88" s="668"/>
      <c r="J88" s="668">
        <v>1</v>
      </c>
      <c r="K88" s="668">
        <v>64</v>
      </c>
      <c r="L88" s="668"/>
      <c r="M88" s="668">
        <v>64</v>
      </c>
      <c r="N88" s="668"/>
      <c r="O88" s="668"/>
      <c r="P88" s="681"/>
      <c r="Q88" s="669"/>
    </row>
    <row r="89" spans="1:17" ht="14.4" customHeight="1" x14ac:dyDescent="0.3">
      <c r="A89" s="664" t="s">
        <v>9890</v>
      </c>
      <c r="B89" s="665" t="s">
        <v>9891</v>
      </c>
      <c r="C89" s="665" t="s">
        <v>7628</v>
      </c>
      <c r="D89" s="665" t="s">
        <v>9926</v>
      </c>
      <c r="E89" s="665" t="s">
        <v>9927</v>
      </c>
      <c r="F89" s="668"/>
      <c r="G89" s="668"/>
      <c r="H89" s="668"/>
      <c r="I89" s="668"/>
      <c r="J89" s="668"/>
      <c r="K89" s="668"/>
      <c r="L89" s="668"/>
      <c r="M89" s="668"/>
      <c r="N89" s="668">
        <v>1</v>
      </c>
      <c r="O89" s="668">
        <v>482</v>
      </c>
      <c r="P89" s="681"/>
      <c r="Q89" s="669">
        <v>482</v>
      </c>
    </row>
    <row r="90" spans="1:17" ht="14.4" customHeight="1" x14ac:dyDescent="0.3">
      <c r="A90" s="664" t="s">
        <v>9890</v>
      </c>
      <c r="B90" s="665" t="s">
        <v>9891</v>
      </c>
      <c r="C90" s="665" t="s">
        <v>7628</v>
      </c>
      <c r="D90" s="665" t="s">
        <v>9928</v>
      </c>
      <c r="E90" s="665" t="s">
        <v>9929</v>
      </c>
      <c r="F90" s="668"/>
      <c r="G90" s="668"/>
      <c r="H90" s="668"/>
      <c r="I90" s="668"/>
      <c r="J90" s="668">
        <v>13</v>
      </c>
      <c r="K90" s="668">
        <v>611</v>
      </c>
      <c r="L90" s="668"/>
      <c r="M90" s="668">
        <v>47</v>
      </c>
      <c r="N90" s="668">
        <v>19</v>
      </c>
      <c r="O90" s="668">
        <v>893</v>
      </c>
      <c r="P90" s="681"/>
      <c r="Q90" s="669">
        <v>47</v>
      </c>
    </row>
    <row r="91" spans="1:17" ht="14.4" customHeight="1" x14ac:dyDescent="0.3">
      <c r="A91" s="664" t="s">
        <v>9890</v>
      </c>
      <c r="B91" s="665" t="s">
        <v>9891</v>
      </c>
      <c r="C91" s="665" t="s">
        <v>7628</v>
      </c>
      <c r="D91" s="665" t="s">
        <v>9930</v>
      </c>
      <c r="E91" s="665" t="s">
        <v>9931</v>
      </c>
      <c r="F91" s="668">
        <v>2</v>
      </c>
      <c r="G91" s="668">
        <v>120</v>
      </c>
      <c r="H91" s="668">
        <v>1</v>
      </c>
      <c r="I91" s="668">
        <v>60</v>
      </c>
      <c r="J91" s="668">
        <v>2</v>
      </c>
      <c r="K91" s="668">
        <v>120</v>
      </c>
      <c r="L91" s="668">
        <v>1</v>
      </c>
      <c r="M91" s="668">
        <v>60</v>
      </c>
      <c r="N91" s="668">
        <v>2</v>
      </c>
      <c r="O91" s="668">
        <v>120</v>
      </c>
      <c r="P91" s="681">
        <v>1</v>
      </c>
      <c r="Q91" s="669">
        <v>60</v>
      </c>
    </row>
    <row r="92" spans="1:17" ht="14.4" customHeight="1" x14ac:dyDescent="0.3">
      <c r="A92" s="664" t="s">
        <v>9890</v>
      </c>
      <c r="B92" s="665" t="s">
        <v>9891</v>
      </c>
      <c r="C92" s="665" t="s">
        <v>7628</v>
      </c>
      <c r="D92" s="665" t="s">
        <v>9932</v>
      </c>
      <c r="E92" s="665" t="s">
        <v>9933</v>
      </c>
      <c r="F92" s="668">
        <v>3</v>
      </c>
      <c r="G92" s="668">
        <v>57</v>
      </c>
      <c r="H92" s="668">
        <v>1</v>
      </c>
      <c r="I92" s="668">
        <v>19</v>
      </c>
      <c r="J92" s="668">
        <v>3</v>
      </c>
      <c r="K92" s="668">
        <v>57</v>
      </c>
      <c r="L92" s="668">
        <v>1</v>
      </c>
      <c r="M92" s="668">
        <v>19</v>
      </c>
      <c r="N92" s="668">
        <v>2</v>
      </c>
      <c r="O92" s="668">
        <v>38</v>
      </c>
      <c r="P92" s="681">
        <v>0.66666666666666663</v>
      </c>
      <c r="Q92" s="669">
        <v>19</v>
      </c>
    </row>
    <row r="93" spans="1:17" ht="14.4" customHeight="1" x14ac:dyDescent="0.3">
      <c r="A93" s="664" t="s">
        <v>9890</v>
      </c>
      <c r="B93" s="665" t="s">
        <v>9891</v>
      </c>
      <c r="C93" s="665" t="s">
        <v>7628</v>
      </c>
      <c r="D93" s="665" t="s">
        <v>9934</v>
      </c>
      <c r="E93" s="665" t="s">
        <v>9935</v>
      </c>
      <c r="F93" s="668">
        <v>1</v>
      </c>
      <c r="G93" s="668">
        <v>391</v>
      </c>
      <c r="H93" s="668">
        <v>1</v>
      </c>
      <c r="I93" s="668">
        <v>391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9890</v>
      </c>
      <c r="B94" s="665" t="s">
        <v>9891</v>
      </c>
      <c r="C94" s="665" t="s">
        <v>7628</v>
      </c>
      <c r="D94" s="665" t="s">
        <v>9936</v>
      </c>
      <c r="E94" s="665" t="s">
        <v>9937</v>
      </c>
      <c r="F94" s="668">
        <v>3</v>
      </c>
      <c r="G94" s="668">
        <v>1386</v>
      </c>
      <c r="H94" s="668">
        <v>1</v>
      </c>
      <c r="I94" s="668">
        <v>462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9890</v>
      </c>
      <c r="B95" s="665" t="s">
        <v>9891</v>
      </c>
      <c r="C95" s="665" t="s">
        <v>7628</v>
      </c>
      <c r="D95" s="665" t="s">
        <v>9938</v>
      </c>
      <c r="E95" s="665" t="s">
        <v>9939</v>
      </c>
      <c r="F95" s="668">
        <v>33</v>
      </c>
      <c r="G95" s="668">
        <v>28109</v>
      </c>
      <c r="H95" s="668">
        <v>1</v>
      </c>
      <c r="I95" s="668">
        <v>851.78787878787875</v>
      </c>
      <c r="J95" s="668">
        <v>40</v>
      </c>
      <c r="K95" s="668">
        <v>34080</v>
      </c>
      <c r="L95" s="668">
        <v>1.2124230673449785</v>
      </c>
      <c r="M95" s="668">
        <v>852</v>
      </c>
      <c r="N95" s="668">
        <v>33</v>
      </c>
      <c r="O95" s="668">
        <v>28149</v>
      </c>
      <c r="P95" s="681">
        <v>1.0014230317691843</v>
      </c>
      <c r="Q95" s="669">
        <v>853</v>
      </c>
    </row>
    <row r="96" spans="1:17" ht="14.4" customHeight="1" x14ac:dyDescent="0.3">
      <c r="A96" s="664" t="s">
        <v>9890</v>
      </c>
      <c r="B96" s="665" t="s">
        <v>9891</v>
      </c>
      <c r="C96" s="665" t="s">
        <v>7628</v>
      </c>
      <c r="D96" s="665" t="s">
        <v>9940</v>
      </c>
      <c r="E96" s="665" t="s">
        <v>9941</v>
      </c>
      <c r="F96" s="668"/>
      <c r="G96" s="668"/>
      <c r="H96" s="668"/>
      <c r="I96" s="668"/>
      <c r="J96" s="668"/>
      <c r="K96" s="668"/>
      <c r="L96" s="668"/>
      <c r="M96" s="668"/>
      <c r="N96" s="668">
        <v>8</v>
      </c>
      <c r="O96" s="668">
        <v>1496</v>
      </c>
      <c r="P96" s="681"/>
      <c r="Q96" s="669">
        <v>187</v>
      </c>
    </row>
    <row r="97" spans="1:17" ht="14.4" customHeight="1" x14ac:dyDescent="0.3">
      <c r="A97" s="664" t="s">
        <v>9890</v>
      </c>
      <c r="B97" s="665" t="s">
        <v>9891</v>
      </c>
      <c r="C97" s="665" t="s">
        <v>7628</v>
      </c>
      <c r="D97" s="665" t="s">
        <v>9942</v>
      </c>
      <c r="E97" s="665" t="s">
        <v>9943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168</v>
      </c>
      <c r="P97" s="681"/>
      <c r="Q97" s="669">
        <v>168</v>
      </c>
    </row>
    <row r="98" spans="1:17" ht="14.4" customHeight="1" x14ac:dyDescent="0.3">
      <c r="A98" s="664" t="s">
        <v>9890</v>
      </c>
      <c r="B98" s="665" t="s">
        <v>9891</v>
      </c>
      <c r="C98" s="665" t="s">
        <v>7628</v>
      </c>
      <c r="D98" s="665" t="s">
        <v>9944</v>
      </c>
      <c r="E98" s="665" t="s">
        <v>9945</v>
      </c>
      <c r="F98" s="668">
        <v>1</v>
      </c>
      <c r="G98" s="668">
        <v>237</v>
      </c>
      <c r="H98" s="668">
        <v>1</v>
      </c>
      <c r="I98" s="668">
        <v>237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9890</v>
      </c>
      <c r="B99" s="665" t="s">
        <v>9891</v>
      </c>
      <c r="C99" s="665" t="s">
        <v>7628</v>
      </c>
      <c r="D99" s="665" t="s">
        <v>9946</v>
      </c>
      <c r="E99" s="665" t="s">
        <v>9947</v>
      </c>
      <c r="F99" s="668">
        <v>2</v>
      </c>
      <c r="G99" s="668">
        <v>2428</v>
      </c>
      <c r="H99" s="668">
        <v>1</v>
      </c>
      <c r="I99" s="668">
        <v>1214</v>
      </c>
      <c r="J99" s="668">
        <v>1</v>
      </c>
      <c r="K99" s="668">
        <v>1216</v>
      </c>
      <c r="L99" s="668">
        <v>0.50082372322899504</v>
      </c>
      <c r="M99" s="668">
        <v>1216</v>
      </c>
      <c r="N99" s="668">
        <v>1</v>
      </c>
      <c r="O99" s="668">
        <v>1221</v>
      </c>
      <c r="P99" s="681">
        <v>0.50288303130148271</v>
      </c>
      <c r="Q99" s="669">
        <v>1221</v>
      </c>
    </row>
    <row r="100" spans="1:17" ht="14.4" customHeight="1" x14ac:dyDescent="0.3">
      <c r="A100" s="664" t="s">
        <v>9890</v>
      </c>
      <c r="B100" s="665" t="s">
        <v>9891</v>
      </c>
      <c r="C100" s="665" t="s">
        <v>7628</v>
      </c>
      <c r="D100" s="665" t="s">
        <v>9948</v>
      </c>
      <c r="E100" s="665" t="s">
        <v>9949</v>
      </c>
      <c r="F100" s="668">
        <v>3</v>
      </c>
      <c r="G100" s="668">
        <v>2351</v>
      </c>
      <c r="H100" s="668">
        <v>1</v>
      </c>
      <c r="I100" s="668">
        <v>783.66666666666663</v>
      </c>
      <c r="J100" s="668">
        <v>10</v>
      </c>
      <c r="K100" s="668">
        <v>7860</v>
      </c>
      <c r="L100" s="668">
        <v>3.343258188005104</v>
      </c>
      <c r="M100" s="668">
        <v>786</v>
      </c>
      <c r="N100" s="668">
        <v>7</v>
      </c>
      <c r="O100" s="668">
        <v>5509</v>
      </c>
      <c r="P100" s="681">
        <v>2.343258188005104</v>
      </c>
      <c r="Q100" s="669">
        <v>787</v>
      </c>
    </row>
    <row r="101" spans="1:17" ht="14.4" customHeight="1" x14ac:dyDescent="0.3">
      <c r="A101" s="664" t="s">
        <v>9890</v>
      </c>
      <c r="B101" s="665" t="s">
        <v>9891</v>
      </c>
      <c r="C101" s="665" t="s">
        <v>7628</v>
      </c>
      <c r="D101" s="665" t="s">
        <v>9950</v>
      </c>
      <c r="E101" s="665" t="s">
        <v>9951</v>
      </c>
      <c r="F101" s="668"/>
      <c r="G101" s="668"/>
      <c r="H101" s="668"/>
      <c r="I101" s="668"/>
      <c r="J101" s="668"/>
      <c r="K101" s="668"/>
      <c r="L101" s="668"/>
      <c r="M101" s="668"/>
      <c r="N101" s="668">
        <v>3</v>
      </c>
      <c r="O101" s="668">
        <v>567</v>
      </c>
      <c r="P101" s="681"/>
      <c r="Q101" s="669">
        <v>189</v>
      </c>
    </row>
    <row r="102" spans="1:17" ht="14.4" customHeight="1" x14ac:dyDescent="0.3">
      <c r="A102" s="664" t="s">
        <v>9890</v>
      </c>
      <c r="B102" s="665" t="s">
        <v>9891</v>
      </c>
      <c r="C102" s="665" t="s">
        <v>7628</v>
      </c>
      <c r="D102" s="665" t="s">
        <v>9952</v>
      </c>
      <c r="E102" s="665" t="s">
        <v>9953</v>
      </c>
      <c r="F102" s="668">
        <v>2</v>
      </c>
      <c r="G102" s="668">
        <v>456</v>
      </c>
      <c r="H102" s="668">
        <v>1</v>
      </c>
      <c r="I102" s="668">
        <v>228</v>
      </c>
      <c r="J102" s="668">
        <v>2</v>
      </c>
      <c r="K102" s="668">
        <v>456</v>
      </c>
      <c r="L102" s="668">
        <v>1</v>
      </c>
      <c r="M102" s="668">
        <v>228</v>
      </c>
      <c r="N102" s="668">
        <v>3</v>
      </c>
      <c r="O102" s="668">
        <v>687</v>
      </c>
      <c r="P102" s="681">
        <v>1.506578947368421</v>
      </c>
      <c r="Q102" s="669">
        <v>229</v>
      </c>
    </row>
    <row r="103" spans="1:17" ht="14.4" customHeight="1" x14ac:dyDescent="0.3">
      <c r="A103" s="664" t="s">
        <v>9890</v>
      </c>
      <c r="B103" s="665" t="s">
        <v>9891</v>
      </c>
      <c r="C103" s="665" t="s">
        <v>7628</v>
      </c>
      <c r="D103" s="665" t="s">
        <v>9954</v>
      </c>
      <c r="E103" s="665" t="s">
        <v>9955</v>
      </c>
      <c r="F103" s="668">
        <v>1</v>
      </c>
      <c r="G103" s="668">
        <v>461</v>
      </c>
      <c r="H103" s="668">
        <v>1</v>
      </c>
      <c r="I103" s="668">
        <v>461</v>
      </c>
      <c r="J103" s="668">
        <v>2</v>
      </c>
      <c r="K103" s="668">
        <v>922</v>
      </c>
      <c r="L103" s="668">
        <v>2</v>
      </c>
      <c r="M103" s="668">
        <v>461</v>
      </c>
      <c r="N103" s="668">
        <v>1</v>
      </c>
      <c r="O103" s="668">
        <v>462</v>
      </c>
      <c r="P103" s="681">
        <v>1.0021691973969631</v>
      </c>
      <c r="Q103" s="669">
        <v>462</v>
      </c>
    </row>
    <row r="104" spans="1:17" ht="14.4" customHeight="1" x14ac:dyDescent="0.3">
      <c r="A104" s="664" t="s">
        <v>9890</v>
      </c>
      <c r="B104" s="665" t="s">
        <v>9891</v>
      </c>
      <c r="C104" s="665" t="s">
        <v>7628</v>
      </c>
      <c r="D104" s="665" t="s">
        <v>9956</v>
      </c>
      <c r="E104" s="665" t="s">
        <v>9957</v>
      </c>
      <c r="F104" s="668">
        <v>2</v>
      </c>
      <c r="G104" s="668">
        <v>1122</v>
      </c>
      <c r="H104" s="668">
        <v>1</v>
      </c>
      <c r="I104" s="668">
        <v>561</v>
      </c>
      <c r="J104" s="668">
        <v>1</v>
      </c>
      <c r="K104" s="668">
        <v>561</v>
      </c>
      <c r="L104" s="668">
        <v>0.5</v>
      </c>
      <c r="M104" s="668">
        <v>561</v>
      </c>
      <c r="N104" s="668">
        <v>2</v>
      </c>
      <c r="O104" s="668">
        <v>1124</v>
      </c>
      <c r="P104" s="681">
        <v>1.0017825311942958</v>
      </c>
      <c r="Q104" s="669">
        <v>562</v>
      </c>
    </row>
    <row r="105" spans="1:17" ht="14.4" customHeight="1" x14ac:dyDescent="0.3">
      <c r="A105" s="664" t="s">
        <v>9890</v>
      </c>
      <c r="B105" s="665" t="s">
        <v>9891</v>
      </c>
      <c r="C105" s="665" t="s">
        <v>7628</v>
      </c>
      <c r="D105" s="665" t="s">
        <v>9958</v>
      </c>
      <c r="E105" s="665" t="s">
        <v>9959</v>
      </c>
      <c r="F105" s="668">
        <v>1</v>
      </c>
      <c r="G105" s="668">
        <v>132</v>
      </c>
      <c r="H105" s="668">
        <v>1</v>
      </c>
      <c r="I105" s="668">
        <v>132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9890</v>
      </c>
      <c r="B106" s="665" t="s">
        <v>9891</v>
      </c>
      <c r="C106" s="665" t="s">
        <v>7628</v>
      </c>
      <c r="D106" s="665" t="s">
        <v>9960</v>
      </c>
      <c r="E106" s="665" t="s">
        <v>9961</v>
      </c>
      <c r="F106" s="668"/>
      <c r="G106" s="668"/>
      <c r="H106" s="668"/>
      <c r="I106" s="668"/>
      <c r="J106" s="668"/>
      <c r="K106" s="668"/>
      <c r="L106" s="668"/>
      <c r="M106" s="668"/>
      <c r="N106" s="668">
        <v>1</v>
      </c>
      <c r="O106" s="668">
        <v>179</v>
      </c>
      <c r="P106" s="681"/>
      <c r="Q106" s="669">
        <v>179</v>
      </c>
    </row>
    <row r="107" spans="1:17" ht="14.4" customHeight="1" x14ac:dyDescent="0.3">
      <c r="A107" s="664" t="s">
        <v>9890</v>
      </c>
      <c r="B107" s="665" t="s">
        <v>9891</v>
      </c>
      <c r="C107" s="665" t="s">
        <v>7628</v>
      </c>
      <c r="D107" s="665" t="s">
        <v>9962</v>
      </c>
      <c r="E107" s="665" t="s">
        <v>9963</v>
      </c>
      <c r="F107" s="668">
        <v>2</v>
      </c>
      <c r="G107" s="668">
        <v>1880</v>
      </c>
      <c r="H107" s="668">
        <v>1</v>
      </c>
      <c r="I107" s="668">
        <v>940</v>
      </c>
      <c r="J107" s="668">
        <v>1</v>
      </c>
      <c r="K107" s="668">
        <v>940</v>
      </c>
      <c r="L107" s="668">
        <v>0.5</v>
      </c>
      <c r="M107" s="668">
        <v>940</v>
      </c>
      <c r="N107" s="668">
        <v>1</v>
      </c>
      <c r="O107" s="668">
        <v>941</v>
      </c>
      <c r="P107" s="681">
        <v>0.50053191489361704</v>
      </c>
      <c r="Q107" s="669">
        <v>941</v>
      </c>
    </row>
    <row r="108" spans="1:17" ht="14.4" customHeight="1" x14ac:dyDescent="0.3">
      <c r="A108" s="664" t="s">
        <v>9890</v>
      </c>
      <c r="B108" s="665" t="s">
        <v>9891</v>
      </c>
      <c r="C108" s="665" t="s">
        <v>7628</v>
      </c>
      <c r="D108" s="665" t="s">
        <v>9964</v>
      </c>
      <c r="E108" s="665" t="s">
        <v>9965</v>
      </c>
      <c r="F108" s="668"/>
      <c r="G108" s="668"/>
      <c r="H108" s="668"/>
      <c r="I108" s="668"/>
      <c r="J108" s="668">
        <v>1</v>
      </c>
      <c r="K108" s="668">
        <v>395</v>
      </c>
      <c r="L108" s="668"/>
      <c r="M108" s="668">
        <v>395</v>
      </c>
      <c r="N108" s="668"/>
      <c r="O108" s="668"/>
      <c r="P108" s="681"/>
      <c r="Q108" s="669"/>
    </row>
    <row r="109" spans="1:17" ht="14.4" customHeight="1" x14ac:dyDescent="0.3">
      <c r="A109" s="664" t="s">
        <v>9890</v>
      </c>
      <c r="B109" s="665" t="s">
        <v>9891</v>
      </c>
      <c r="C109" s="665" t="s">
        <v>7628</v>
      </c>
      <c r="D109" s="665" t="s">
        <v>9966</v>
      </c>
      <c r="E109" s="665" t="s">
        <v>9967</v>
      </c>
      <c r="F109" s="668">
        <v>2865</v>
      </c>
      <c r="G109" s="668">
        <v>85312</v>
      </c>
      <c r="H109" s="668">
        <v>1</v>
      </c>
      <c r="I109" s="668">
        <v>29.777312390924955</v>
      </c>
      <c r="J109" s="668">
        <v>2503</v>
      </c>
      <c r="K109" s="668">
        <v>75090</v>
      </c>
      <c r="L109" s="668">
        <v>0.88018098274568646</v>
      </c>
      <c r="M109" s="668">
        <v>30</v>
      </c>
      <c r="N109" s="668">
        <v>2284</v>
      </c>
      <c r="O109" s="668">
        <v>68520</v>
      </c>
      <c r="P109" s="681">
        <v>0.80316954238559635</v>
      </c>
      <c r="Q109" s="669">
        <v>30</v>
      </c>
    </row>
    <row r="110" spans="1:17" ht="14.4" customHeight="1" x14ac:dyDescent="0.3">
      <c r="A110" s="664" t="s">
        <v>9890</v>
      </c>
      <c r="B110" s="665" t="s">
        <v>9891</v>
      </c>
      <c r="C110" s="665" t="s">
        <v>7628</v>
      </c>
      <c r="D110" s="665" t="s">
        <v>9968</v>
      </c>
      <c r="E110" s="665" t="s">
        <v>9969</v>
      </c>
      <c r="F110" s="668">
        <v>2</v>
      </c>
      <c r="G110" s="668">
        <v>100</v>
      </c>
      <c r="H110" s="668">
        <v>1</v>
      </c>
      <c r="I110" s="668">
        <v>50</v>
      </c>
      <c r="J110" s="668">
        <v>2</v>
      </c>
      <c r="K110" s="668">
        <v>100</v>
      </c>
      <c r="L110" s="668">
        <v>1</v>
      </c>
      <c r="M110" s="668">
        <v>50</v>
      </c>
      <c r="N110" s="668">
        <v>2</v>
      </c>
      <c r="O110" s="668">
        <v>100</v>
      </c>
      <c r="P110" s="681">
        <v>1</v>
      </c>
      <c r="Q110" s="669">
        <v>50</v>
      </c>
    </row>
    <row r="111" spans="1:17" ht="14.4" customHeight="1" x14ac:dyDescent="0.3">
      <c r="A111" s="664" t="s">
        <v>9890</v>
      </c>
      <c r="B111" s="665" t="s">
        <v>9891</v>
      </c>
      <c r="C111" s="665" t="s">
        <v>7628</v>
      </c>
      <c r="D111" s="665" t="s">
        <v>9970</v>
      </c>
      <c r="E111" s="665" t="s">
        <v>9971</v>
      </c>
      <c r="F111" s="668">
        <v>281</v>
      </c>
      <c r="G111" s="668">
        <v>3372</v>
      </c>
      <c r="H111" s="668">
        <v>1</v>
      </c>
      <c r="I111" s="668">
        <v>12</v>
      </c>
      <c r="J111" s="668">
        <v>359</v>
      </c>
      <c r="K111" s="668">
        <v>4308</v>
      </c>
      <c r="L111" s="668">
        <v>1.2775800711743772</v>
      </c>
      <c r="M111" s="668">
        <v>12</v>
      </c>
      <c r="N111" s="668">
        <v>358</v>
      </c>
      <c r="O111" s="668">
        <v>4296</v>
      </c>
      <c r="P111" s="681">
        <v>1.2740213523131672</v>
      </c>
      <c r="Q111" s="669">
        <v>12</v>
      </c>
    </row>
    <row r="112" spans="1:17" ht="14.4" customHeight="1" x14ac:dyDescent="0.3">
      <c r="A112" s="664" t="s">
        <v>9890</v>
      </c>
      <c r="B112" s="665" t="s">
        <v>9891</v>
      </c>
      <c r="C112" s="665" t="s">
        <v>7628</v>
      </c>
      <c r="D112" s="665" t="s">
        <v>9972</v>
      </c>
      <c r="E112" s="665" t="s">
        <v>9973</v>
      </c>
      <c r="F112" s="668">
        <v>5</v>
      </c>
      <c r="G112" s="668">
        <v>910</v>
      </c>
      <c r="H112" s="668">
        <v>1</v>
      </c>
      <c r="I112" s="668">
        <v>182</v>
      </c>
      <c r="J112" s="668">
        <v>2</v>
      </c>
      <c r="K112" s="668">
        <v>364</v>
      </c>
      <c r="L112" s="668">
        <v>0.4</v>
      </c>
      <c r="M112" s="668">
        <v>182</v>
      </c>
      <c r="N112" s="668">
        <v>7</v>
      </c>
      <c r="O112" s="668">
        <v>1281</v>
      </c>
      <c r="P112" s="681">
        <v>1.4076923076923078</v>
      </c>
      <c r="Q112" s="669">
        <v>183</v>
      </c>
    </row>
    <row r="113" spans="1:17" ht="14.4" customHeight="1" x14ac:dyDescent="0.3">
      <c r="A113" s="664" t="s">
        <v>9890</v>
      </c>
      <c r="B113" s="665" t="s">
        <v>9891</v>
      </c>
      <c r="C113" s="665" t="s">
        <v>7628</v>
      </c>
      <c r="D113" s="665" t="s">
        <v>9974</v>
      </c>
      <c r="E113" s="665" t="s">
        <v>9975</v>
      </c>
      <c r="F113" s="668">
        <v>56</v>
      </c>
      <c r="G113" s="668">
        <v>3987</v>
      </c>
      <c r="H113" s="668">
        <v>1</v>
      </c>
      <c r="I113" s="668">
        <v>71.196428571428569</v>
      </c>
      <c r="J113" s="668">
        <v>11</v>
      </c>
      <c r="K113" s="668">
        <v>792</v>
      </c>
      <c r="L113" s="668">
        <v>0.19864559819413091</v>
      </c>
      <c r="M113" s="668">
        <v>72</v>
      </c>
      <c r="N113" s="668">
        <v>4</v>
      </c>
      <c r="O113" s="668">
        <v>292</v>
      </c>
      <c r="P113" s="681">
        <v>7.3238023576624026E-2</v>
      </c>
      <c r="Q113" s="669">
        <v>73</v>
      </c>
    </row>
    <row r="114" spans="1:17" ht="14.4" customHeight="1" x14ac:dyDescent="0.3">
      <c r="A114" s="664" t="s">
        <v>9890</v>
      </c>
      <c r="B114" s="665" t="s">
        <v>9891</v>
      </c>
      <c r="C114" s="665" t="s">
        <v>7628</v>
      </c>
      <c r="D114" s="665" t="s">
        <v>9976</v>
      </c>
      <c r="E114" s="665" t="s">
        <v>9977</v>
      </c>
      <c r="F114" s="668">
        <v>1</v>
      </c>
      <c r="G114" s="668">
        <v>183</v>
      </c>
      <c r="H114" s="668">
        <v>1</v>
      </c>
      <c r="I114" s="668">
        <v>183</v>
      </c>
      <c r="J114" s="668">
        <v>2</v>
      </c>
      <c r="K114" s="668">
        <v>366</v>
      </c>
      <c r="L114" s="668">
        <v>2</v>
      </c>
      <c r="M114" s="668">
        <v>183</v>
      </c>
      <c r="N114" s="668">
        <v>3</v>
      </c>
      <c r="O114" s="668">
        <v>552</v>
      </c>
      <c r="P114" s="681">
        <v>3.0163934426229506</v>
      </c>
      <c r="Q114" s="669">
        <v>184</v>
      </c>
    </row>
    <row r="115" spans="1:17" ht="14.4" customHeight="1" x14ac:dyDescent="0.3">
      <c r="A115" s="664" t="s">
        <v>9890</v>
      </c>
      <c r="B115" s="665" t="s">
        <v>9891</v>
      </c>
      <c r="C115" s="665" t="s">
        <v>7628</v>
      </c>
      <c r="D115" s="665" t="s">
        <v>9809</v>
      </c>
      <c r="E115" s="665" t="s">
        <v>9810</v>
      </c>
      <c r="F115" s="668">
        <v>4</v>
      </c>
      <c r="G115" s="668">
        <v>5044</v>
      </c>
      <c r="H115" s="668">
        <v>1</v>
      </c>
      <c r="I115" s="668">
        <v>1261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9890</v>
      </c>
      <c r="B116" s="665" t="s">
        <v>9891</v>
      </c>
      <c r="C116" s="665" t="s">
        <v>7628</v>
      </c>
      <c r="D116" s="665" t="s">
        <v>9978</v>
      </c>
      <c r="E116" s="665" t="s">
        <v>9979</v>
      </c>
      <c r="F116" s="668">
        <v>1407</v>
      </c>
      <c r="G116" s="668">
        <v>207854</v>
      </c>
      <c r="H116" s="668">
        <v>1</v>
      </c>
      <c r="I116" s="668">
        <v>147.72850035536604</v>
      </c>
      <c r="J116" s="668">
        <v>1314</v>
      </c>
      <c r="K116" s="668">
        <v>194472</v>
      </c>
      <c r="L116" s="668">
        <v>0.93561827051680502</v>
      </c>
      <c r="M116" s="668">
        <v>148</v>
      </c>
      <c r="N116" s="668">
        <v>1297</v>
      </c>
      <c r="O116" s="668">
        <v>193253</v>
      </c>
      <c r="P116" s="681">
        <v>0.9297535770300307</v>
      </c>
      <c r="Q116" s="669">
        <v>149</v>
      </c>
    </row>
    <row r="117" spans="1:17" ht="14.4" customHeight="1" x14ac:dyDescent="0.3">
      <c r="A117" s="664" t="s">
        <v>9890</v>
      </c>
      <c r="B117" s="665" t="s">
        <v>9891</v>
      </c>
      <c r="C117" s="665" t="s">
        <v>7628</v>
      </c>
      <c r="D117" s="665" t="s">
        <v>9980</v>
      </c>
      <c r="E117" s="665" t="s">
        <v>9981</v>
      </c>
      <c r="F117" s="668">
        <v>3066</v>
      </c>
      <c r="G117" s="668">
        <v>91296</v>
      </c>
      <c r="H117" s="668">
        <v>1</v>
      </c>
      <c r="I117" s="668">
        <v>29.776908023483365</v>
      </c>
      <c r="J117" s="668">
        <v>2611</v>
      </c>
      <c r="K117" s="668">
        <v>78330</v>
      </c>
      <c r="L117" s="668">
        <v>0.85797844374342802</v>
      </c>
      <c r="M117" s="668">
        <v>30</v>
      </c>
      <c r="N117" s="668">
        <v>2341</v>
      </c>
      <c r="O117" s="668">
        <v>70230</v>
      </c>
      <c r="P117" s="681">
        <v>0.76925604626708732</v>
      </c>
      <c r="Q117" s="669">
        <v>30</v>
      </c>
    </row>
    <row r="118" spans="1:17" ht="14.4" customHeight="1" x14ac:dyDescent="0.3">
      <c r="A118" s="664" t="s">
        <v>9890</v>
      </c>
      <c r="B118" s="665" t="s">
        <v>9891</v>
      </c>
      <c r="C118" s="665" t="s">
        <v>7628</v>
      </c>
      <c r="D118" s="665" t="s">
        <v>9982</v>
      </c>
      <c r="E118" s="665" t="s">
        <v>9983</v>
      </c>
      <c r="F118" s="668">
        <v>575</v>
      </c>
      <c r="G118" s="668">
        <v>17825</v>
      </c>
      <c r="H118" s="668">
        <v>1</v>
      </c>
      <c r="I118" s="668">
        <v>31</v>
      </c>
      <c r="J118" s="668">
        <v>549</v>
      </c>
      <c r="K118" s="668">
        <v>17019</v>
      </c>
      <c r="L118" s="668">
        <v>0.95478260869565212</v>
      </c>
      <c r="M118" s="668">
        <v>31</v>
      </c>
      <c r="N118" s="668">
        <v>439</v>
      </c>
      <c r="O118" s="668">
        <v>13609</v>
      </c>
      <c r="P118" s="681">
        <v>0.76347826086956527</v>
      </c>
      <c r="Q118" s="669">
        <v>31</v>
      </c>
    </row>
    <row r="119" spans="1:17" ht="14.4" customHeight="1" x14ac:dyDescent="0.3">
      <c r="A119" s="664" t="s">
        <v>9890</v>
      </c>
      <c r="B119" s="665" t="s">
        <v>9891</v>
      </c>
      <c r="C119" s="665" t="s">
        <v>7628</v>
      </c>
      <c r="D119" s="665" t="s">
        <v>9984</v>
      </c>
      <c r="E119" s="665" t="s">
        <v>9985</v>
      </c>
      <c r="F119" s="668">
        <v>1420</v>
      </c>
      <c r="G119" s="668">
        <v>38340</v>
      </c>
      <c r="H119" s="668">
        <v>1</v>
      </c>
      <c r="I119" s="668">
        <v>27</v>
      </c>
      <c r="J119" s="668">
        <v>1297</v>
      </c>
      <c r="K119" s="668">
        <v>35019</v>
      </c>
      <c r="L119" s="668">
        <v>0.91338028169014085</v>
      </c>
      <c r="M119" s="668">
        <v>27</v>
      </c>
      <c r="N119" s="668">
        <v>1192</v>
      </c>
      <c r="O119" s="668">
        <v>32184</v>
      </c>
      <c r="P119" s="681">
        <v>0.83943661971830985</v>
      </c>
      <c r="Q119" s="669">
        <v>27</v>
      </c>
    </row>
    <row r="120" spans="1:17" ht="14.4" customHeight="1" x14ac:dyDescent="0.3">
      <c r="A120" s="664" t="s">
        <v>9890</v>
      </c>
      <c r="B120" s="665" t="s">
        <v>9891</v>
      </c>
      <c r="C120" s="665" t="s">
        <v>7628</v>
      </c>
      <c r="D120" s="665" t="s">
        <v>9986</v>
      </c>
      <c r="E120" s="665" t="s">
        <v>9987</v>
      </c>
      <c r="F120" s="668"/>
      <c r="G120" s="668"/>
      <c r="H120" s="668"/>
      <c r="I120" s="668"/>
      <c r="J120" s="668">
        <v>3</v>
      </c>
      <c r="K120" s="668">
        <v>765</v>
      </c>
      <c r="L120" s="668"/>
      <c r="M120" s="668">
        <v>255</v>
      </c>
      <c r="N120" s="668">
        <v>2</v>
      </c>
      <c r="O120" s="668">
        <v>512</v>
      </c>
      <c r="P120" s="681"/>
      <c r="Q120" s="669">
        <v>256</v>
      </c>
    </row>
    <row r="121" spans="1:17" ht="14.4" customHeight="1" x14ac:dyDescent="0.3">
      <c r="A121" s="664" t="s">
        <v>9890</v>
      </c>
      <c r="B121" s="665" t="s">
        <v>9891</v>
      </c>
      <c r="C121" s="665" t="s">
        <v>7628</v>
      </c>
      <c r="D121" s="665" t="s">
        <v>9988</v>
      </c>
      <c r="E121" s="665" t="s">
        <v>9989</v>
      </c>
      <c r="F121" s="668"/>
      <c r="G121" s="668"/>
      <c r="H121" s="668"/>
      <c r="I121" s="668"/>
      <c r="J121" s="668">
        <v>1</v>
      </c>
      <c r="K121" s="668">
        <v>22</v>
      </c>
      <c r="L121" s="668"/>
      <c r="M121" s="668">
        <v>22</v>
      </c>
      <c r="N121" s="668">
        <v>2</v>
      </c>
      <c r="O121" s="668">
        <v>44</v>
      </c>
      <c r="P121" s="681"/>
      <c r="Q121" s="669">
        <v>22</v>
      </c>
    </row>
    <row r="122" spans="1:17" ht="14.4" customHeight="1" x14ac:dyDescent="0.3">
      <c r="A122" s="664" t="s">
        <v>9890</v>
      </c>
      <c r="B122" s="665" t="s">
        <v>9891</v>
      </c>
      <c r="C122" s="665" t="s">
        <v>7628</v>
      </c>
      <c r="D122" s="665" t="s">
        <v>9990</v>
      </c>
      <c r="E122" s="665" t="s">
        <v>9991</v>
      </c>
      <c r="F122" s="668">
        <v>1429</v>
      </c>
      <c r="G122" s="668">
        <v>35725</v>
      </c>
      <c r="H122" s="668">
        <v>1</v>
      </c>
      <c r="I122" s="668">
        <v>25</v>
      </c>
      <c r="J122" s="668">
        <v>1365</v>
      </c>
      <c r="K122" s="668">
        <v>34125</v>
      </c>
      <c r="L122" s="668">
        <v>0.95521343596920927</v>
      </c>
      <c r="M122" s="668">
        <v>25</v>
      </c>
      <c r="N122" s="668">
        <v>1253</v>
      </c>
      <c r="O122" s="668">
        <v>31325</v>
      </c>
      <c r="P122" s="681">
        <v>0.87683694891532538</v>
      </c>
      <c r="Q122" s="669">
        <v>25</v>
      </c>
    </row>
    <row r="123" spans="1:17" ht="14.4" customHeight="1" x14ac:dyDescent="0.3">
      <c r="A123" s="664" t="s">
        <v>9890</v>
      </c>
      <c r="B123" s="665" t="s">
        <v>9891</v>
      </c>
      <c r="C123" s="665" t="s">
        <v>7628</v>
      </c>
      <c r="D123" s="665" t="s">
        <v>9992</v>
      </c>
      <c r="E123" s="665" t="s">
        <v>9993</v>
      </c>
      <c r="F123" s="668">
        <v>3</v>
      </c>
      <c r="G123" s="668">
        <v>99</v>
      </c>
      <c r="H123" s="668">
        <v>1</v>
      </c>
      <c r="I123" s="668">
        <v>33</v>
      </c>
      <c r="J123" s="668">
        <v>4</v>
      </c>
      <c r="K123" s="668">
        <v>132</v>
      </c>
      <c r="L123" s="668">
        <v>1.3333333333333333</v>
      </c>
      <c r="M123" s="668">
        <v>33</v>
      </c>
      <c r="N123" s="668">
        <v>6</v>
      </c>
      <c r="O123" s="668">
        <v>198</v>
      </c>
      <c r="P123" s="681">
        <v>2</v>
      </c>
      <c r="Q123" s="669">
        <v>33</v>
      </c>
    </row>
    <row r="124" spans="1:17" ht="14.4" customHeight="1" x14ac:dyDescent="0.3">
      <c r="A124" s="664" t="s">
        <v>9890</v>
      </c>
      <c r="B124" s="665" t="s">
        <v>9891</v>
      </c>
      <c r="C124" s="665" t="s">
        <v>7628</v>
      </c>
      <c r="D124" s="665" t="s">
        <v>9994</v>
      </c>
      <c r="E124" s="665" t="s">
        <v>9995</v>
      </c>
      <c r="F124" s="668"/>
      <c r="G124" s="668"/>
      <c r="H124" s="668"/>
      <c r="I124" s="668"/>
      <c r="J124" s="668">
        <v>1</v>
      </c>
      <c r="K124" s="668">
        <v>30</v>
      </c>
      <c r="L124" s="668"/>
      <c r="M124" s="668">
        <v>30</v>
      </c>
      <c r="N124" s="668">
        <v>1</v>
      </c>
      <c r="O124" s="668">
        <v>30</v>
      </c>
      <c r="P124" s="681"/>
      <c r="Q124" s="669">
        <v>30</v>
      </c>
    </row>
    <row r="125" spans="1:17" ht="14.4" customHeight="1" x14ac:dyDescent="0.3">
      <c r="A125" s="664" t="s">
        <v>9890</v>
      </c>
      <c r="B125" s="665" t="s">
        <v>9891</v>
      </c>
      <c r="C125" s="665" t="s">
        <v>7628</v>
      </c>
      <c r="D125" s="665" t="s">
        <v>9996</v>
      </c>
      <c r="E125" s="665" t="s">
        <v>9997</v>
      </c>
      <c r="F125" s="668"/>
      <c r="G125" s="668"/>
      <c r="H125" s="668"/>
      <c r="I125" s="668"/>
      <c r="J125" s="668"/>
      <c r="K125" s="668"/>
      <c r="L125" s="668"/>
      <c r="M125" s="668"/>
      <c r="N125" s="668">
        <v>1</v>
      </c>
      <c r="O125" s="668">
        <v>205</v>
      </c>
      <c r="P125" s="681"/>
      <c r="Q125" s="669">
        <v>205</v>
      </c>
    </row>
    <row r="126" spans="1:17" ht="14.4" customHeight="1" x14ac:dyDescent="0.3">
      <c r="A126" s="664" t="s">
        <v>9890</v>
      </c>
      <c r="B126" s="665" t="s">
        <v>9891</v>
      </c>
      <c r="C126" s="665" t="s">
        <v>7628</v>
      </c>
      <c r="D126" s="665" t="s">
        <v>9998</v>
      </c>
      <c r="E126" s="665" t="s">
        <v>9999</v>
      </c>
      <c r="F126" s="668">
        <v>3</v>
      </c>
      <c r="G126" s="668">
        <v>78</v>
      </c>
      <c r="H126" s="668">
        <v>1</v>
      </c>
      <c r="I126" s="668">
        <v>26</v>
      </c>
      <c r="J126" s="668">
        <v>8</v>
      </c>
      <c r="K126" s="668">
        <v>208</v>
      </c>
      <c r="L126" s="668">
        <v>2.6666666666666665</v>
      </c>
      <c r="M126" s="668">
        <v>26</v>
      </c>
      <c r="N126" s="668">
        <v>9</v>
      </c>
      <c r="O126" s="668">
        <v>234</v>
      </c>
      <c r="P126" s="681">
        <v>3</v>
      </c>
      <c r="Q126" s="669">
        <v>26</v>
      </c>
    </row>
    <row r="127" spans="1:17" ht="14.4" customHeight="1" x14ac:dyDescent="0.3">
      <c r="A127" s="664" t="s">
        <v>9890</v>
      </c>
      <c r="B127" s="665" t="s">
        <v>9891</v>
      </c>
      <c r="C127" s="665" t="s">
        <v>7628</v>
      </c>
      <c r="D127" s="665" t="s">
        <v>10000</v>
      </c>
      <c r="E127" s="665" t="s">
        <v>10001</v>
      </c>
      <c r="F127" s="668">
        <v>153</v>
      </c>
      <c r="G127" s="668">
        <v>12852</v>
      </c>
      <c r="H127" s="668">
        <v>1</v>
      </c>
      <c r="I127" s="668">
        <v>84</v>
      </c>
      <c r="J127" s="668">
        <v>159</v>
      </c>
      <c r="K127" s="668">
        <v>13356</v>
      </c>
      <c r="L127" s="668">
        <v>1.0392156862745099</v>
      </c>
      <c r="M127" s="668">
        <v>84</v>
      </c>
      <c r="N127" s="668">
        <v>134</v>
      </c>
      <c r="O127" s="668">
        <v>11256</v>
      </c>
      <c r="P127" s="681">
        <v>0.87581699346405228</v>
      </c>
      <c r="Q127" s="669">
        <v>84</v>
      </c>
    </row>
    <row r="128" spans="1:17" ht="14.4" customHeight="1" x14ac:dyDescent="0.3">
      <c r="A128" s="664" t="s">
        <v>9890</v>
      </c>
      <c r="B128" s="665" t="s">
        <v>9891</v>
      </c>
      <c r="C128" s="665" t="s">
        <v>7628</v>
      </c>
      <c r="D128" s="665" t="s">
        <v>10002</v>
      </c>
      <c r="E128" s="665" t="s">
        <v>10003</v>
      </c>
      <c r="F128" s="668">
        <v>7</v>
      </c>
      <c r="G128" s="668">
        <v>1224</v>
      </c>
      <c r="H128" s="668">
        <v>1</v>
      </c>
      <c r="I128" s="668">
        <v>174.85714285714286</v>
      </c>
      <c r="J128" s="668">
        <v>11</v>
      </c>
      <c r="K128" s="668">
        <v>1925</v>
      </c>
      <c r="L128" s="668">
        <v>1.5727124183006536</v>
      </c>
      <c r="M128" s="668">
        <v>175</v>
      </c>
      <c r="N128" s="668">
        <v>12</v>
      </c>
      <c r="O128" s="668">
        <v>2112</v>
      </c>
      <c r="P128" s="681">
        <v>1.7254901960784315</v>
      </c>
      <c r="Q128" s="669">
        <v>176</v>
      </c>
    </row>
    <row r="129" spans="1:17" ht="14.4" customHeight="1" x14ac:dyDescent="0.3">
      <c r="A129" s="664" t="s">
        <v>9890</v>
      </c>
      <c r="B129" s="665" t="s">
        <v>9891</v>
      </c>
      <c r="C129" s="665" t="s">
        <v>7628</v>
      </c>
      <c r="D129" s="665" t="s">
        <v>10004</v>
      </c>
      <c r="E129" s="665" t="s">
        <v>10005</v>
      </c>
      <c r="F129" s="668">
        <v>2</v>
      </c>
      <c r="G129" s="668">
        <v>504</v>
      </c>
      <c r="H129" s="668">
        <v>1</v>
      </c>
      <c r="I129" s="668">
        <v>252</v>
      </c>
      <c r="J129" s="668">
        <v>3</v>
      </c>
      <c r="K129" s="668">
        <v>756</v>
      </c>
      <c r="L129" s="668">
        <v>1.5</v>
      </c>
      <c r="M129" s="668">
        <v>252</v>
      </c>
      <c r="N129" s="668">
        <v>2</v>
      </c>
      <c r="O129" s="668">
        <v>506</v>
      </c>
      <c r="P129" s="681">
        <v>1.003968253968254</v>
      </c>
      <c r="Q129" s="669">
        <v>253</v>
      </c>
    </row>
    <row r="130" spans="1:17" ht="14.4" customHeight="1" x14ac:dyDescent="0.3">
      <c r="A130" s="664" t="s">
        <v>9890</v>
      </c>
      <c r="B130" s="665" t="s">
        <v>9891</v>
      </c>
      <c r="C130" s="665" t="s">
        <v>7628</v>
      </c>
      <c r="D130" s="665" t="s">
        <v>10006</v>
      </c>
      <c r="E130" s="665" t="s">
        <v>10007</v>
      </c>
      <c r="F130" s="668">
        <v>4</v>
      </c>
      <c r="G130" s="668">
        <v>60</v>
      </c>
      <c r="H130" s="668">
        <v>1</v>
      </c>
      <c r="I130" s="668">
        <v>15</v>
      </c>
      <c r="J130" s="668">
        <v>8</v>
      </c>
      <c r="K130" s="668">
        <v>120</v>
      </c>
      <c r="L130" s="668">
        <v>2</v>
      </c>
      <c r="M130" s="668">
        <v>15</v>
      </c>
      <c r="N130" s="668">
        <v>22</v>
      </c>
      <c r="O130" s="668">
        <v>330</v>
      </c>
      <c r="P130" s="681">
        <v>5.5</v>
      </c>
      <c r="Q130" s="669">
        <v>15</v>
      </c>
    </row>
    <row r="131" spans="1:17" ht="14.4" customHeight="1" x14ac:dyDescent="0.3">
      <c r="A131" s="664" t="s">
        <v>9890</v>
      </c>
      <c r="B131" s="665" t="s">
        <v>9891</v>
      </c>
      <c r="C131" s="665" t="s">
        <v>7628</v>
      </c>
      <c r="D131" s="665" t="s">
        <v>10008</v>
      </c>
      <c r="E131" s="665" t="s">
        <v>10009</v>
      </c>
      <c r="F131" s="668">
        <v>31</v>
      </c>
      <c r="G131" s="668">
        <v>713</v>
      </c>
      <c r="H131" s="668">
        <v>1</v>
      </c>
      <c r="I131" s="668">
        <v>23</v>
      </c>
      <c r="J131" s="668">
        <v>20</v>
      </c>
      <c r="K131" s="668">
        <v>460</v>
      </c>
      <c r="L131" s="668">
        <v>0.64516129032258063</v>
      </c>
      <c r="M131" s="668">
        <v>23</v>
      </c>
      <c r="N131" s="668">
        <v>17</v>
      </c>
      <c r="O131" s="668">
        <v>391</v>
      </c>
      <c r="P131" s="681">
        <v>0.54838709677419351</v>
      </c>
      <c r="Q131" s="669">
        <v>23</v>
      </c>
    </row>
    <row r="132" spans="1:17" ht="14.4" customHeight="1" x14ac:dyDescent="0.3">
      <c r="A132" s="664" t="s">
        <v>9890</v>
      </c>
      <c r="B132" s="665" t="s">
        <v>9891</v>
      </c>
      <c r="C132" s="665" t="s">
        <v>7628</v>
      </c>
      <c r="D132" s="665" t="s">
        <v>10010</v>
      </c>
      <c r="E132" s="665" t="s">
        <v>10011</v>
      </c>
      <c r="F132" s="668">
        <v>2</v>
      </c>
      <c r="G132" s="668">
        <v>502</v>
      </c>
      <c r="H132" s="668">
        <v>1</v>
      </c>
      <c r="I132" s="668">
        <v>251</v>
      </c>
      <c r="J132" s="668">
        <v>2</v>
      </c>
      <c r="K132" s="668">
        <v>502</v>
      </c>
      <c r="L132" s="668">
        <v>1</v>
      </c>
      <c r="M132" s="668">
        <v>251</v>
      </c>
      <c r="N132" s="668">
        <v>2</v>
      </c>
      <c r="O132" s="668">
        <v>504</v>
      </c>
      <c r="P132" s="681">
        <v>1.0039840637450199</v>
      </c>
      <c r="Q132" s="669">
        <v>252</v>
      </c>
    </row>
    <row r="133" spans="1:17" ht="14.4" customHeight="1" x14ac:dyDescent="0.3">
      <c r="A133" s="664" t="s">
        <v>9890</v>
      </c>
      <c r="B133" s="665" t="s">
        <v>9891</v>
      </c>
      <c r="C133" s="665" t="s">
        <v>7628</v>
      </c>
      <c r="D133" s="665" t="s">
        <v>10012</v>
      </c>
      <c r="E133" s="665" t="s">
        <v>10013</v>
      </c>
      <c r="F133" s="668">
        <v>3</v>
      </c>
      <c r="G133" s="668">
        <v>111</v>
      </c>
      <c r="H133" s="668">
        <v>1</v>
      </c>
      <c r="I133" s="668">
        <v>37</v>
      </c>
      <c r="J133" s="668">
        <v>27</v>
      </c>
      <c r="K133" s="668">
        <v>999</v>
      </c>
      <c r="L133" s="668">
        <v>9</v>
      </c>
      <c r="M133" s="668">
        <v>37</v>
      </c>
      <c r="N133" s="668">
        <v>35</v>
      </c>
      <c r="O133" s="668">
        <v>1295</v>
      </c>
      <c r="P133" s="681">
        <v>11.666666666666666</v>
      </c>
      <c r="Q133" s="669">
        <v>37</v>
      </c>
    </row>
    <row r="134" spans="1:17" ht="14.4" customHeight="1" x14ac:dyDescent="0.3">
      <c r="A134" s="664" t="s">
        <v>9890</v>
      </c>
      <c r="B134" s="665" t="s">
        <v>9891</v>
      </c>
      <c r="C134" s="665" t="s">
        <v>7628</v>
      </c>
      <c r="D134" s="665" t="s">
        <v>10014</v>
      </c>
      <c r="E134" s="665" t="s">
        <v>10015</v>
      </c>
      <c r="F134" s="668">
        <v>1517</v>
      </c>
      <c r="G134" s="668">
        <v>34891</v>
      </c>
      <c r="H134" s="668">
        <v>1</v>
      </c>
      <c r="I134" s="668">
        <v>23</v>
      </c>
      <c r="J134" s="668">
        <v>1573</v>
      </c>
      <c r="K134" s="668">
        <v>36179</v>
      </c>
      <c r="L134" s="668">
        <v>1.0369149637442321</v>
      </c>
      <c r="M134" s="668">
        <v>23</v>
      </c>
      <c r="N134" s="668">
        <v>1503</v>
      </c>
      <c r="O134" s="668">
        <v>34569</v>
      </c>
      <c r="P134" s="681">
        <v>0.99077125906394203</v>
      </c>
      <c r="Q134" s="669">
        <v>23</v>
      </c>
    </row>
    <row r="135" spans="1:17" ht="14.4" customHeight="1" x14ac:dyDescent="0.3">
      <c r="A135" s="664" t="s">
        <v>9890</v>
      </c>
      <c r="B135" s="665" t="s">
        <v>9891</v>
      </c>
      <c r="C135" s="665" t="s">
        <v>7628</v>
      </c>
      <c r="D135" s="665" t="s">
        <v>10016</v>
      </c>
      <c r="E135" s="665" t="s">
        <v>10017</v>
      </c>
      <c r="F135" s="668">
        <v>1</v>
      </c>
      <c r="G135" s="668">
        <v>331</v>
      </c>
      <c r="H135" s="668">
        <v>1</v>
      </c>
      <c r="I135" s="668">
        <v>331</v>
      </c>
      <c r="J135" s="668">
        <v>2</v>
      </c>
      <c r="K135" s="668">
        <v>662</v>
      </c>
      <c r="L135" s="668">
        <v>2</v>
      </c>
      <c r="M135" s="668">
        <v>331</v>
      </c>
      <c r="N135" s="668">
        <v>2</v>
      </c>
      <c r="O135" s="668">
        <v>662</v>
      </c>
      <c r="P135" s="681">
        <v>2</v>
      </c>
      <c r="Q135" s="669">
        <v>331</v>
      </c>
    </row>
    <row r="136" spans="1:17" ht="14.4" customHeight="1" x14ac:dyDescent="0.3">
      <c r="A136" s="664" t="s">
        <v>9890</v>
      </c>
      <c r="B136" s="665" t="s">
        <v>9891</v>
      </c>
      <c r="C136" s="665" t="s">
        <v>7628</v>
      </c>
      <c r="D136" s="665" t="s">
        <v>10018</v>
      </c>
      <c r="E136" s="665" t="s">
        <v>10019</v>
      </c>
      <c r="F136" s="668">
        <v>11</v>
      </c>
      <c r="G136" s="668">
        <v>319</v>
      </c>
      <c r="H136" s="668">
        <v>1</v>
      </c>
      <c r="I136" s="668">
        <v>29</v>
      </c>
      <c r="J136" s="668">
        <v>17</v>
      </c>
      <c r="K136" s="668">
        <v>493</v>
      </c>
      <c r="L136" s="668">
        <v>1.5454545454545454</v>
      </c>
      <c r="M136" s="668">
        <v>29</v>
      </c>
      <c r="N136" s="668">
        <v>17</v>
      </c>
      <c r="O136" s="668">
        <v>493</v>
      </c>
      <c r="P136" s="681">
        <v>1.5454545454545454</v>
      </c>
      <c r="Q136" s="669">
        <v>29</v>
      </c>
    </row>
    <row r="137" spans="1:17" ht="14.4" customHeight="1" x14ac:dyDescent="0.3">
      <c r="A137" s="664" t="s">
        <v>9890</v>
      </c>
      <c r="B137" s="665" t="s">
        <v>9891</v>
      </c>
      <c r="C137" s="665" t="s">
        <v>7628</v>
      </c>
      <c r="D137" s="665" t="s">
        <v>10020</v>
      </c>
      <c r="E137" s="665" t="s">
        <v>10021</v>
      </c>
      <c r="F137" s="668">
        <v>10</v>
      </c>
      <c r="G137" s="668">
        <v>1769</v>
      </c>
      <c r="H137" s="668">
        <v>1</v>
      </c>
      <c r="I137" s="668">
        <v>176.9</v>
      </c>
      <c r="J137" s="668">
        <v>15</v>
      </c>
      <c r="K137" s="668">
        <v>2655</v>
      </c>
      <c r="L137" s="668">
        <v>1.5008479366873939</v>
      </c>
      <c r="M137" s="668">
        <v>177</v>
      </c>
      <c r="N137" s="668">
        <v>23</v>
      </c>
      <c r="O137" s="668">
        <v>4094</v>
      </c>
      <c r="P137" s="681">
        <v>2.3143018654607124</v>
      </c>
      <c r="Q137" s="669">
        <v>178</v>
      </c>
    </row>
    <row r="138" spans="1:17" ht="14.4" customHeight="1" x14ac:dyDescent="0.3">
      <c r="A138" s="664" t="s">
        <v>9890</v>
      </c>
      <c r="B138" s="665" t="s">
        <v>9891</v>
      </c>
      <c r="C138" s="665" t="s">
        <v>7628</v>
      </c>
      <c r="D138" s="665" t="s">
        <v>10022</v>
      </c>
      <c r="E138" s="665" t="s">
        <v>10023</v>
      </c>
      <c r="F138" s="668">
        <v>1</v>
      </c>
      <c r="G138" s="668">
        <v>15</v>
      </c>
      <c r="H138" s="668">
        <v>1</v>
      </c>
      <c r="I138" s="668">
        <v>15</v>
      </c>
      <c r="J138" s="668">
        <v>5</v>
      </c>
      <c r="K138" s="668">
        <v>75</v>
      </c>
      <c r="L138" s="668">
        <v>5</v>
      </c>
      <c r="M138" s="668">
        <v>15</v>
      </c>
      <c r="N138" s="668">
        <v>4</v>
      </c>
      <c r="O138" s="668">
        <v>60</v>
      </c>
      <c r="P138" s="681">
        <v>4</v>
      </c>
      <c r="Q138" s="669">
        <v>15</v>
      </c>
    </row>
    <row r="139" spans="1:17" ht="14.4" customHeight="1" x14ac:dyDescent="0.3">
      <c r="A139" s="664" t="s">
        <v>9890</v>
      </c>
      <c r="B139" s="665" t="s">
        <v>9891</v>
      </c>
      <c r="C139" s="665" t="s">
        <v>7628</v>
      </c>
      <c r="D139" s="665" t="s">
        <v>10024</v>
      </c>
      <c r="E139" s="665" t="s">
        <v>10025</v>
      </c>
      <c r="F139" s="668">
        <v>11</v>
      </c>
      <c r="G139" s="668">
        <v>209</v>
      </c>
      <c r="H139" s="668">
        <v>1</v>
      </c>
      <c r="I139" s="668">
        <v>19</v>
      </c>
      <c r="J139" s="668">
        <v>7</v>
      </c>
      <c r="K139" s="668">
        <v>133</v>
      </c>
      <c r="L139" s="668">
        <v>0.63636363636363635</v>
      </c>
      <c r="M139" s="668">
        <v>19</v>
      </c>
      <c r="N139" s="668">
        <v>20</v>
      </c>
      <c r="O139" s="668">
        <v>380</v>
      </c>
      <c r="P139" s="681">
        <v>1.8181818181818181</v>
      </c>
      <c r="Q139" s="669">
        <v>19</v>
      </c>
    </row>
    <row r="140" spans="1:17" ht="14.4" customHeight="1" x14ac:dyDescent="0.3">
      <c r="A140" s="664" t="s">
        <v>9890</v>
      </c>
      <c r="B140" s="665" t="s">
        <v>9891</v>
      </c>
      <c r="C140" s="665" t="s">
        <v>7628</v>
      </c>
      <c r="D140" s="665" t="s">
        <v>10026</v>
      </c>
      <c r="E140" s="665" t="s">
        <v>10027</v>
      </c>
      <c r="F140" s="668">
        <v>23</v>
      </c>
      <c r="G140" s="668">
        <v>460</v>
      </c>
      <c r="H140" s="668">
        <v>1</v>
      </c>
      <c r="I140" s="668">
        <v>20</v>
      </c>
      <c r="J140" s="668">
        <v>27</v>
      </c>
      <c r="K140" s="668">
        <v>540</v>
      </c>
      <c r="L140" s="668">
        <v>1.173913043478261</v>
      </c>
      <c r="M140" s="668">
        <v>20</v>
      </c>
      <c r="N140" s="668">
        <v>49</v>
      </c>
      <c r="O140" s="668">
        <v>980</v>
      </c>
      <c r="P140" s="681">
        <v>2.1304347826086958</v>
      </c>
      <c r="Q140" s="669">
        <v>20</v>
      </c>
    </row>
    <row r="141" spans="1:17" ht="14.4" customHeight="1" x14ac:dyDescent="0.3">
      <c r="A141" s="664" t="s">
        <v>9890</v>
      </c>
      <c r="B141" s="665" t="s">
        <v>9891</v>
      </c>
      <c r="C141" s="665" t="s">
        <v>7628</v>
      </c>
      <c r="D141" s="665" t="s">
        <v>10028</v>
      </c>
      <c r="E141" s="665" t="s">
        <v>10029</v>
      </c>
      <c r="F141" s="668">
        <v>1</v>
      </c>
      <c r="G141" s="668">
        <v>185</v>
      </c>
      <c r="H141" s="668">
        <v>1</v>
      </c>
      <c r="I141" s="668">
        <v>185</v>
      </c>
      <c r="J141" s="668">
        <v>2</v>
      </c>
      <c r="K141" s="668">
        <v>370</v>
      </c>
      <c r="L141" s="668">
        <v>2</v>
      </c>
      <c r="M141" s="668">
        <v>185</v>
      </c>
      <c r="N141" s="668"/>
      <c r="O141" s="668"/>
      <c r="P141" s="681"/>
      <c r="Q141" s="669"/>
    </row>
    <row r="142" spans="1:17" ht="14.4" customHeight="1" x14ac:dyDescent="0.3">
      <c r="A142" s="664" t="s">
        <v>9890</v>
      </c>
      <c r="B142" s="665" t="s">
        <v>9891</v>
      </c>
      <c r="C142" s="665" t="s">
        <v>7628</v>
      </c>
      <c r="D142" s="665" t="s">
        <v>10030</v>
      </c>
      <c r="E142" s="665" t="s">
        <v>10031</v>
      </c>
      <c r="F142" s="668">
        <v>1</v>
      </c>
      <c r="G142" s="668">
        <v>186</v>
      </c>
      <c r="H142" s="668">
        <v>1</v>
      </c>
      <c r="I142" s="668">
        <v>186</v>
      </c>
      <c r="J142" s="668">
        <v>2</v>
      </c>
      <c r="K142" s="668">
        <v>374</v>
      </c>
      <c r="L142" s="668">
        <v>2.010752688172043</v>
      </c>
      <c r="M142" s="668">
        <v>187</v>
      </c>
      <c r="N142" s="668">
        <v>1</v>
      </c>
      <c r="O142" s="668">
        <v>188</v>
      </c>
      <c r="P142" s="681">
        <v>1.010752688172043</v>
      </c>
      <c r="Q142" s="669">
        <v>188</v>
      </c>
    </row>
    <row r="143" spans="1:17" ht="14.4" customHeight="1" x14ac:dyDescent="0.3">
      <c r="A143" s="664" t="s">
        <v>9890</v>
      </c>
      <c r="B143" s="665" t="s">
        <v>9891</v>
      </c>
      <c r="C143" s="665" t="s">
        <v>7628</v>
      </c>
      <c r="D143" s="665" t="s">
        <v>10032</v>
      </c>
      <c r="E143" s="665" t="s">
        <v>10033</v>
      </c>
      <c r="F143" s="668">
        <v>1</v>
      </c>
      <c r="G143" s="668">
        <v>267</v>
      </c>
      <c r="H143" s="668">
        <v>1</v>
      </c>
      <c r="I143" s="668">
        <v>267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9890</v>
      </c>
      <c r="B144" s="665" t="s">
        <v>9891</v>
      </c>
      <c r="C144" s="665" t="s">
        <v>7628</v>
      </c>
      <c r="D144" s="665" t="s">
        <v>10034</v>
      </c>
      <c r="E144" s="665" t="s">
        <v>10035</v>
      </c>
      <c r="F144" s="668">
        <v>3</v>
      </c>
      <c r="G144" s="668">
        <v>252</v>
      </c>
      <c r="H144" s="668">
        <v>1</v>
      </c>
      <c r="I144" s="668">
        <v>84</v>
      </c>
      <c r="J144" s="668">
        <v>23</v>
      </c>
      <c r="K144" s="668">
        <v>1932</v>
      </c>
      <c r="L144" s="668">
        <v>7.666666666666667</v>
      </c>
      <c r="M144" s="668">
        <v>84</v>
      </c>
      <c r="N144" s="668">
        <v>29</v>
      </c>
      <c r="O144" s="668">
        <v>2436</v>
      </c>
      <c r="P144" s="681">
        <v>9.6666666666666661</v>
      </c>
      <c r="Q144" s="669">
        <v>84</v>
      </c>
    </row>
    <row r="145" spans="1:17" ht="14.4" customHeight="1" x14ac:dyDescent="0.3">
      <c r="A145" s="664" t="s">
        <v>9890</v>
      </c>
      <c r="B145" s="665" t="s">
        <v>9891</v>
      </c>
      <c r="C145" s="665" t="s">
        <v>7628</v>
      </c>
      <c r="D145" s="665" t="s">
        <v>10036</v>
      </c>
      <c r="E145" s="665" t="s">
        <v>10037</v>
      </c>
      <c r="F145" s="668">
        <v>1</v>
      </c>
      <c r="G145" s="668">
        <v>78</v>
      </c>
      <c r="H145" s="668">
        <v>1</v>
      </c>
      <c r="I145" s="668">
        <v>78</v>
      </c>
      <c r="J145" s="668">
        <v>2</v>
      </c>
      <c r="K145" s="668">
        <v>156</v>
      </c>
      <c r="L145" s="668">
        <v>2</v>
      </c>
      <c r="M145" s="668">
        <v>78</v>
      </c>
      <c r="N145" s="668">
        <v>2</v>
      </c>
      <c r="O145" s="668">
        <v>156</v>
      </c>
      <c r="P145" s="681">
        <v>2</v>
      </c>
      <c r="Q145" s="669">
        <v>78</v>
      </c>
    </row>
    <row r="146" spans="1:17" ht="14.4" customHeight="1" x14ac:dyDescent="0.3">
      <c r="A146" s="664" t="s">
        <v>9890</v>
      </c>
      <c r="B146" s="665" t="s">
        <v>9891</v>
      </c>
      <c r="C146" s="665" t="s">
        <v>7628</v>
      </c>
      <c r="D146" s="665" t="s">
        <v>10038</v>
      </c>
      <c r="E146" s="665" t="s">
        <v>10039</v>
      </c>
      <c r="F146" s="668">
        <v>1</v>
      </c>
      <c r="G146" s="668">
        <v>300</v>
      </c>
      <c r="H146" s="668">
        <v>1</v>
      </c>
      <c r="I146" s="668">
        <v>300</v>
      </c>
      <c r="J146" s="668"/>
      <c r="K146" s="668"/>
      <c r="L146" s="668"/>
      <c r="M146" s="668"/>
      <c r="N146" s="668">
        <v>1</v>
      </c>
      <c r="O146" s="668">
        <v>301</v>
      </c>
      <c r="P146" s="681">
        <v>1.0033333333333334</v>
      </c>
      <c r="Q146" s="669">
        <v>301</v>
      </c>
    </row>
    <row r="147" spans="1:17" ht="14.4" customHeight="1" x14ac:dyDescent="0.3">
      <c r="A147" s="664" t="s">
        <v>9890</v>
      </c>
      <c r="B147" s="665" t="s">
        <v>9891</v>
      </c>
      <c r="C147" s="665" t="s">
        <v>7628</v>
      </c>
      <c r="D147" s="665" t="s">
        <v>10040</v>
      </c>
      <c r="E147" s="665" t="s">
        <v>10041</v>
      </c>
      <c r="F147" s="668">
        <v>1</v>
      </c>
      <c r="G147" s="668">
        <v>21</v>
      </c>
      <c r="H147" s="668">
        <v>1</v>
      </c>
      <c r="I147" s="668">
        <v>21</v>
      </c>
      <c r="J147" s="668"/>
      <c r="K147" s="668"/>
      <c r="L147" s="668"/>
      <c r="M147" s="668"/>
      <c r="N147" s="668">
        <v>1</v>
      </c>
      <c r="O147" s="668">
        <v>21</v>
      </c>
      <c r="P147" s="681">
        <v>1</v>
      </c>
      <c r="Q147" s="669">
        <v>21</v>
      </c>
    </row>
    <row r="148" spans="1:17" ht="14.4" customHeight="1" x14ac:dyDescent="0.3">
      <c r="A148" s="664" t="s">
        <v>9890</v>
      </c>
      <c r="B148" s="665" t="s">
        <v>9891</v>
      </c>
      <c r="C148" s="665" t="s">
        <v>7628</v>
      </c>
      <c r="D148" s="665" t="s">
        <v>10042</v>
      </c>
      <c r="E148" s="665" t="s">
        <v>10043</v>
      </c>
      <c r="F148" s="668">
        <v>51</v>
      </c>
      <c r="G148" s="668">
        <v>1122</v>
      </c>
      <c r="H148" s="668">
        <v>1</v>
      </c>
      <c r="I148" s="668">
        <v>22</v>
      </c>
      <c r="J148" s="668">
        <v>30</v>
      </c>
      <c r="K148" s="668">
        <v>660</v>
      </c>
      <c r="L148" s="668">
        <v>0.58823529411764708</v>
      </c>
      <c r="M148" s="668">
        <v>22</v>
      </c>
      <c r="N148" s="668">
        <v>28</v>
      </c>
      <c r="O148" s="668">
        <v>616</v>
      </c>
      <c r="P148" s="681">
        <v>0.5490196078431373</v>
      </c>
      <c r="Q148" s="669">
        <v>22</v>
      </c>
    </row>
    <row r="149" spans="1:17" ht="14.4" customHeight="1" x14ac:dyDescent="0.3">
      <c r="A149" s="664" t="s">
        <v>9890</v>
      </c>
      <c r="B149" s="665" t="s">
        <v>9891</v>
      </c>
      <c r="C149" s="665" t="s">
        <v>7628</v>
      </c>
      <c r="D149" s="665" t="s">
        <v>10044</v>
      </c>
      <c r="E149" s="665" t="s">
        <v>10045</v>
      </c>
      <c r="F149" s="668">
        <v>3</v>
      </c>
      <c r="G149" s="668">
        <v>1485</v>
      </c>
      <c r="H149" s="668">
        <v>1</v>
      </c>
      <c r="I149" s="668">
        <v>495</v>
      </c>
      <c r="J149" s="668">
        <v>5</v>
      </c>
      <c r="K149" s="668">
        <v>2475</v>
      </c>
      <c r="L149" s="668">
        <v>1.6666666666666667</v>
      </c>
      <c r="M149" s="668">
        <v>495</v>
      </c>
      <c r="N149" s="668">
        <v>4</v>
      </c>
      <c r="O149" s="668">
        <v>1980</v>
      </c>
      <c r="P149" s="681">
        <v>1.3333333333333333</v>
      </c>
      <c r="Q149" s="669">
        <v>495</v>
      </c>
    </row>
    <row r="150" spans="1:17" ht="14.4" customHeight="1" x14ac:dyDescent="0.3">
      <c r="A150" s="664" t="s">
        <v>9890</v>
      </c>
      <c r="B150" s="665" t="s">
        <v>9891</v>
      </c>
      <c r="C150" s="665" t="s">
        <v>7628</v>
      </c>
      <c r="D150" s="665" t="s">
        <v>10046</v>
      </c>
      <c r="E150" s="665" t="s">
        <v>10047</v>
      </c>
      <c r="F150" s="668">
        <v>6</v>
      </c>
      <c r="G150" s="668">
        <v>3420</v>
      </c>
      <c r="H150" s="668">
        <v>1</v>
      </c>
      <c r="I150" s="668">
        <v>570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9890</v>
      </c>
      <c r="B151" s="665" t="s">
        <v>9891</v>
      </c>
      <c r="C151" s="665" t="s">
        <v>7628</v>
      </c>
      <c r="D151" s="665" t="s">
        <v>9813</v>
      </c>
      <c r="E151" s="665" t="s">
        <v>9814</v>
      </c>
      <c r="F151" s="668">
        <v>6</v>
      </c>
      <c r="G151" s="668">
        <v>6036</v>
      </c>
      <c r="H151" s="668">
        <v>1</v>
      </c>
      <c r="I151" s="668">
        <v>1006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9890</v>
      </c>
      <c r="B152" s="665" t="s">
        <v>9891</v>
      </c>
      <c r="C152" s="665" t="s">
        <v>7628</v>
      </c>
      <c r="D152" s="665" t="s">
        <v>10048</v>
      </c>
      <c r="E152" s="665" t="s">
        <v>10049</v>
      </c>
      <c r="F152" s="668"/>
      <c r="G152" s="668"/>
      <c r="H152" s="668"/>
      <c r="I152" s="668"/>
      <c r="J152" s="668"/>
      <c r="K152" s="668"/>
      <c r="L152" s="668"/>
      <c r="M152" s="668"/>
      <c r="N152" s="668">
        <v>1</v>
      </c>
      <c r="O152" s="668">
        <v>205</v>
      </c>
      <c r="P152" s="681"/>
      <c r="Q152" s="669">
        <v>205</v>
      </c>
    </row>
    <row r="153" spans="1:17" ht="14.4" customHeight="1" x14ac:dyDescent="0.3">
      <c r="A153" s="664" t="s">
        <v>9890</v>
      </c>
      <c r="B153" s="665" t="s">
        <v>9891</v>
      </c>
      <c r="C153" s="665" t="s">
        <v>7628</v>
      </c>
      <c r="D153" s="665" t="s">
        <v>10050</v>
      </c>
      <c r="E153" s="665" t="s">
        <v>10051</v>
      </c>
      <c r="F153" s="668"/>
      <c r="G153" s="668"/>
      <c r="H153" s="668"/>
      <c r="I153" s="668"/>
      <c r="J153" s="668">
        <v>1</v>
      </c>
      <c r="K153" s="668">
        <v>167</v>
      </c>
      <c r="L153" s="668"/>
      <c r="M153" s="668">
        <v>167</v>
      </c>
      <c r="N153" s="668"/>
      <c r="O153" s="668"/>
      <c r="P153" s="681"/>
      <c r="Q153" s="669"/>
    </row>
    <row r="154" spans="1:17" ht="14.4" customHeight="1" x14ac:dyDescent="0.3">
      <c r="A154" s="664" t="s">
        <v>9890</v>
      </c>
      <c r="B154" s="665" t="s">
        <v>9891</v>
      </c>
      <c r="C154" s="665" t="s">
        <v>7628</v>
      </c>
      <c r="D154" s="665" t="s">
        <v>10052</v>
      </c>
      <c r="E154" s="665" t="s">
        <v>10053</v>
      </c>
      <c r="F154" s="668">
        <v>1</v>
      </c>
      <c r="G154" s="668">
        <v>263</v>
      </c>
      <c r="H154" s="668">
        <v>1</v>
      </c>
      <c r="I154" s="668">
        <v>263</v>
      </c>
      <c r="J154" s="668"/>
      <c r="K154" s="668"/>
      <c r="L154" s="668"/>
      <c r="M154" s="668"/>
      <c r="N154" s="668"/>
      <c r="O154" s="668"/>
      <c r="P154" s="681"/>
      <c r="Q154" s="669"/>
    </row>
    <row r="155" spans="1:17" ht="14.4" customHeight="1" x14ac:dyDescent="0.3">
      <c r="A155" s="664" t="s">
        <v>9890</v>
      </c>
      <c r="B155" s="665" t="s">
        <v>9891</v>
      </c>
      <c r="C155" s="665" t="s">
        <v>7628</v>
      </c>
      <c r="D155" s="665" t="s">
        <v>10054</v>
      </c>
      <c r="E155" s="665" t="s">
        <v>10055</v>
      </c>
      <c r="F155" s="668">
        <v>1</v>
      </c>
      <c r="G155" s="668">
        <v>127</v>
      </c>
      <c r="H155" s="668">
        <v>1</v>
      </c>
      <c r="I155" s="668">
        <v>127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9890</v>
      </c>
      <c r="B156" s="665" t="s">
        <v>9891</v>
      </c>
      <c r="C156" s="665" t="s">
        <v>7628</v>
      </c>
      <c r="D156" s="665" t="s">
        <v>10056</v>
      </c>
      <c r="E156" s="665" t="s">
        <v>10057</v>
      </c>
      <c r="F156" s="668"/>
      <c r="G156" s="668"/>
      <c r="H156" s="668"/>
      <c r="I156" s="668"/>
      <c r="J156" s="668"/>
      <c r="K156" s="668"/>
      <c r="L156" s="668"/>
      <c r="M156" s="668"/>
      <c r="N156" s="668">
        <v>1</v>
      </c>
      <c r="O156" s="668">
        <v>310</v>
      </c>
      <c r="P156" s="681"/>
      <c r="Q156" s="669">
        <v>310</v>
      </c>
    </row>
    <row r="157" spans="1:17" ht="14.4" customHeight="1" x14ac:dyDescent="0.3">
      <c r="A157" s="664" t="s">
        <v>9890</v>
      </c>
      <c r="B157" s="665" t="s">
        <v>9891</v>
      </c>
      <c r="C157" s="665" t="s">
        <v>7628</v>
      </c>
      <c r="D157" s="665" t="s">
        <v>10058</v>
      </c>
      <c r="E157" s="665" t="s">
        <v>10059</v>
      </c>
      <c r="F157" s="668">
        <v>30</v>
      </c>
      <c r="G157" s="668">
        <v>690</v>
      </c>
      <c r="H157" s="668">
        <v>1</v>
      </c>
      <c r="I157" s="668">
        <v>23</v>
      </c>
      <c r="J157" s="668">
        <v>14</v>
      </c>
      <c r="K157" s="668">
        <v>322</v>
      </c>
      <c r="L157" s="668">
        <v>0.46666666666666667</v>
      </c>
      <c r="M157" s="668">
        <v>23</v>
      </c>
      <c r="N157" s="668">
        <v>5</v>
      </c>
      <c r="O157" s="668">
        <v>115</v>
      </c>
      <c r="P157" s="681">
        <v>0.16666666666666666</v>
      </c>
      <c r="Q157" s="669">
        <v>23</v>
      </c>
    </row>
    <row r="158" spans="1:17" ht="14.4" customHeight="1" x14ac:dyDescent="0.3">
      <c r="A158" s="664" t="s">
        <v>9890</v>
      </c>
      <c r="B158" s="665" t="s">
        <v>9891</v>
      </c>
      <c r="C158" s="665" t="s">
        <v>7628</v>
      </c>
      <c r="D158" s="665" t="s">
        <v>10060</v>
      </c>
      <c r="E158" s="665" t="s">
        <v>10061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17</v>
      </c>
      <c r="P158" s="681"/>
      <c r="Q158" s="669">
        <v>17</v>
      </c>
    </row>
    <row r="159" spans="1:17" ht="14.4" customHeight="1" x14ac:dyDescent="0.3">
      <c r="A159" s="664" t="s">
        <v>9890</v>
      </c>
      <c r="B159" s="665" t="s">
        <v>9891</v>
      </c>
      <c r="C159" s="665" t="s">
        <v>7628</v>
      </c>
      <c r="D159" s="665" t="s">
        <v>10062</v>
      </c>
      <c r="E159" s="665" t="s">
        <v>10063</v>
      </c>
      <c r="F159" s="668">
        <v>1</v>
      </c>
      <c r="G159" s="668">
        <v>650</v>
      </c>
      <c r="H159" s="668">
        <v>1</v>
      </c>
      <c r="I159" s="668">
        <v>650</v>
      </c>
      <c r="J159" s="668">
        <v>2</v>
      </c>
      <c r="K159" s="668">
        <v>1300</v>
      </c>
      <c r="L159" s="668">
        <v>2</v>
      </c>
      <c r="M159" s="668">
        <v>650</v>
      </c>
      <c r="N159" s="668">
        <v>1</v>
      </c>
      <c r="O159" s="668">
        <v>651</v>
      </c>
      <c r="P159" s="681">
        <v>1.0015384615384615</v>
      </c>
      <c r="Q159" s="669">
        <v>651</v>
      </c>
    </row>
    <row r="160" spans="1:17" ht="14.4" customHeight="1" x14ac:dyDescent="0.3">
      <c r="A160" s="664" t="s">
        <v>9890</v>
      </c>
      <c r="B160" s="665" t="s">
        <v>9891</v>
      </c>
      <c r="C160" s="665" t="s">
        <v>7628</v>
      </c>
      <c r="D160" s="665" t="s">
        <v>10064</v>
      </c>
      <c r="E160" s="665" t="s">
        <v>10065</v>
      </c>
      <c r="F160" s="668">
        <v>122</v>
      </c>
      <c r="G160" s="668">
        <v>35603</v>
      </c>
      <c r="H160" s="668">
        <v>1</v>
      </c>
      <c r="I160" s="668">
        <v>291.82786885245901</v>
      </c>
      <c r="J160" s="668">
        <v>117</v>
      </c>
      <c r="K160" s="668">
        <v>34281</v>
      </c>
      <c r="L160" s="668">
        <v>0.96286829761536952</v>
      </c>
      <c r="M160" s="668">
        <v>293</v>
      </c>
      <c r="N160" s="668">
        <v>131</v>
      </c>
      <c r="O160" s="668">
        <v>38514</v>
      </c>
      <c r="P160" s="681">
        <v>1.081762772800045</v>
      </c>
      <c r="Q160" s="669">
        <v>294</v>
      </c>
    </row>
    <row r="161" spans="1:17" ht="14.4" customHeight="1" x14ac:dyDescent="0.3">
      <c r="A161" s="664" t="s">
        <v>9890</v>
      </c>
      <c r="B161" s="665" t="s">
        <v>9891</v>
      </c>
      <c r="C161" s="665" t="s">
        <v>7628</v>
      </c>
      <c r="D161" s="665" t="s">
        <v>9817</v>
      </c>
      <c r="E161" s="665" t="s">
        <v>9818</v>
      </c>
      <c r="F161" s="668">
        <v>3</v>
      </c>
      <c r="G161" s="668">
        <v>1110</v>
      </c>
      <c r="H161" s="668">
        <v>1</v>
      </c>
      <c r="I161" s="668">
        <v>370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9890</v>
      </c>
      <c r="B162" s="665" t="s">
        <v>9891</v>
      </c>
      <c r="C162" s="665" t="s">
        <v>7628</v>
      </c>
      <c r="D162" s="665" t="s">
        <v>10066</v>
      </c>
      <c r="E162" s="665" t="s">
        <v>10067</v>
      </c>
      <c r="F162" s="668">
        <v>2</v>
      </c>
      <c r="G162" s="668">
        <v>90</v>
      </c>
      <c r="H162" s="668">
        <v>1</v>
      </c>
      <c r="I162" s="668">
        <v>45</v>
      </c>
      <c r="J162" s="668">
        <v>1</v>
      </c>
      <c r="K162" s="668">
        <v>45</v>
      </c>
      <c r="L162" s="668">
        <v>0.5</v>
      </c>
      <c r="M162" s="668">
        <v>45</v>
      </c>
      <c r="N162" s="668">
        <v>8</v>
      </c>
      <c r="O162" s="668">
        <v>360</v>
      </c>
      <c r="P162" s="681">
        <v>4</v>
      </c>
      <c r="Q162" s="669">
        <v>45</v>
      </c>
    </row>
    <row r="163" spans="1:17" ht="14.4" customHeight="1" x14ac:dyDescent="0.3">
      <c r="A163" s="664" t="s">
        <v>9890</v>
      </c>
      <c r="B163" s="665" t="s">
        <v>9891</v>
      </c>
      <c r="C163" s="665" t="s">
        <v>7628</v>
      </c>
      <c r="D163" s="665" t="s">
        <v>10068</v>
      </c>
      <c r="E163" s="665" t="s">
        <v>10069</v>
      </c>
      <c r="F163" s="668">
        <v>44</v>
      </c>
      <c r="G163" s="668">
        <v>2024</v>
      </c>
      <c r="H163" s="668">
        <v>1</v>
      </c>
      <c r="I163" s="668">
        <v>46</v>
      </c>
      <c r="J163" s="668">
        <v>9</v>
      </c>
      <c r="K163" s="668">
        <v>414</v>
      </c>
      <c r="L163" s="668">
        <v>0.20454545454545456</v>
      </c>
      <c r="M163" s="668">
        <v>46</v>
      </c>
      <c r="N163" s="668">
        <v>2</v>
      </c>
      <c r="O163" s="668">
        <v>92</v>
      </c>
      <c r="P163" s="681">
        <v>4.5454545454545456E-2</v>
      </c>
      <c r="Q163" s="669">
        <v>46</v>
      </c>
    </row>
    <row r="164" spans="1:17" ht="14.4" customHeight="1" x14ac:dyDescent="0.3">
      <c r="A164" s="664" t="s">
        <v>9890</v>
      </c>
      <c r="B164" s="665" t="s">
        <v>9891</v>
      </c>
      <c r="C164" s="665" t="s">
        <v>7628</v>
      </c>
      <c r="D164" s="665" t="s">
        <v>10070</v>
      </c>
      <c r="E164" s="665" t="s">
        <v>10071</v>
      </c>
      <c r="F164" s="668"/>
      <c r="G164" s="668"/>
      <c r="H164" s="668"/>
      <c r="I164" s="668"/>
      <c r="J164" s="668"/>
      <c r="K164" s="668"/>
      <c r="L164" s="668"/>
      <c r="M164" s="668"/>
      <c r="N164" s="668">
        <v>1</v>
      </c>
      <c r="O164" s="668">
        <v>528</v>
      </c>
      <c r="P164" s="681"/>
      <c r="Q164" s="669">
        <v>528</v>
      </c>
    </row>
    <row r="165" spans="1:17" ht="14.4" customHeight="1" x14ac:dyDescent="0.3">
      <c r="A165" s="664" t="s">
        <v>9890</v>
      </c>
      <c r="B165" s="665" t="s">
        <v>9891</v>
      </c>
      <c r="C165" s="665" t="s">
        <v>7628</v>
      </c>
      <c r="D165" s="665" t="s">
        <v>10072</v>
      </c>
      <c r="E165" s="665" t="s">
        <v>10073</v>
      </c>
      <c r="F165" s="668"/>
      <c r="G165" s="668"/>
      <c r="H165" s="668"/>
      <c r="I165" s="668"/>
      <c r="J165" s="668"/>
      <c r="K165" s="668"/>
      <c r="L165" s="668"/>
      <c r="M165" s="668"/>
      <c r="N165" s="668">
        <v>1</v>
      </c>
      <c r="O165" s="668">
        <v>31</v>
      </c>
      <c r="P165" s="681"/>
      <c r="Q165" s="669">
        <v>31</v>
      </c>
    </row>
    <row r="166" spans="1:17" ht="14.4" customHeight="1" x14ac:dyDescent="0.3">
      <c r="A166" s="664" t="s">
        <v>9890</v>
      </c>
      <c r="B166" s="665" t="s">
        <v>9891</v>
      </c>
      <c r="C166" s="665" t="s">
        <v>7628</v>
      </c>
      <c r="D166" s="665" t="s">
        <v>10074</v>
      </c>
      <c r="E166" s="665" t="s">
        <v>10075</v>
      </c>
      <c r="F166" s="668">
        <v>1</v>
      </c>
      <c r="G166" s="668">
        <v>26</v>
      </c>
      <c r="H166" s="668">
        <v>1</v>
      </c>
      <c r="I166" s="668">
        <v>26</v>
      </c>
      <c r="J166" s="668"/>
      <c r="K166" s="668"/>
      <c r="L166" s="668"/>
      <c r="M166" s="668"/>
      <c r="N166" s="668">
        <v>3</v>
      </c>
      <c r="O166" s="668">
        <v>78</v>
      </c>
      <c r="P166" s="681">
        <v>3</v>
      </c>
      <c r="Q166" s="669">
        <v>26</v>
      </c>
    </row>
    <row r="167" spans="1:17" ht="14.4" customHeight="1" x14ac:dyDescent="0.3">
      <c r="A167" s="664" t="s">
        <v>9890</v>
      </c>
      <c r="B167" s="665" t="s">
        <v>9891</v>
      </c>
      <c r="C167" s="665" t="s">
        <v>7628</v>
      </c>
      <c r="D167" s="665" t="s">
        <v>10076</v>
      </c>
      <c r="E167" s="665" t="s">
        <v>10077</v>
      </c>
      <c r="F167" s="668"/>
      <c r="G167" s="668"/>
      <c r="H167" s="668"/>
      <c r="I167" s="668"/>
      <c r="J167" s="668"/>
      <c r="K167" s="668"/>
      <c r="L167" s="668"/>
      <c r="M167" s="668"/>
      <c r="N167" s="668">
        <v>7</v>
      </c>
      <c r="O167" s="668">
        <v>931</v>
      </c>
      <c r="P167" s="681"/>
      <c r="Q167" s="669">
        <v>133</v>
      </c>
    </row>
    <row r="168" spans="1:17" ht="14.4" customHeight="1" x14ac:dyDescent="0.3">
      <c r="A168" s="664" t="s">
        <v>9890</v>
      </c>
      <c r="B168" s="665" t="s">
        <v>9891</v>
      </c>
      <c r="C168" s="665" t="s">
        <v>7628</v>
      </c>
      <c r="D168" s="665" t="s">
        <v>10078</v>
      </c>
      <c r="E168" s="665" t="s">
        <v>10079</v>
      </c>
      <c r="F168" s="668"/>
      <c r="G168" s="668"/>
      <c r="H168" s="668"/>
      <c r="I168" s="668"/>
      <c r="J168" s="668"/>
      <c r="K168" s="668"/>
      <c r="L168" s="668"/>
      <c r="M168" s="668"/>
      <c r="N168" s="668">
        <v>597</v>
      </c>
      <c r="O168" s="668">
        <v>22089</v>
      </c>
      <c r="P168" s="681"/>
      <c r="Q168" s="669">
        <v>37</v>
      </c>
    </row>
    <row r="169" spans="1:17" ht="14.4" customHeight="1" x14ac:dyDescent="0.3">
      <c r="A169" s="664" t="s">
        <v>9890</v>
      </c>
      <c r="B169" s="665" t="s">
        <v>9891</v>
      </c>
      <c r="C169" s="665" t="s">
        <v>7628</v>
      </c>
      <c r="D169" s="665" t="s">
        <v>10080</v>
      </c>
      <c r="E169" s="665" t="s">
        <v>10081</v>
      </c>
      <c r="F169" s="668"/>
      <c r="G169" s="668"/>
      <c r="H169" s="668"/>
      <c r="I169" s="668"/>
      <c r="J169" s="668"/>
      <c r="K169" s="668"/>
      <c r="L169" s="668"/>
      <c r="M169" s="668"/>
      <c r="N169" s="668">
        <v>1</v>
      </c>
      <c r="O169" s="668">
        <v>171</v>
      </c>
      <c r="P169" s="681"/>
      <c r="Q169" s="669">
        <v>171</v>
      </c>
    </row>
    <row r="170" spans="1:17" ht="14.4" customHeight="1" x14ac:dyDescent="0.3">
      <c r="A170" s="664" t="s">
        <v>9890</v>
      </c>
      <c r="B170" s="665" t="s">
        <v>9891</v>
      </c>
      <c r="C170" s="665" t="s">
        <v>7628</v>
      </c>
      <c r="D170" s="665" t="s">
        <v>10082</v>
      </c>
      <c r="E170" s="665" t="s">
        <v>10083</v>
      </c>
      <c r="F170" s="668"/>
      <c r="G170" s="668"/>
      <c r="H170" s="668"/>
      <c r="I170" s="668"/>
      <c r="J170" s="668"/>
      <c r="K170" s="668"/>
      <c r="L170" s="668"/>
      <c r="M170" s="668"/>
      <c r="N170" s="668">
        <v>1</v>
      </c>
      <c r="O170" s="668">
        <v>93</v>
      </c>
      <c r="P170" s="681"/>
      <c r="Q170" s="669">
        <v>93</v>
      </c>
    </row>
    <row r="171" spans="1:17" ht="14.4" customHeight="1" x14ac:dyDescent="0.3">
      <c r="A171" s="664" t="s">
        <v>9890</v>
      </c>
      <c r="B171" s="665" t="s">
        <v>10084</v>
      </c>
      <c r="C171" s="665" t="s">
        <v>7628</v>
      </c>
      <c r="D171" s="665" t="s">
        <v>10085</v>
      </c>
      <c r="E171" s="665" t="s">
        <v>10086</v>
      </c>
      <c r="F171" s="668">
        <v>2</v>
      </c>
      <c r="G171" s="668">
        <v>2074</v>
      </c>
      <c r="H171" s="668">
        <v>1</v>
      </c>
      <c r="I171" s="668">
        <v>1037</v>
      </c>
      <c r="J171" s="668">
        <v>1</v>
      </c>
      <c r="K171" s="668">
        <v>1037</v>
      </c>
      <c r="L171" s="668">
        <v>0.5</v>
      </c>
      <c r="M171" s="668">
        <v>1037</v>
      </c>
      <c r="N171" s="668"/>
      <c r="O171" s="668"/>
      <c r="P171" s="681"/>
      <c r="Q171" s="669"/>
    </row>
    <row r="172" spans="1:17" ht="14.4" customHeight="1" x14ac:dyDescent="0.3">
      <c r="A172" s="664" t="s">
        <v>10087</v>
      </c>
      <c r="B172" s="665" t="s">
        <v>9761</v>
      </c>
      <c r="C172" s="665" t="s">
        <v>7593</v>
      </c>
      <c r="D172" s="665" t="s">
        <v>10088</v>
      </c>
      <c r="E172" s="665" t="s">
        <v>10089</v>
      </c>
      <c r="F172" s="668">
        <v>0.2</v>
      </c>
      <c r="G172" s="668">
        <v>1335.72</v>
      </c>
      <c r="H172" s="668">
        <v>1</v>
      </c>
      <c r="I172" s="668">
        <v>6678.5999999999995</v>
      </c>
      <c r="J172" s="668">
        <v>0.2</v>
      </c>
      <c r="K172" s="668">
        <v>1277.6500000000001</v>
      </c>
      <c r="L172" s="668">
        <v>0.95652531967777688</v>
      </c>
      <c r="M172" s="668">
        <v>6388.25</v>
      </c>
      <c r="N172" s="668"/>
      <c r="O172" s="668"/>
      <c r="P172" s="681"/>
      <c r="Q172" s="669"/>
    </row>
    <row r="173" spans="1:17" ht="14.4" customHeight="1" x14ac:dyDescent="0.3">
      <c r="A173" s="664" t="s">
        <v>10087</v>
      </c>
      <c r="B173" s="665" t="s">
        <v>9761</v>
      </c>
      <c r="C173" s="665" t="s">
        <v>7593</v>
      </c>
      <c r="D173" s="665" t="s">
        <v>10090</v>
      </c>
      <c r="E173" s="665" t="s">
        <v>8006</v>
      </c>
      <c r="F173" s="668"/>
      <c r="G173" s="668"/>
      <c r="H173" s="668"/>
      <c r="I173" s="668"/>
      <c r="J173" s="668">
        <v>0.1</v>
      </c>
      <c r="K173" s="668">
        <v>494.39</v>
      </c>
      <c r="L173" s="668"/>
      <c r="M173" s="668">
        <v>4943.8999999999996</v>
      </c>
      <c r="N173" s="668"/>
      <c r="O173" s="668"/>
      <c r="P173" s="681"/>
      <c r="Q173" s="669"/>
    </row>
    <row r="174" spans="1:17" ht="14.4" customHeight="1" x14ac:dyDescent="0.3">
      <c r="A174" s="664" t="s">
        <v>10087</v>
      </c>
      <c r="B174" s="665" t="s">
        <v>9761</v>
      </c>
      <c r="C174" s="665" t="s">
        <v>7593</v>
      </c>
      <c r="D174" s="665" t="s">
        <v>10091</v>
      </c>
      <c r="E174" s="665" t="s">
        <v>10092</v>
      </c>
      <c r="F174" s="668">
        <v>25.15</v>
      </c>
      <c r="G174" s="668">
        <v>24874.010000000002</v>
      </c>
      <c r="H174" s="668">
        <v>1</v>
      </c>
      <c r="I174" s="668">
        <v>989.02624254473176</v>
      </c>
      <c r="J174" s="668">
        <v>48.1</v>
      </c>
      <c r="K174" s="668">
        <v>45759.24</v>
      </c>
      <c r="L174" s="668">
        <v>1.8396406530350351</v>
      </c>
      <c r="M174" s="668">
        <v>951.33555093555083</v>
      </c>
      <c r="N174" s="668">
        <v>23</v>
      </c>
      <c r="O174" s="668">
        <v>23068.199999999997</v>
      </c>
      <c r="P174" s="681">
        <v>0.92740173377754509</v>
      </c>
      <c r="Q174" s="669">
        <v>1002.9652173913042</v>
      </c>
    </row>
    <row r="175" spans="1:17" ht="14.4" customHeight="1" x14ac:dyDescent="0.3">
      <c r="A175" s="664" t="s">
        <v>10087</v>
      </c>
      <c r="B175" s="665" t="s">
        <v>9761</v>
      </c>
      <c r="C175" s="665" t="s">
        <v>7593</v>
      </c>
      <c r="D175" s="665" t="s">
        <v>10093</v>
      </c>
      <c r="E175" s="665" t="s">
        <v>8006</v>
      </c>
      <c r="F175" s="668">
        <v>1.6500000000000001</v>
      </c>
      <c r="G175" s="668">
        <v>17056.64</v>
      </c>
      <c r="H175" s="668">
        <v>1</v>
      </c>
      <c r="I175" s="668">
        <v>10337.357575757575</v>
      </c>
      <c r="J175" s="668">
        <v>1.6900000000000002</v>
      </c>
      <c r="K175" s="668">
        <v>16710.53</v>
      </c>
      <c r="L175" s="668">
        <v>0.97970819575250456</v>
      </c>
      <c r="M175" s="668">
        <v>9887.8875739644955</v>
      </c>
      <c r="N175" s="668">
        <v>1.97</v>
      </c>
      <c r="O175" s="668">
        <v>19479.13</v>
      </c>
      <c r="P175" s="681">
        <v>1.1420262138381301</v>
      </c>
      <c r="Q175" s="669">
        <v>9887.8832487309646</v>
      </c>
    </row>
    <row r="176" spans="1:17" ht="14.4" customHeight="1" x14ac:dyDescent="0.3">
      <c r="A176" s="664" t="s">
        <v>10087</v>
      </c>
      <c r="B176" s="665" t="s">
        <v>9761</v>
      </c>
      <c r="C176" s="665" t="s">
        <v>7593</v>
      </c>
      <c r="D176" s="665" t="s">
        <v>8005</v>
      </c>
      <c r="E176" s="665" t="s">
        <v>8006</v>
      </c>
      <c r="F176" s="668">
        <v>0.4</v>
      </c>
      <c r="G176" s="668">
        <v>2468.8200000000002</v>
      </c>
      <c r="H176" s="668">
        <v>1</v>
      </c>
      <c r="I176" s="668">
        <v>6172.05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10087</v>
      </c>
      <c r="B177" s="665" t="s">
        <v>9761</v>
      </c>
      <c r="C177" s="665" t="s">
        <v>7593</v>
      </c>
      <c r="D177" s="665" t="s">
        <v>10094</v>
      </c>
      <c r="E177" s="665" t="s">
        <v>10095</v>
      </c>
      <c r="F177" s="668">
        <v>1</v>
      </c>
      <c r="G177" s="668">
        <v>975.22</v>
      </c>
      <c r="H177" s="668">
        <v>1</v>
      </c>
      <c r="I177" s="668">
        <v>975.22</v>
      </c>
      <c r="J177" s="668"/>
      <c r="K177" s="668"/>
      <c r="L177" s="668"/>
      <c r="M177" s="668"/>
      <c r="N177" s="668">
        <v>1</v>
      </c>
      <c r="O177" s="668">
        <v>932.82</v>
      </c>
      <c r="P177" s="681">
        <v>0.95652263079100108</v>
      </c>
      <c r="Q177" s="669">
        <v>932.82</v>
      </c>
    </row>
    <row r="178" spans="1:17" ht="14.4" customHeight="1" x14ac:dyDescent="0.3">
      <c r="A178" s="664" t="s">
        <v>10087</v>
      </c>
      <c r="B178" s="665" t="s">
        <v>9761</v>
      </c>
      <c r="C178" s="665" t="s">
        <v>7593</v>
      </c>
      <c r="D178" s="665" t="s">
        <v>9762</v>
      </c>
      <c r="E178" s="665" t="s">
        <v>9763</v>
      </c>
      <c r="F178" s="668">
        <v>0.08</v>
      </c>
      <c r="G178" s="668">
        <v>436.86</v>
      </c>
      <c r="H178" s="668">
        <v>1</v>
      </c>
      <c r="I178" s="668">
        <v>5460.75</v>
      </c>
      <c r="J178" s="668"/>
      <c r="K178" s="668"/>
      <c r="L178" s="668"/>
      <c r="M178" s="668"/>
      <c r="N178" s="668">
        <v>0.16</v>
      </c>
      <c r="O178" s="668">
        <v>727.61</v>
      </c>
      <c r="P178" s="681">
        <v>1.6655450258664102</v>
      </c>
      <c r="Q178" s="669">
        <v>4547.5625</v>
      </c>
    </row>
    <row r="179" spans="1:17" ht="14.4" customHeight="1" x14ac:dyDescent="0.3">
      <c r="A179" s="664" t="s">
        <v>10087</v>
      </c>
      <c r="B179" s="665" t="s">
        <v>9761</v>
      </c>
      <c r="C179" s="665" t="s">
        <v>7593</v>
      </c>
      <c r="D179" s="665" t="s">
        <v>9776</v>
      </c>
      <c r="E179" s="665" t="s">
        <v>9763</v>
      </c>
      <c r="F179" s="668">
        <v>9.06</v>
      </c>
      <c r="G179" s="668">
        <v>98981.73000000001</v>
      </c>
      <c r="H179" s="668">
        <v>1</v>
      </c>
      <c r="I179" s="668">
        <v>10925.135761589405</v>
      </c>
      <c r="J179" s="668">
        <v>1.71</v>
      </c>
      <c r="K179" s="668">
        <v>15140.339999999997</v>
      </c>
      <c r="L179" s="668">
        <v>0.1529609555217917</v>
      </c>
      <c r="M179" s="668">
        <v>8853.9999999999982</v>
      </c>
      <c r="N179" s="668">
        <v>1.4400000000000002</v>
      </c>
      <c r="O179" s="668">
        <v>12867.960000000001</v>
      </c>
      <c r="P179" s="681">
        <v>0.13000338547325854</v>
      </c>
      <c r="Q179" s="669">
        <v>8936.0833333333321</v>
      </c>
    </row>
    <row r="180" spans="1:17" ht="14.4" customHeight="1" x14ac:dyDescent="0.3">
      <c r="A180" s="664" t="s">
        <v>10087</v>
      </c>
      <c r="B180" s="665" t="s">
        <v>9761</v>
      </c>
      <c r="C180" s="665" t="s">
        <v>7593</v>
      </c>
      <c r="D180" s="665" t="s">
        <v>10096</v>
      </c>
      <c r="E180" s="665" t="s">
        <v>10097</v>
      </c>
      <c r="F180" s="668">
        <v>0.2</v>
      </c>
      <c r="G180" s="668">
        <v>399.4</v>
      </c>
      <c r="H180" s="668">
        <v>1</v>
      </c>
      <c r="I180" s="668">
        <v>1996.9999999999998</v>
      </c>
      <c r="J180" s="668"/>
      <c r="K180" s="668"/>
      <c r="L180" s="668"/>
      <c r="M180" s="668"/>
      <c r="N180" s="668">
        <v>0.1</v>
      </c>
      <c r="O180" s="668">
        <v>194.93</v>
      </c>
      <c r="P180" s="681">
        <v>0.48805708562844269</v>
      </c>
      <c r="Q180" s="669">
        <v>1949.3</v>
      </c>
    </row>
    <row r="181" spans="1:17" ht="14.4" customHeight="1" x14ac:dyDescent="0.3">
      <c r="A181" s="664" t="s">
        <v>10087</v>
      </c>
      <c r="B181" s="665" t="s">
        <v>9761</v>
      </c>
      <c r="C181" s="665" t="s">
        <v>7593</v>
      </c>
      <c r="D181" s="665" t="s">
        <v>9777</v>
      </c>
      <c r="E181" s="665" t="s">
        <v>9763</v>
      </c>
      <c r="F181" s="668">
        <v>24.049999999999997</v>
      </c>
      <c r="G181" s="668">
        <v>52532.490000000005</v>
      </c>
      <c r="H181" s="668">
        <v>1</v>
      </c>
      <c r="I181" s="668">
        <v>2184.3031185031191</v>
      </c>
      <c r="J181" s="668">
        <v>40.499999999999993</v>
      </c>
      <c r="K181" s="668">
        <v>71717.400000000009</v>
      </c>
      <c r="L181" s="668">
        <v>1.3652008499882644</v>
      </c>
      <c r="M181" s="668">
        <v>1770.8000000000006</v>
      </c>
      <c r="N181" s="668">
        <v>43.349999999999994</v>
      </c>
      <c r="O181" s="668">
        <v>78438.270000000019</v>
      </c>
      <c r="P181" s="681">
        <v>1.4931382464452001</v>
      </c>
      <c r="Q181" s="669">
        <v>1809.4179930795854</v>
      </c>
    </row>
    <row r="182" spans="1:17" ht="14.4" customHeight="1" x14ac:dyDescent="0.3">
      <c r="A182" s="664" t="s">
        <v>10087</v>
      </c>
      <c r="B182" s="665" t="s">
        <v>9761</v>
      </c>
      <c r="C182" s="665" t="s">
        <v>7593</v>
      </c>
      <c r="D182" s="665" t="s">
        <v>10098</v>
      </c>
      <c r="E182" s="665" t="s">
        <v>10099</v>
      </c>
      <c r="F182" s="668">
        <v>0.15</v>
      </c>
      <c r="G182" s="668">
        <v>56.9</v>
      </c>
      <c r="H182" s="668">
        <v>1</v>
      </c>
      <c r="I182" s="668">
        <v>379.33333333333331</v>
      </c>
      <c r="J182" s="668"/>
      <c r="K182" s="668"/>
      <c r="L182" s="668"/>
      <c r="M182" s="668"/>
      <c r="N182" s="668"/>
      <c r="O182" s="668"/>
      <c r="P182" s="681"/>
      <c r="Q182" s="669"/>
    </row>
    <row r="183" spans="1:17" ht="14.4" customHeight="1" x14ac:dyDescent="0.3">
      <c r="A183" s="664" t="s">
        <v>10087</v>
      </c>
      <c r="B183" s="665" t="s">
        <v>9761</v>
      </c>
      <c r="C183" s="665" t="s">
        <v>7593</v>
      </c>
      <c r="D183" s="665" t="s">
        <v>10100</v>
      </c>
      <c r="E183" s="665" t="s">
        <v>10101</v>
      </c>
      <c r="F183" s="668">
        <v>0.05</v>
      </c>
      <c r="G183" s="668">
        <v>47.24</v>
      </c>
      <c r="H183" s="668">
        <v>1</v>
      </c>
      <c r="I183" s="668">
        <v>944.8</v>
      </c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10087</v>
      </c>
      <c r="B184" s="665" t="s">
        <v>9761</v>
      </c>
      <c r="C184" s="665" t="s">
        <v>7593</v>
      </c>
      <c r="D184" s="665" t="s">
        <v>10102</v>
      </c>
      <c r="E184" s="665" t="s">
        <v>9763</v>
      </c>
      <c r="F184" s="668">
        <v>0.16</v>
      </c>
      <c r="G184" s="668">
        <v>6989.7600000000011</v>
      </c>
      <c r="H184" s="668">
        <v>1</v>
      </c>
      <c r="I184" s="668">
        <v>43686.000000000007</v>
      </c>
      <c r="J184" s="668">
        <v>1.0700000000000003</v>
      </c>
      <c r="K184" s="668">
        <v>37115.999999999993</v>
      </c>
      <c r="L184" s="668">
        <v>5.3100535640708673</v>
      </c>
      <c r="M184" s="668">
        <v>34687.850467289703</v>
      </c>
      <c r="N184" s="668">
        <v>1.2100000000000002</v>
      </c>
      <c r="O184" s="668">
        <v>42450.48</v>
      </c>
      <c r="P184" s="681">
        <v>6.0732385661310255</v>
      </c>
      <c r="Q184" s="669">
        <v>35083.041322314049</v>
      </c>
    </row>
    <row r="185" spans="1:17" ht="14.4" customHeight="1" x14ac:dyDescent="0.3">
      <c r="A185" s="664" t="s">
        <v>10087</v>
      </c>
      <c r="B185" s="665" t="s">
        <v>9761</v>
      </c>
      <c r="C185" s="665" t="s">
        <v>7623</v>
      </c>
      <c r="D185" s="665" t="s">
        <v>10103</v>
      </c>
      <c r="E185" s="665" t="s">
        <v>10104</v>
      </c>
      <c r="F185" s="668">
        <v>7</v>
      </c>
      <c r="G185" s="668">
        <v>6806.24</v>
      </c>
      <c r="H185" s="668">
        <v>1</v>
      </c>
      <c r="I185" s="668">
        <v>972.31999999999994</v>
      </c>
      <c r="J185" s="668">
        <v>6</v>
      </c>
      <c r="K185" s="668">
        <v>5833.92</v>
      </c>
      <c r="L185" s="668">
        <v>0.85714285714285721</v>
      </c>
      <c r="M185" s="668">
        <v>972.32</v>
      </c>
      <c r="N185" s="668">
        <v>1</v>
      </c>
      <c r="O185" s="668">
        <v>972.32</v>
      </c>
      <c r="P185" s="681">
        <v>0.14285714285714288</v>
      </c>
      <c r="Q185" s="669">
        <v>972.32</v>
      </c>
    </row>
    <row r="186" spans="1:17" ht="14.4" customHeight="1" x14ac:dyDescent="0.3">
      <c r="A186" s="664" t="s">
        <v>10087</v>
      </c>
      <c r="B186" s="665" t="s">
        <v>9761</v>
      </c>
      <c r="C186" s="665" t="s">
        <v>7623</v>
      </c>
      <c r="D186" s="665" t="s">
        <v>10105</v>
      </c>
      <c r="E186" s="665" t="s">
        <v>10104</v>
      </c>
      <c r="F186" s="668">
        <v>3</v>
      </c>
      <c r="G186" s="668">
        <v>5121.93</v>
      </c>
      <c r="H186" s="668">
        <v>1</v>
      </c>
      <c r="I186" s="668">
        <v>1707.3100000000002</v>
      </c>
      <c r="J186" s="668"/>
      <c r="K186" s="668"/>
      <c r="L186" s="668"/>
      <c r="M186" s="668"/>
      <c r="N186" s="668">
        <v>1</v>
      </c>
      <c r="O186" s="668">
        <v>1707.31</v>
      </c>
      <c r="P186" s="681">
        <v>0.33333333333333331</v>
      </c>
      <c r="Q186" s="669">
        <v>1707.31</v>
      </c>
    </row>
    <row r="187" spans="1:17" ht="14.4" customHeight="1" x14ac:dyDescent="0.3">
      <c r="A187" s="664" t="s">
        <v>10087</v>
      </c>
      <c r="B187" s="665" t="s">
        <v>9761</v>
      </c>
      <c r="C187" s="665" t="s">
        <v>7623</v>
      </c>
      <c r="D187" s="665" t="s">
        <v>10106</v>
      </c>
      <c r="E187" s="665" t="s">
        <v>10104</v>
      </c>
      <c r="F187" s="668">
        <v>1</v>
      </c>
      <c r="G187" s="668">
        <v>2066.3000000000002</v>
      </c>
      <c r="H187" s="668">
        <v>1</v>
      </c>
      <c r="I187" s="668">
        <v>2066.3000000000002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10087</v>
      </c>
      <c r="B188" s="665" t="s">
        <v>9761</v>
      </c>
      <c r="C188" s="665" t="s">
        <v>7623</v>
      </c>
      <c r="D188" s="665" t="s">
        <v>10107</v>
      </c>
      <c r="E188" s="665" t="s">
        <v>10108</v>
      </c>
      <c r="F188" s="668">
        <v>2</v>
      </c>
      <c r="G188" s="668">
        <v>3864.18</v>
      </c>
      <c r="H188" s="668">
        <v>1</v>
      </c>
      <c r="I188" s="668">
        <v>1932.09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10087</v>
      </c>
      <c r="B189" s="665" t="s">
        <v>9761</v>
      </c>
      <c r="C189" s="665" t="s">
        <v>7623</v>
      </c>
      <c r="D189" s="665" t="s">
        <v>10109</v>
      </c>
      <c r="E189" s="665" t="s">
        <v>10110</v>
      </c>
      <c r="F189" s="668"/>
      <c r="G189" s="668"/>
      <c r="H189" s="668"/>
      <c r="I189" s="668"/>
      <c r="J189" s="668">
        <v>4</v>
      </c>
      <c r="K189" s="668">
        <v>4111.04</v>
      </c>
      <c r="L189" s="668"/>
      <c r="M189" s="668">
        <v>1027.76</v>
      </c>
      <c r="N189" s="668"/>
      <c r="O189" s="668"/>
      <c r="P189" s="681"/>
      <c r="Q189" s="669"/>
    </row>
    <row r="190" spans="1:17" ht="14.4" customHeight="1" x14ac:dyDescent="0.3">
      <c r="A190" s="664" t="s">
        <v>10087</v>
      </c>
      <c r="B190" s="665" t="s">
        <v>9761</v>
      </c>
      <c r="C190" s="665" t="s">
        <v>7623</v>
      </c>
      <c r="D190" s="665" t="s">
        <v>10111</v>
      </c>
      <c r="E190" s="665" t="s">
        <v>10110</v>
      </c>
      <c r="F190" s="668"/>
      <c r="G190" s="668"/>
      <c r="H190" s="668"/>
      <c r="I190" s="668"/>
      <c r="J190" s="668"/>
      <c r="K190" s="668"/>
      <c r="L190" s="668"/>
      <c r="M190" s="668"/>
      <c r="N190" s="668">
        <v>1</v>
      </c>
      <c r="O190" s="668">
        <v>2141.85</v>
      </c>
      <c r="P190" s="681"/>
      <c r="Q190" s="669">
        <v>2141.85</v>
      </c>
    </row>
    <row r="191" spans="1:17" ht="14.4" customHeight="1" x14ac:dyDescent="0.3">
      <c r="A191" s="664" t="s">
        <v>10087</v>
      </c>
      <c r="B191" s="665" t="s">
        <v>9761</v>
      </c>
      <c r="C191" s="665" t="s">
        <v>7623</v>
      </c>
      <c r="D191" s="665" t="s">
        <v>10112</v>
      </c>
      <c r="E191" s="665" t="s">
        <v>10113</v>
      </c>
      <c r="F191" s="668"/>
      <c r="G191" s="668"/>
      <c r="H191" s="668"/>
      <c r="I191" s="668"/>
      <c r="J191" s="668"/>
      <c r="K191" s="668"/>
      <c r="L191" s="668"/>
      <c r="M191" s="668"/>
      <c r="N191" s="668">
        <v>1</v>
      </c>
      <c r="O191" s="668">
        <v>8536.5499999999993</v>
      </c>
      <c r="P191" s="681"/>
      <c r="Q191" s="669">
        <v>8536.5499999999993</v>
      </c>
    </row>
    <row r="192" spans="1:17" ht="14.4" customHeight="1" x14ac:dyDescent="0.3">
      <c r="A192" s="664" t="s">
        <v>10087</v>
      </c>
      <c r="B192" s="665" t="s">
        <v>9761</v>
      </c>
      <c r="C192" s="665" t="s">
        <v>7623</v>
      </c>
      <c r="D192" s="665" t="s">
        <v>10114</v>
      </c>
      <c r="E192" s="665" t="s">
        <v>10115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2236.5</v>
      </c>
      <c r="P192" s="681"/>
      <c r="Q192" s="669">
        <v>2236.5</v>
      </c>
    </row>
    <row r="193" spans="1:17" ht="14.4" customHeight="1" x14ac:dyDescent="0.3">
      <c r="A193" s="664" t="s">
        <v>10087</v>
      </c>
      <c r="B193" s="665" t="s">
        <v>9761</v>
      </c>
      <c r="C193" s="665" t="s">
        <v>7623</v>
      </c>
      <c r="D193" s="665" t="s">
        <v>10116</v>
      </c>
      <c r="E193" s="665" t="s">
        <v>10117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6890.78</v>
      </c>
      <c r="P193" s="681"/>
      <c r="Q193" s="669">
        <v>6890.78</v>
      </c>
    </row>
    <row r="194" spans="1:17" ht="14.4" customHeight="1" x14ac:dyDescent="0.3">
      <c r="A194" s="664" t="s">
        <v>10087</v>
      </c>
      <c r="B194" s="665" t="s">
        <v>9761</v>
      </c>
      <c r="C194" s="665" t="s">
        <v>7623</v>
      </c>
      <c r="D194" s="665" t="s">
        <v>10118</v>
      </c>
      <c r="E194" s="665" t="s">
        <v>10119</v>
      </c>
      <c r="F194" s="668">
        <v>4</v>
      </c>
      <c r="G194" s="668">
        <v>4011.2</v>
      </c>
      <c r="H194" s="668">
        <v>1</v>
      </c>
      <c r="I194" s="668">
        <v>1002.8</v>
      </c>
      <c r="J194" s="668">
        <v>3</v>
      </c>
      <c r="K194" s="668">
        <v>3008.4</v>
      </c>
      <c r="L194" s="668">
        <v>0.75000000000000011</v>
      </c>
      <c r="M194" s="668">
        <v>1002.8000000000001</v>
      </c>
      <c r="N194" s="668"/>
      <c r="O194" s="668"/>
      <c r="P194" s="681"/>
      <c r="Q194" s="669"/>
    </row>
    <row r="195" spans="1:17" ht="14.4" customHeight="1" x14ac:dyDescent="0.3">
      <c r="A195" s="664" t="s">
        <v>10087</v>
      </c>
      <c r="B195" s="665" t="s">
        <v>9761</v>
      </c>
      <c r="C195" s="665" t="s">
        <v>7623</v>
      </c>
      <c r="D195" s="665" t="s">
        <v>10120</v>
      </c>
      <c r="E195" s="665" t="s">
        <v>10121</v>
      </c>
      <c r="F195" s="668">
        <v>5</v>
      </c>
      <c r="G195" s="668">
        <v>26296.149999999998</v>
      </c>
      <c r="H195" s="668">
        <v>1</v>
      </c>
      <c r="I195" s="668">
        <v>5259.23</v>
      </c>
      <c r="J195" s="668">
        <v>2</v>
      </c>
      <c r="K195" s="668">
        <v>10518.46</v>
      </c>
      <c r="L195" s="668">
        <v>0.4</v>
      </c>
      <c r="M195" s="668">
        <v>5259.23</v>
      </c>
      <c r="N195" s="668">
        <v>1</v>
      </c>
      <c r="O195" s="668">
        <v>5259.23</v>
      </c>
      <c r="P195" s="681">
        <v>0.2</v>
      </c>
      <c r="Q195" s="669">
        <v>5259.23</v>
      </c>
    </row>
    <row r="196" spans="1:17" ht="14.4" customHeight="1" x14ac:dyDescent="0.3">
      <c r="A196" s="664" t="s">
        <v>10087</v>
      </c>
      <c r="B196" s="665" t="s">
        <v>9761</v>
      </c>
      <c r="C196" s="665" t="s">
        <v>7623</v>
      </c>
      <c r="D196" s="665" t="s">
        <v>10122</v>
      </c>
      <c r="E196" s="665" t="s">
        <v>10123</v>
      </c>
      <c r="F196" s="668">
        <v>4</v>
      </c>
      <c r="G196" s="668">
        <v>5989.76</v>
      </c>
      <c r="H196" s="668">
        <v>1</v>
      </c>
      <c r="I196" s="668">
        <v>1497.44</v>
      </c>
      <c r="J196" s="668">
        <v>5</v>
      </c>
      <c r="K196" s="668">
        <v>7487.2</v>
      </c>
      <c r="L196" s="668">
        <v>1.25</v>
      </c>
      <c r="M196" s="668">
        <v>1497.44</v>
      </c>
      <c r="N196" s="668"/>
      <c r="O196" s="668"/>
      <c r="P196" s="681"/>
      <c r="Q196" s="669"/>
    </row>
    <row r="197" spans="1:17" ht="14.4" customHeight="1" x14ac:dyDescent="0.3">
      <c r="A197" s="664" t="s">
        <v>10087</v>
      </c>
      <c r="B197" s="665" t="s">
        <v>9761</v>
      </c>
      <c r="C197" s="665" t="s">
        <v>7623</v>
      </c>
      <c r="D197" s="665" t="s">
        <v>10124</v>
      </c>
      <c r="E197" s="665" t="s">
        <v>10125</v>
      </c>
      <c r="F197" s="668">
        <v>1</v>
      </c>
      <c r="G197" s="668">
        <v>831.16</v>
      </c>
      <c r="H197" s="668">
        <v>1</v>
      </c>
      <c r="I197" s="668">
        <v>831.16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10087</v>
      </c>
      <c r="B198" s="665" t="s">
        <v>9761</v>
      </c>
      <c r="C198" s="665" t="s">
        <v>7623</v>
      </c>
      <c r="D198" s="665" t="s">
        <v>10126</v>
      </c>
      <c r="E198" s="665" t="s">
        <v>10125</v>
      </c>
      <c r="F198" s="668">
        <v>9</v>
      </c>
      <c r="G198" s="668">
        <v>7992.5399999999991</v>
      </c>
      <c r="H198" s="668">
        <v>1</v>
      </c>
      <c r="I198" s="668">
        <v>888.06</v>
      </c>
      <c r="J198" s="668">
        <v>3</v>
      </c>
      <c r="K198" s="668">
        <v>2664.18</v>
      </c>
      <c r="L198" s="668">
        <v>0.33333333333333337</v>
      </c>
      <c r="M198" s="668">
        <v>888.06</v>
      </c>
      <c r="N198" s="668">
        <v>1</v>
      </c>
      <c r="O198" s="668">
        <v>888.06</v>
      </c>
      <c r="P198" s="681">
        <v>0.11111111111111112</v>
      </c>
      <c r="Q198" s="669">
        <v>888.06</v>
      </c>
    </row>
    <row r="199" spans="1:17" ht="14.4" customHeight="1" x14ac:dyDescent="0.3">
      <c r="A199" s="664" t="s">
        <v>10087</v>
      </c>
      <c r="B199" s="665" t="s">
        <v>9761</v>
      </c>
      <c r="C199" s="665" t="s">
        <v>7623</v>
      </c>
      <c r="D199" s="665" t="s">
        <v>10127</v>
      </c>
      <c r="E199" s="665" t="s">
        <v>10128</v>
      </c>
      <c r="F199" s="668">
        <v>2</v>
      </c>
      <c r="G199" s="668">
        <v>1776.12</v>
      </c>
      <c r="H199" s="668">
        <v>1</v>
      </c>
      <c r="I199" s="668">
        <v>888.06</v>
      </c>
      <c r="J199" s="668">
        <v>1</v>
      </c>
      <c r="K199" s="668">
        <v>888.06</v>
      </c>
      <c r="L199" s="668">
        <v>0.5</v>
      </c>
      <c r="M199" s="668">
        <v>888.06</v>
      </c>
      <c r="N199" s="668"/>
      <c r="O199" s="668"/>
      <c r="P199" s="681"/>
      <c r="Q199" s="669"/>
    </row>
    <row r="200" spans="1:17" ht="14.4" customHeight="1" x14ac:dyDescent="0.3">
      <c r="A200" s="664" t="s">
        <v>10087</v>
      </c>
      <c r="B200" s="665" t="s">
        <v>9761</v>
      </c>
      <c r="C200" s="665" t="s">
        <v>7623</v>
      </c>
      <c r="D200" s="665" t="s">
        <v>10129</v>
      </c>
      <c r="E200" s="665" t="s">
        <v>10130</v>
      </c>
      <c r="F200" s="668">
        <v>7</v>
      </c>
      <c r="G200" s="668">
        <v>27291.599999999999</v>
      </c>
      <c r="H200" s="668">
        <v>1</v>
      </c>
      <c r="I200" s="668">
        <v>3898.7999999999997</v>
      </c>
      <c r="J200" s="668">
        <v>3</v>
      </c>
      <c r="K200" s="668">
        <v>11696.400000000001</v>
      </c>
      <c r="L200" s="668">
        <v>0.42857142857142866</v>
      </c>
      <c r="M200" s="668">
        <v>3898.8000000000006</v>
      </c>
      <c r="N200" s="668"/>
      <c r="O200" s="668"/>
      <c r="P200" s="681"/>
      <c r="Q200" s="669"/>
    </row>
    <row r="201" spans="1:17" ht="14.4" customHeight="1" x14ac:dyDescent="0.3">
      <c r="A201" s="664" t="s">
        <v>10087</v>
      </c>
      <c r="B201" s="665" t="s">
        <v>9761</v>
      </c>
      <c r="C201" s="665" t="s">
        <v>7623</v>
      </c>
      <c r="D201" s="665" t="s">
        <v>10131</v>
      </c>
      <c r="E201" s="665" t="s">
        <v>10132</v>
      </c>
      <c r="F201" s="668">
        <v>21</v>
      </c>
      <c r="G201" s="668">
        <v>76536.179999999993</v>
      </c>
      <c r="H201" s="668">
        <v>1</v>
      </c>
      <c r="I201" s="668">
        <v>3644.5799999999995</v>
      </c>
      <c r="J201" s="668">
        <v>27</v>
      </c>
      <c r="K201" s="668">
        <v>98403.659999999989</v>
      </c>
      <c r="L201" s="668">
        <v>1.2857142857142856</v>
      </c>
      <c r="M201" s="668">
        <v>3644.5799999999995</v>
      </c>
      <c r="N201" s="668">
        <v>1</v>
      </c>
      <c r="O201" s="668">
        <v>3644.58</v>
      </c>
      <c r="P201" s="681">
        <v>4.7619047619047623E-2</v>
      </c>
      <c r="Q201" s="669">
        <v>3644.58</v>
      </c>
    </row>
    <row r="202" spans="1:17" ht="14.4" customHeight="1" x14ac:dyDescent="0.3">
      <c r="A202" s="664" t="s">
        <v>10087</v>
      </c>
      <c r="B202" s="665" t="s">
        <v>9761</v>
      </c>
      <c r="C202" s="665" t="s">
        <v>7623</v>
      </c>
      <c r="D202" s="665" t="s">
        <v>10133</v>
      </c>
      <c r="E202" s="665" t="s">
        <v>10134</v>
      </c>
      <c r="F202" s="668"/>
      <c r="G202" s="668"/>
      <c r="H202" s="668"/>
      <c r="I202" s="668"/>
      <c r="J202" s="668"/>
      <c r="K202" s="668"/>
      <c r="L202" s="668"/>
      <c r="M202" s="668"/>
      <c r="N202" s="668">
        <v>1</v>
      </c>
      <c r="O202" s="668">
        <v>1146.33</v>
      </c>
      <c r="P202" s="681"/>
      <c r="Q202" s="669">
        <v>1146.33</v>
      </c>
    </row>
    <row r="203" spans="1:17" ht="14.4" customHeight="1" x14ac:dyDescent="0.3">
      <c r="A203" s="664" t="s">
        <v>10087</v>
      </c>
      <c r="B203" s="665" t="s">
        <v>9761</v>
      </c>
      <c r="C203" s="665" t="s">
        <v>7623</v>
      </c>
      <c r="D203" s="665" t="s">
        <v>10135</v>
      </c>
      <c r="E203" s="665" t="s">
        <v>10136</v>
      </c>
      <c r="F203" s="668">
        <v>5</v>
      </c>
      <c r="G203" s="668">
        <v>1795.5</v>
      </c>
      <c r="H203" s="668">
        <v>1</v>
      </c>
      <c r="I203" s="668">
        <v>359.1</v>
      </c>
      <c r="J203" s="668">
        <v>1</v>
      </c>
      <c r="K203" s="668">
        <v>359.1</v>
      </c>
      <c r="L203" s="668">
        <v>0.2</v>
      </c>
      <c r="M203" s="668">
        <v>359.1</v>
      </c>
      <c r="N203" s="668">
        <v>2</v>
      </c>
      <c r="O203" s="668">
        <v>718.2</v>
      </c>
      <c r="P203" s="681">
        <v>0.4</v>
      </c>
      <c r="Q203" s="669">
        <v>359.1</v>
      </c>
    </row>
    <row r="204" spans="1:17" ht="14.4" customHeight="1" x14ac:dyDescent="0.3">
      <c r="A204" s="664" t="s">
        <v>10087</v>
      </c>
      <c r="B204" s="665" t="s">
        <v>9761</v>
      </c>
      <c r="C204" s="665" t="s">
        <v>7623</v>
      </c>
      <c r="D204" s="665" t="s">
        <v>10137</v>
      </c>
      <c r="E204" s="665" t="s">
        <v>10138</v>
      </c>
      <c r="F204" s="668">
        <v>1</v>
      </c>
      <c r="G204" s="668">
        <v>893.9</v>
      </c>
      <c r="H204" s="668">
        <v>1</v>
      </c>
      <c r="I204" s="668">
        <v>893.9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10087</v>
      </c>
      <c r="B205" s="665" t="s">
        <v>9761</v>
      </c>
      <c r="C205" s="665" t="s">
        <v>7623</v>
      </c>
      <c r="D205" s="665" t="s">
        <v>10139</v>
      </c>
      <c r="E205" s="665" t="s">
        <v>10140</v>
      </c>
      <c r="F205" s="668">
        <v>4</v>
      </c>
      <c r="G205" s="668">
        <v>67326.759999999995</v>
      </c>
      <c r="H205" s="668">
        <v>1</v>
      </c>
      <c r="I205" s="668">
        <v>16831.689999999999</v>
      </c>
      <c r="J205" s="668">
        <v>3</v>
      </c>
      <c r="K205" s="668">
        <v>50495.069999999992</v>
      </c>
      <c r="L205" s="668">
        <v>0.75</v>
      </c>
      <c r="M205" s="668">
        <v>16831.689999999999</v>
      </c>
      <c r="N205" s="668">
        <v>1</v>
      </c>
      <c r="O205" s="668">
        <v>16831.689999999999</v>
      </c>
      <c r="P205" s="681">
        <v>0.25</v>
      </c>
      <c r="Q205" s="669">
        <v>16831.689999999999</v>
      </c>
    </row>
    <row r="206" spans="1:17" ht="14.4" customHeight="1" x14ac:dyDescent="0.3">
      <c r="A206" s="664" t="s">
        <v>10087</v>
      </c>
      <c r="B206" s="665" t="s">
        <v>9761</v>
      </c>
      <c r="C206" s="665" t="s">
        <v>7623</v>
      </c>
      <c r="D206" s="665" t="s">
        <v>10141</v>
      </c>
      <c r="E206" s="665" t="s">
        <v>10142</v>
      </c>
      <c r="F206" s="668">
        <v>6</v>
      </c>
      <c r="G206" s="668">
        <v>39522.78</v>
      </c>
      <c r="H206" s="668">
        <v>1</v>
      </c>
      <c r="I206" s="668">
        <v>6587.13</v>
      </c>
      <c r="J206" s="668">
        <v>3</v>
      </c>
      <c r="K206" s="668">
        <v>19761.39</v>
      </c>
      <c r="L206" s="668">
        <v>0.5</v>
      </c>
      <c r="M206" s="668">
        <v>6587.13</v>
      </c>
      <c r="N206" s="668">
        <v>2</v>
      </c>
      <c r="O206" s="668">
        <v>13174.26</v>
      </c>
      <c r="P206" s="681">
        <v>0.33333333333333337</v>
      </c>
      <c r="Q206" s="669">
        <v>6587.13</v>
      </c>
    </row>
    <row r="207" spans="1:17" ht="14.4" customHeight="1" x14ac:dyDescent="0.3">
      <c r="A207" s="664" t="s">
        <v>10087</v>
      </c>
      <c r="B207" s="665" t="s">
        <v>9761</v>
      </c>
      <c r="C207" s="665" t="s">
        <v>7623</v>
      </c>
      <c r="D207" s="665" t="s">
        <v>10143</v>
      </c>
      <c r="E207" s="665" t="s">
        <v>10144</v>
      </c>
      <c r="F207" s="668">
        <v>3</v>
      </c>
      <c r="G207" s="668">
        <v>5524.86</v>
      </c>
      <c r="H207" s="668">
        <v>1</v>
      </c>
      <c r="I207" s="668">
        <v>1841.62</v>
      </c>
      <c r="J207" s="668"/>
      <c r="K207" s="668"/>
      <c r="L207" s="668"/>
      <c r="M207" s="668"/>
      <c r="N207" s="668">
        <v>1</v>
      </c>
      <c r="O207" s="668">
        <v>1841.62</v>
      </c>
      <c r="P207" s="681">
        <v>0.33333333333333331</v>
      </c>
      <c r="Q207" s="669">
        <v>1841.62</v>
      </c>
    </row>
    <row r="208" spans="1:17" ht="14.4" customHeight="1" x14ac:dyDescent="0.3">
      <c r="A208" s="664" t="s">
        <v>10087</v>
      </c>
      <c r="B208" s="665" t="s">
        <v>9761</v>
      </c>
      <c r="C208" s="665" t="s">
        <v>7623</v>
      </c>
      <c r="D208" s="665" t="s">
        <v>10145</v>
      </c>
      <c r="E208" s="665" t="s">
        <v>10146</v>
      </c>
      <c r="F208" s="668">
        <v>1</v>
      </c>
      <c r="G208" s="668">
        <v>3106.5</v>
      </c>
      <c r="H208" s="668">
        <v>1</v>
      </c>
      <c r="I208" s="668">
        <v>3106.5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10087</v>
      </c>
      <c r="B209" s="665" t="s">
        <v>9761</v>
      </c>
      <c r="C209" s="665" t="s">
        <v>7623</v>
      </c>
      <c r="D209" s="665" t="s">
        <v>10147</v>
      </c>
      <c r="E209" s="665" t="s">
        <v>10148</v>
      </c>
      <c r="F209" s="668">
        <v>1</v>
      </c>
      <c r="G209" s="668">
        <v>11608.31</v>
      </c>
      <c r="H209" s="668">
        <v>1</v>
      </c>
      <c r="I209" s="668">
        <v>11608.31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10087</v>
      </c>
      <c r="B210" s="665" t="s">
        <v>9761</v>
      </c>
      <c r="C210" s="665" t="s">
        <v>7623</v>
      </c>
      <c r="D210" s="665" t="s">
        <v>10149</v>
      </c>
      <c r="E210" s="665" t="s">
        <v>10150</v>
      </c>
      <c r="F210" s="668">
        <v>2</v>
      </c>
      <c r="G210" s="668">
        <v>761.72</v>
      </c>
      <c r="H210" s="668">
        <v>1</v>
      </c>
      <c r="I210" s="668">
        <v>380.86</v>
      </c>
      <c r="J210" s="668">
        <v>1</v>
      </c>
      <c r="K210" s="668">
        <v>380.86</v>
      </c>
      <c r="L210" s="668">
        <v>0.5</v>
      </c>
      <c r="M210" s="668">
        <v>380.86</v>
      </c>
      <c r="N210" s="668"/>
      <c r="O210" s="668"/>
      <c r="P210" s="681"/>
      <c r="Q210" s="669"/>
    </row>
    <row r="211" spans="1:17" ht="14.4" customHeight="1" x14ac:dyDescent="0.3">
      <c r="A211" s="664" t="s">
        <v>10087</v>
      </c>
      <c r="B211" s="665" t="s">
        <v>9761</v>
      </c>
      <c r="C211" s="665" t="s">
        <v>7623</v>
      </c>
      <c r="D211" s="665" t="s">
        <v>10151</v>
      </c>
      <c r="E211" s="665" t="s">
        <v>10152</v>
      </c>
      <c r="F211" s="668">
        <v>1</v>
      </c>
      <c r="G211" s="668">
        <v>3178.63</v>
      </c>
      <c r="H211" s="668">
        <v>1</v>
      </c>
      <c r="I211" s="668">
        <v>3178.63</v>
      </c>
      <c r="J211" s="668"/>
      <c r="K211" s="668"/>
      <c r="L211" s="668"/>
      <c r="M211" s="668"/>
      <c r="N211" s="668">
        <v>1</v>
      </c>
      <c r="O211" s="668">
        <v>3178.63</v>
      </c>
      <c r="P211" s="681">
        <v>1</v>
      </c>
      <c r="Q211" s="669">
        <v>3178.63</v>
      </c>
    </row>
    <row r="212" spans="1:17" ht="14.4" customHeight="1" x14ac:dyDescent="0.3">
      <c r="A212" s="664" t="s">
        <v>10087</v>
      </c>
      <c r="B212" s="665" t="s">
        <v>9761</v>
      </c>
      <c r="C212" s="665" t="s">
        <v>7628</v>
      </c>
      <c r="D212" s="665" t="s">
        <v>10153</v>
      </c>
      <c r="E212" s="665" t="s">
        <v>10154</v>
      </c>
      <c r="F212" s="668">
        <v>35</v>
      </c>
      <c r="G212" s="668">
        <v>7202</v>
      </c>
      <c r="H212" s="668">
        <v>1</v>
      </c>
      <c r="I212" s="668">
        <v>205.77142857142857</v>
      </c>
      <c r="J212" s="668">
        <v>37</v>
      </c>
      <c r="K212" s="668">
        <v>7659</v>
      </c>
      <c r="L212" s="668">
        <v>1.0634545959455706</v>
      </c>
      <c r="M212" s="668">
        <v>207</v>
      </c>
      <c r="N212" s="668">
        <v>25</v>
      </c>
      <c r="O212" s="668">
        <v>5325</v>
      </c>
      <c r="P212" s="681">
        <v>0.73937795056928635</v>
      </c>
      <c r="Q212" s="669">
        <v>213</v>
      </c>
    </row>
    <row r="213" spans="1:17" ht="14.4" customHeight="1" x14ac:dyDescent="0.3">
      <c r="A213" s="664" t="s">
        <v>10087</v>
      </c>
      <c r="B213" s="665" t="s">
        <v>9761</v>
      </c>
      <c r="C213" s="665" t="s">
        <v>7628</v>
      </c>
      <c r="D213" s="665" t="s">
        <v>10155</v>
      </c>
      <c r="E213" s="665" t="s">
        <v>10156</v>
      </c>
      <c r="F213" s="668">
        <v>171</v>
      </c>
      <c r="G213" s="668">
        <v>25781</v>
      </c>
      <c r="H213" s="668">
        <v>1</v>
      </c>
      <c r="I213" s="668">
        <v>150.76608187134502</v>
      </c>
      <c r="J213" s="668">
        <v>128</v>
      </c>
      <c r="K213" s="668">
        <v>19328</v>
      </c>
      <c r="L213" s="668">
        <v>0.74969939102439787</v>
      </c>
      <c r="M213" s="668">
        <v>151</v>
      </c>
      <c r="N213" s="668">
        <v>119</v>
      </c>
      <c r="O213" s="668">
        <v>18445</v>
      </c>
      <c r="P213" s="681">
        <v>0.71544936193320663</v>
      </c>
      <c r="Q213" s="669">
        <v>155</v>
      </c>
    </row>
    <row r="214" spans="1:17" ht="14.4" customHeight="1" x14ac:dyDescent="0.3">
      <c r="A214" s="664" t="s">
        <v>10087</v>
      </c>
      <c r="B214" s="665" t="s">
        <v>9761</v>
      </c>
      <c r="C214" s="665" t="s">
        <v>7628</v>
      </c>
      <c r="D214" s="665" t="s">
        <v>10157</v>
      </c>
      <c r="E214" s="665" t="s">
        <v>10158</v>
      </c>
      <c r="F214" s="668">
        <v>86</v>
      </c>
      <c r="G214" s="668">
        <v>15724</v>
      </c>
      <c r="H214" s="668">
        <v>1</v>
      </c>
      <c r="I214" s="668">
        <v>182.83720930232559</v>
      </c>
      <c r="J214" s="668">
        <v>100</v>
      </c>
      <c r="K214" s="668">
        <v>18300</v>
      </c>
      <c r="L214" s="668">
        <v>1.1638259984736707</v>
      </c>
      <c r="M214" s="668">
        <v>183</v>
      </c>
      <c r="N214" s="668">
        <v>109</v>
      </c>
      <c r="O214" s="668">
        <v>20383</v>
      </c>
      <c r="P214" s="681">
        <v>1.2962986517425592</v>
      </c>
      <c r="Q214" s="669">
        <v>187</v>
      </c>
    </row>
    <row r="215" spans="1:17" ht="14.4" customHeight="1" x14ac:dyDescent="0.3">
      <c r="A215" s="664" t="s">
        <v>10087</v>
      </c>
      <c r="B215" s="665" t="s">
        <v>9761</v>
      </c>
      <c r="C215" s="665" t="s">
        <v>7628</v>
      </c>
      <c r="D215" s="665" t="s">
        <v>10159</v>
      </c>
      <c r="E215" s="665" t="s">
        <v>10160</v>
      </c>
      <c r="F215" s="668">
        <v>811</v>
      </c>
      <c r="G215" s="668">
        <v>101245</v>
      </c>
      <c r="H215" s="668">
        <v>1</v>
      </c>
      <c r="I215" s="668">
        <v>124.83970406905055</v>
      </c>
      <c r="J215" s="668">
        <v>944</v>
      </c>
      <c r="K215" s="668">
        <v>118000</v>
      </c>
      <c r="L215" s="668">
        <v>1.1654896538100648</v>
      </c>
      <c r="M215" s="668">
        <v>125</v>
      </c>
      <c r="N215" s="668">
        <v>986</v>
      </c>
      <c r="O215" s="668">
        <v>126208</v>
      </c>
      <c r="P215" s="681">
        <v>1.2465603239666156</v>
      </c>
      <c r="Q215" s="669">
        <v>128</v>
      </c>
    </row>
    <row r="216" spans="1:17" ht="14.4" customHeight="1" x14ac:dyDescent="0.3">
      <c r="A216" s="664" t="s">
        <v>10087</v>
      </c>
      <c r="B216" s="665" t="s">
        <v>9761</v>
      </c>
      <c r="C216" s="665" t="s">
        <v>7628</v>
      </c>
      <c r="D216" s="665" t="s">
        <v>10161</v>
      </c>
      <c r="E216" s="665" t="s">
        <v>10162</v>
      </c>
      <c r="F216" s="668">
        <v>2673</v>
      </c>
      <c r="G216" s="668">
        <v>582126</v>
      </c>
      <c r="H216" s="668">
        <v>1</v>
      </c>
      <c r="I216" s="668">
        <v>217.78002244668912</v>
      </c>
      <c r="J216" s="668">
        <v>2382</v>
      </c>
      <c r="K216" s="668">
        <v>521658</v>
      </c>
      <c r="L216" s="668">
        <v>0.89612558105977058</v>
      </c>
      <c r="M216" s="668">
        <v>219</v>
      </c>
      <c r="N216" s="668">
        <v>2518</v>
      </c>
      <c r="O216" s="668">
        <v>561514</v>
      </c>
      <c r="P216" s="681">
        <v>0.96459185812006332</v>
      </c>
      <c r="Q216" s="669">
        <v>223</v>
      </c>
    </row>
    <row r="217" spans="1:17" ht="14.4" customHeight="1" x14ac:dyDescent="0.3">
      <c r="A217" s="664" t="s">
        <v>10087</v>
      </c>
      <c r="B217" s="665" t="s">
        <v>9761</v>
      </c>
      <c r="C217" s="665" t="s">
        <v>7628</v>
      </c>
      <c r="D217" s="665" t="s">
        <v>10163</v>
      </c>
      <c r="E217" s="665" t="s">
        <v>10164</v>
      </c>
      <c r="F217" s="668">
        <v>132</v>
      </c>
      <c r="G217" s="668">
        <v>28743</v>
      </c>
      <c r="H217" s="668">
        <v>1</v>
      </c>
      <c r="I217" s="668">
        <v>217.75</v>
      </c>
      <c r="J217" s="668">
        <v>66</v>
      </c>
      <c r="K217" s="668">
        <v>14454</v>
      </c>
      <c r="L217" s="668">
        <v>0.50287026406429391</v>
      </c>
      <c r="M217" s="668">
        <v>219</v>
      </c>
      <c r="N217" s="668">
        <v>61</v>
      </c>
      <c r="O217" s="668">
        <v>13603</v>
      </c>
      <c r="P217" s="681">
        <v>0.4732630553526076</v>
      </c>
      <c r="Q217" s="669">
        <v>223</v>
      </c>
    </row>
    <row r="218" spans="1:17" ht="14.4" customHeight="1" x14ac:dyDescent="0.3">
      <c r="A218" s="664" t="s">
        <v>10087</v>
      </c>
      <c r="B218" s="665" t="s">
        <v>9761</v>
      </c>
      <c r="C218" s="665" t="s">
        <v>7628</v>
      </c>
      <c r="D218" s="665" t="s">
        <v>10165</v>
      </c>
      <c r="E218" s="665" t="s">
        <v>10166</v>
      </c>
      <c r="F218" s="668">
        <v>6</v>
      </c>
      <c r="G218" s="668">
        <v>2076</v>
      </c>
      <c r="H218" s="668">
        <v>1</v>
      </c>
      <c r="I218" s="668">
        <v>346</v>
      </c>
      <c r="J218" s="668">
        <v>4</v>
      </c>
      <c r="K218" s="668">
        <v>1388</v>
      </c>
      <c r="L218" s="668">
        <v>0.66859344894026973</v>
      </c>
      <c r="M218" s="668">
        <v>347</v>
      </c>
      <c r="N218" s="668">
        <v>3</v>
      </c>
      <c r="O218" s="668">
        <v>1059</v>
      </c>
      <c r="P218" s="681">
        <v>0.51011560693641622</v>
      </c>
      <c r="Q218" s="669">
        <v>353</v>
      </c>
    </row>
    <row r="219" spans="1:17" ht="14.4" customHeight="1" x14ac:dyDescent="0.3">
      <c r="A219" s="664" t="s">
        <v>10087</v>
      </c>
      <c r="B219" s="665" t="s">
        <v>9761</v>
      </c>
      <c r="C219" s="665" t="s">
        <v>7628</v>
      </c>
      <c r="D219" s="665" t="s">
        <v>10167</v>
      </c>
      <c r="E219" s="665" t="s">
        <v>10168</v>
      </c>
      <c r="F219" s="668">
        <v>9</v>
      </c>
      <c r="G219" s="668">
        <v>1977</v>
      </c>
      <c r="H219" s="668">
        <v>1</v>
      </c>
      <c r="I219" s="668">
        <v>219.66666666666666</v>
      </c>
      <c r="J219" s="668">
        <v>4</v>
      </c>
      <c r="K219" s="668">
        <v>884</v>
      </c>
      <c r="L219" s="668">
        <v>0.4471421345472939</v>
      </c>
      <c r="M219" s="668">
        <v>221</v>
      </c>
      <c r="N219" s="668">
        <v>4</v>
      </c>
      <c r="O219" s="668">
        <v>900</v>
      </c>
      <c r="P219" s="681">
        <v>0.45523520485584218</v>
      </c>
      <c r="Q219" s="669">
        <v>225</v>
      </c>
    </row>
    <row r="220" spans="1:17" ht="14.4" customHeight="1" x14ac:dyDescent="0.3">
      <c r="A220" s="664" t="s">
        <v>10087</v>
      </c>
      <c r="B220" s="665" t="s">
        <v>9761</v>
      </c>
      <c r="C220" s="665" t="s">
        <v>7628</v>
      </c>
      <c r="D220" s="665" t="s">
        <v>10169</v>
      </c>
      <c r="E220" s="665" t="s">
        <v>10170</v>
      </c>
      <c r="F220" s="668">
        <v>5</v>
      </c>
      <c r="G220" s="668">
        <v>1639</v>
      </c>
      <c r="H220" s="668">
        <v>1</v>
      </c>
      <c r="I220" s="668">
        <v>327.8</v>
      </c>
      <c r="J220" s="668">
        <v>1</v>
      </c>
      <c r="K220" s="668">
        <v>330</v>
      </c>
      <c r="L220" s="668">
        <v>0.20134228187919462</v>
      </c>
      <c r="M220" s="668">
        <v>330</v>
      </c>
      <c r="N220" s="668"/>
      <c r="O220" s="668"/>
      <c r="P220" s="681"/>
      <c r="Q220" s="669"/>
    </row>
    <row r="221" spans="1:17" ht="14.4" customHeight="1" x14ac:dyDescent="0.3">
      <c r="A221" s="664" t="s">
        <v>10087</v>
      </c>
      <c r="B221" s="665" t="s">
        <v>9761</v>
      </c>
      <c r="C221" s="665" t="s">
        <v>7628</v>
      </c>
      <c r="D221" s="665" t="s">
        <v>10171</v>
      </c>
      <c r="E221" s="665" t="s">
        <v>10172</v>
      </c>
      <c r="F221" s="668">
        <v>9</v>
      </c>
      <c r="G221" s="668">
        <v>37183</v>
      </c>
      <c r="H221" s="668">
        <v>1</v>
      </c>
      <c r="I221" s="668">
        <v>4131.4444444444443</v>
      </c>
      <c r="J221" s="668">
        <v>7</v>
      </c>
      <c r="K221" s="668">
        <v>28973</v>
      </c>
      <c r="L221" s="668">
        <v>0.77920017212166848</v>
      </c>
      <c r="M221" s="668">
        <v>4139</v>
      </c>
      <c r="N221" s="668">
        <v>2</v>
      </c>
      <c r="O221" s="668">
        <v>8328</v>
      </c>
      <c r="P221" s="681">
        <v>0.22397332114138183</v>
      </c>
      <c r="Q221" s="669">
        <v>4164</v>
      </c>
    </row>
    <row r="222" spans="1:17" ht="14.4" customHeight="1" x14ac:dyDescent="0.3">
      <c r="A222" s="664" t="s">
        <v>10087</v>
      </c>
      <c r="B222" s="665" t="s">
        <v>9761</v>
      </c>
      <c r="C222" s="665" t="s">
        <v>7628</v>
      </c>
      <c r="D222" s="665" t="s">
        <v>10173</v>
      </c>
      <c r="E222" s="665" t="s">
        <v>10174</v>
      </c>
      <c r="F222" s="668">
        <v>20</v>
      </c>
      <c r="G222" s="668">
        <v>76354</v>
      </c>
      <c r="H222" s="668">
        <v>1</v>
      </c>
      <c r="I222" s="668">
        <v>3817.7</v>
      </c>
      <c r="J222" s="668">
        <v>13</v>
      </c>
      <c r="K222" s="668">
        <v>49712</v>
      </c>
      <c r="L222" s="668">
        <v>0.65107263535636639</v>
      </c>
      <c r="M222" s="668">
        <v>3824</v>
      </c>
      <c r="N222" s="668">
        <v>10</v>
      </c>
      <c r="O222" s="668">
        <v>38600</v>
      </c>
      <c r="P222" s="681">
        <v>0.50553998480760665</v>
      </c>
      <c r="Q222" s="669">
        <v>3860</v>
      </c>
    </row>
    <row r="223" spans="1:17" ht="14.4" customHeight="1" x14ac:dyDescent="0.3">
      <c r="A223" s="664" t="s">
        <v>10087</v>
      </c>
      <c r="B223" s="665" t="s">
        <v>9761</v>
      </c>
      <c r="C223" s="665" t="s">
        <v>7628</v>
      </c>
      <c r="D223" s="665" t="s">
        <v>10175</v>
      </c>
      <c r="E223" s="665" t="s">
        <v>10176</v>
      </c>
      <c r="F223" s="668">
        <v>2</v>
      </c>
      <c r="G223" s="668">
        <v>10316</v>
      </c>
      <c r="H223" s="668">
        <v>1</v>
      </c>
      <c r="I223" s="668">
        <v>5158</v>
      </c>
      <c r="J223" s="668"/>
      <c r="K223" s="668"/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10087</v>
      </c>
      <c r="B224" s="665" t="s">
        <v>9761</v>
      </c>
      <c r="C224" s="665" t="s">
        <v>7628</v>
      </c>
      <c r="D224" s="665" t="s">
        <v>10177</v>
      </c>
      <c r="E224" s="665" t="s">
        <v>10178</v>
      </c>
      <c r="F224" s="668"/>
      <c r="G224" s="668"/>
      <c r="H224" s="668"/>
      <c r="I224" s="668"/>
      <c r="J224" s="668"/>
      <c r="K224" s="668"/>
      <c r="L224" s="668"/>
      <c r="M224" s="668"/>
      <c r="N224" s="668">
        <v>2</v>
      </c>
      <c r="O224" s="668">
        <v>15850</v>
      </c>
      <c r="P224" s="681"/>
      <c r="Q224" s="669">
        <v>7925</v>
      </c>
    </row>
    <row r="225" spans="1:17" ht="14.4" customHeight="1" x14ac:dyDescent="0.3">
      <c r="A225" s="664" t="s">
        <v>10087</v>
      </c>
      <c r="B225" s="665" t="s">
        <v>9761</v>
      </c>
      <c r="C225" s="665" t="s">
        <v>7628</v>
      </c>
      <c r="D225" s="665" t="s">
        <v>10179</v>
      </c>
      <c r="E225" s="665" t="s">
        <v>10180</v>
      </c>
      <c r="F225" s="668">
        <v>32</v>
      </c>
      <c r="G225" s="668">
        <v>40930</v>
      </c>
      <c r="H225" s="668">
        <v>1</v>
      </c>
      <c r="I225" s="668">
        <v>1279.0625</v>
      </c>
      <c r="J225" s="668">
        <v>19</v>
      </c>
      <c r="K225" s="668">
        <v>24339</v>
      </c>
      <c r="L225" s="668">
        <v>0.59464940141705347</v>
      </c>
      <c r="M225" s="668">
        <v>1281</v>
      </c>
      <c r="N225" s="668">
        <v>25</v>
      </c>
      <c r="O225" s="668">
        <v>32325</v>
      </c>
      <c r="P225" s="681">
        <v>0.78976301001710236</v>
      </c>
      <c r="Q225" s="669">
        <v>1293</v>
      </c>
    </row>
    <row r="226" spans="1:17" ht="14.4" customHeight="1" x14ac:dyDescent="0.3">
      <c r="A226" s="664" t="s">
        <v>10087</v>
      </c>
      <c r="B226" s="665" t="s">
        <v>9761</v>
      </c>
      <c r="C226" s="665" t="s">
        <v>7628</v>
      </c>
      <c r="D226" s="665" t="s">
        <v>10181</v>
      </c>
      <c r="E226" s="665" t="s">
        <v>10182</v>
      </c>
      <c r="F226" s="668">
        <v>9</v>
      </c>
      <c r="G226" s="668">
        <v>10492</v>
      </c>
      <c r="H226" s="668">
        <v>1</v>
      </c>
      <c r="I226" s="668">
        <v>1165.7777777777778</v>
      </c>
      <c r="J226" s="668">
        <v>6</v>
      </c>
      <c r="K226" s="668">
        <v>7002</v>
      </c>
      <c r="L226" s="668">
        <v>0.66736561189477694</v>
      </c>
      <c r="M226" s="668">
        <v>1167</v>
      </c>
      <c r="N226" s="668">
        <v>2</v>
      </c>
      <c r="O226" s="668">
        <v>2354</v>
      </c>
      <c r="P226" s="681">
        <v>0.2243614182234083</v>
      </c>
      <c r="Q226" s="669">
        <v>1177</v>
      </c>
    </row>
    <row r="227" spans="1:17" ht="14.4" customHeight="1" x14ac:dyDescent="0.3">
      <c r="A227" s="664" t="s">
        <v>10087</v>
      </c>
      <c r="B227" s="665" t="s">
        <v>9761</v>
      </c>
      <c r="C227" s="665" t="s">
        <v>7628</v>
      </c>
      <c r="D227" s="665" t="s">
        <v>10183</v>
      </c>
      <c r="E227" s="665" t="s">
        <v>10184</v>
      </c>
      <c r="F227" s="668">
        <v>54</v>
      </c>
      <c r="G227" s="668">
        <v>273930</v>
      </c>
      <c r="H227" s="668">
        <v>1</v>
      </c>
      <c r="I227" s="668">
        <v>5072.7777777777774</v>
      </c>
      <c r="J227" s="668">
        <v>50</v>
      </c>
      <c r="K227" s="668">
        <v>253800</v>
      </c>
      <c r="L227" s="668">
        <v>0.92651407293834187</v>
      </c>
      <c r="M227" s="668">
        <v>5076</v>
      </c>
      <c r="N227" s="668">
        <v>43</v>
      </c>
      <c r="O227" s="668">
        <v>221751</v>
      </c>
      <c r="P227" s="681">
        <v>0.80951702989814911</v>
      </c>
      <c r="Q227" s="669">
        <v>5157</v>
      </c>
    </row>
    <row r="228" spans="1:17" ht="14.4" customHeight="1" x14ac:dyDescent="0.3">
      <c r="A228" s="664" t="s">
        <v>10087</v>
      </c>
      <c r="B228" s="665" t="s">
        <v>9761</v>
      </c>
      <c r="C228" s="665" t="s">
        <v>7628</v>
      </c>
      <c r="D228" s="665" t="s">
        <v>10185</v>
      </c>
      <c r="E228" s="665" t="s">
        <v>10186</v>
      </c>
      <c r="F228" s="668">
        <v>1</v>
      </c>
      <c r="G228" s="668">
        <v>7681</v>
      </c>
      <c r="H228" s="668">
        <v>1</v>
      </c>
      <c r="I228" s="668">
        <v>7681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10087</v>
      </c>
      <c r="B229" s="665" t="s">
        <v>9761</v>
      </c>
      <c r="C229" s="665" t="s">
        <v>7628</v>
      </c>
      <c r="D229" s="665" t="s">
        <v>10187</v>
      </c>
      <c r="E229" s="665" t="s">
        <v>10188</v>
      </c>
      <c r="F229" s="668">
        <v>2</v>
      </c>
      <c r="G229" s="668">
        <v>11022</v>
      </c>
      <c r="H229" s="668">
        <v>1</v>
      </c>
      <c r="I229" s="668">
        <v>5511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10087</v>
      </c>
      <c r="B230" s="665" t="s">
        <v>9761</v>
      </c>
      <c r="C230" s="665" t="s">
        <v>7628</v>
      </c>
      <c r="D230" s="665" t="s">
        <v>10189</v>
      </c>
      <c r="E230" s="665" t="s">
        <v>10190</v>
      </c>
      <c r="F230" s="668">
        <v>3</v>
      </c>
      <c r="G230" s="668">
        <v>2233</v>
      </c>
      <c r="H230" s="668">
        <v>1</v>
      </c>
      <c r="I230" s="668">
        <v>744.33333333333337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10087</v>
      </c>
      <c r="B231" s="665" t="s">
        <v>9761</v>
      </c>
      <c r="C231" s="665" t="s">
        <v>7628</v>
      </c>
      <c r="D231" s="665" t="s">
        <v>10191</v>
      </c>
      <c r="E231" s="665" t="s">
        <v>10192</v>
      </c>
      <c r="F231" s="668">
        <v>996</v>
      </c>
      <c r="G231" s="668">
        <v>173108</v>
      </c>
      <c r="H231" s="668">
        <v>1</v>
      </c>
      <c r="I231" s="668">
        <v>173.80321285140562</v>
      </c>
      <c r="J231" s="668">
        <v>1029</v>
      </c>
      <c r="K231" s="668">
        <v>180075</v>
      </c>
      <c r="L231" s="668">
        <v>1.0402465512859025</v>
      </c>
      <c r="M231" s="668">
        <v>175</v>
      </c>
      <c r="N231" s="668">
        <v>1034</v>
      </c>
      <c r="O231" s="668">
        <v>183018</v>
      </c>
      <c r="P231" s="681">
        <v>1.0572474986713496</v>
      </c>
      <c r="Q231" s="669">
        <v>177</v>
      </c>
    </row>
    <row r="232" spans="1:17" ht="14.4" customHeight="1" x14ac:dyDescent="0.3">
      <c r="A232" s="664" t="s">
        <v>10087</v>
      </c>
      <c r="B232" s="665" t="s">
        <v>9761</v>
      </c>
      <c r="C232" s="665" t="s">
        <v>7628</v>
      </c>
      <c r="D232" s="665" t="s">
        <v>10193</v>
      </c>
      <c r="E232" s="665" t="s">
        <v>10194</v>
      </c>
      <c r="F232" s="668">
        <v>535</v>
      </c>
      <c r="G232" s="668">
        <v>1069090</v>
      </c>
      <c r="H232" s="668">
        <v>1</v>
      </c>
      <c r="I232" s="668">
        <v>1998.2990654205607</v>
      </c>
      <c r="J232" s="668">
        <v>473</v>
      </c>
      <c r="K232" s="668">
        <v>946473</v>
      </c>
      <c r="L232" s="668">
        <v>0.88530713036320607</v>
      </c>
      <c r="M232" s="668">
        <v>2001</v>
      </c>
      <c r="N232" s="668">
        <v>499</v>
      </c>
      <c r="O232" s="668">
        <v>1021952</v>
      </c>
      <c r="P232" s="681">
        <v>0.95590829584038761</v>
      </c>
      <c r="Q232" s="669">
        <v>2048</v>
      </c>
    </row>
    <row r="233" spans="1:17" ht="14.4" customHeight="1" x14ac:dyDescent="0.3">
      <c r="A233" s="664" t="s">
        <v>10087</v>
      </c>
      <c r="B233" s="665" t="s">
        <v>9761</v>
      </c>
      <c r="C233" s="665" t="s">
        <v>7628</v>
      </c>
      <c r="D233" s="665" t="s">
        <v>10195</v>
      </c>
      <c r="E233" s="665" t="s">
        <v>10196</v>
      </c>
      <c r="F233" s="668">
        <v>2</v>
      </c>
      <c r="G233" s="668">
        <v>5387</v>
      </c>
      <c r="H233" s="668">
        <v>1</v>
      </c>
      <c r="I233" s="668">
        <v>2693.5</v>
      </c>
      <c r="J233" s="668">
        <v>1</v>
      </c>
      <c r="K233" s="668">
        <v>2696</v>
      </c>
      <c r="L233" s="668">
        <v>0.50046408019305733</v>
      </c>
      <c r="M233" s="668">
        <v>2696</v>
      </c>
      <c r="N233" s="668">
        <v>1</v>
      </c>
      <c r="O233" s="668">
        <v>2736</v>
      </c>
      <c r="P233" s="681">
        <v>0.50788936328197509</v>
      </c>
      <c r="Q233" s="669">
        <v>2736</v>
      </c>
    </row>
    <row r="234" spans="1:17" ht="14.4" customHeight="1" x14ac:dyDescent="0.3">
      <c r="A234" s="664" t="s">
        <v>10087</v>
      </c>
      <c r="B234" s="665" t="s">
        <v>9761</v>
      </c>
      <c r="C234" s="665" t="s">
        <v>7628</v>
      </c>
      <c r="D234" s="665" t="s">
        <v>10197</v>
      </c>
      <c r="E234" s="665" t="s">
        <v>10198</v>
      </c>
      <c r="F234" s="668">
        <v>1</v>
      </c>
      <c r="G234" s="668">
        <v>5186</v>
      </c>
      <c r="H234" s="668">
        <v>1</v>
      </c>
      <c r="I234" s="668">
        <v>5186</v>
      </c>
      <c r="J234" s="668">
        <v>1</v>
      </c>
      <c r="K234" s="668">
        <v>5188</v>
      </c>
      <c r="L234" s="668">
        <v>1.0003856536829927</v>
      </c>
      <c r="M234" s="668">
        <v>5188</v>
      </c>
      <c r="N234" s="668">
        <v>10</v>
      </c>
      <c r="O234" s="668">
        <v>52690</v>
      </c>
      <c r="P234" s="681">
        <v>10.160046278441959</v>
      </c>
      <c r="Q234" s="669">
        <v>5269</v>
      </c>
    </row>
    <row r="235" spans="1:17" ht="14.4" customHeight="1" x14ac:dyDescent="0.3">
      <c r="A235" s="664" t="s">
        <v>10087</v>
      </c>
      <c r="B235" s="665" t="s">
        <v>9761</v>
      </c>
      <c r="C235" s="665" t="s">
        <v>7628</v>
      </c>
      <c r="D235" s="665" t="s">
        <v>10199</v>
      </c>
      <c r="E235" s="665" t="s">
        <v>10200</v>
      </c>
      <c r="F235" s="668">
        <v>395</v>
      </c>
      <c r="G235" s="668">
        <v>59558</v>
      </c>
      <c r="H235" s="668">
        <v>1</v>
      </c>
      <c r="I235" s="668">
        <v>150.77974683544304</v>
      </c>
      <c r="J235" s="668">
        <v>390</v>
      </c>
      <c r="K235" s="668">
        <v>58890</v>
      </c>
      <c r="L235" s="668">
        <v>0.98878404244601903</v>
      </c>
      <c r="M235" s="668">
        <v>151</v>
      </c>
      <c r="N235" s="668">
        <v>428</v>
      </c>
      <c r="O235" s="668">
        <v>66340</v>
      </c>
      <c r="P235" s="681">
        <v>1.1138721918130225</v>
      </c>
      <c r="Q235" s="669">
        <v>155</v>
      </c>
    </row>
    <row r="236" spans="1:17" ht="14.4" customHeight="1" x14ac:dyDescent="0.3">
      <c r="A236" s="664" t="s">
        <v>10087</v>
      </c>
      <c r="B236" s="665" t="s">
        <v>9761</v>
      </c>
      <c r="C236" s="665" t="s">
        <v>7628</v>
      </c>
      <c r="D236" s="665" t="s">
        <v>10201</v>
      </c>
      <c r="E236" s="665" t="s">
        <v>10202</v>
      </c>
      <c r="F236" s="668">
        <v>417</v>
      </c>
      <c r="G236" s="668">
        <v>80805</v>
      </c>
      <c r="H236" s="668">
        <v>1</v>
      </c>
      <c r="I236" s="668">
        <v>193.77697841726618</v>
      </c>
      <c r="J236" s="668">
        <v>425</v>
      </c>
      <c r="K236" s="668">
        <v>82875</v>
      </c>
      <c r="L236" s="668">
        <v>1.0256172266567662</v>
      </c>
      <c r="M236" s="668">
        <v>195</v>
      </c>
      <c r="N236" s="668">
        <v>338</v>
      </c>
      <c r="O236" s="668">
        <v>67262</v>
      </c>
      <c r="P236" s="681">
        <v>0.83239898521131117</v>
      </c>
      <c r="Q236" s="669">
        <v>199</v>
      </c>
    </row>
    <row r="237" spans="1:17" ht="14.4" customHeight="1" x14ac:dyDescent="0.3">
      <c r="A237" s="664" t="s">
        <v>10087</v>
      </c>
      <c r="B237" s="665" t="s">
        <v>9761</v>
      </c>
      <c r="C237" s="665" t="s">
        <v>7628</v>
      </c>
      <c r="D237" s="665" t="s">
        <v>10203</v>
      </c>
      <c r="E237" s="665" t="s">
        <v>10204</v>
      </c>
      <c r="F237" s="668">
        <v>4592</v>
      </c>
      <c r="G237" s="668">
        <v>912829</v>
      </c>
      <c r="H237" s="668">
        <v>1</v>
      </c>
      <c r="I237" s="668">
        <v>198.7868031358885</v>
      </c>
      <c r="J237" s="668">
        <v>4508</v>
      </c>
      <c r="K237" s="668">
        <v>901600</v>
      </c>
      <c r="L237" s="668">
        <v>0.98769868179034626</v>
      </c>
      <c r="M237" s="668">
        <v>200</v>
      </c>
      <c r="N237" s="668">
        <v>4696</v>
      </c>
      <c r="O237" s="668">
        <v>957984</v>
      </c>
      <c r="P237" s="681">
        <v>1.0494670962469421</v>
      </c>
      <c r="Q237" s="669">
        <v>204</v>
      </c>
    </row>
    <row r="238" spans="1:17" ht="14.4" customHeight="1" x14ac:dyDescent="0.3">
      <c r="A238" s="664" t="s">
        <v>10087</v>
      </c>
      <c r="B238" s="665" t="s">
        <v>9761</v>
      </c>
      <c r="C238" s="665" t="s">
        <v>7628</v>
      </c>
      <c r="D238" s="665" t="s">
        <v>10205</v>
      </c>
      <c r="E238" s="665" t="s">
        <v>10206</v>
      </c>
      <c r="F238" s="668">
        <v>1</v>
      </c>
      <c r="G238" s="668">
        <v>415</v>
      </c>
      <c r="H238" s="668">
        <v>1</v>
      </c>
      <c r="I238" s="668">
        <v>415</v>
      </c>
      <c r="J238" s="668"/>
      <c r="K238" s="668"/>
      <c r="L238" s="668"/>
      <c r="M238" s="668"/>
      <c r="N238" s="668"/>
      <c r="O238" s="668"/>
      <c r="P238" s="681"/>
      <c r="Q238" s="669"/>
    </row>
    <row r="239" spans="1:17" ht="14.4" customHeight="1" x14ac:dyDescent="0.3">
      <c r="A239" s="664" t="s">
        <v>10087</v>
      </c>
      <c r="B239" s="665" t="s">
        <v>9761</v>
      </c>
      <c r="C239" s="665" t="s">
        <v>7628</v>
      </c>
      <c r="D239" s="665" t="s">
        <v>10207</v>
      </c>
      <c r="E239" s="665" t="s">
        <v>10208</v>
      </c>
      <c r="F239" s="668">
        <v>113</v>
      </c>
      <c r="G239" s="668">
        <v>17946</v>
      </c>
      <c r="H239" s="668">
        <v>1</v>
      </c>
      <c r="I239" s="668">
        <v>158.81415929203538</v>
      </c>
      <c r="J239" s="668">
        <v>90</v>
      </c>
      <c r="K239" s="668">
        <v>14310</v>
      </c>
      <c r="L239" s="668">
        <v>0.79739217652958871</v>
      </c>
      <c r="M239" s="668">
        <v>159</v>
      </c>
      <c r="N239" s="668">
        <v>89</v>
      </c>
      <c r="O239" s="668">
        <v>14507</v>
      </c>
      <c r="P239" s="681">
        <v>0.80836955310375569</v>
      </c>
      <c r="Q239" s="669">
        <v>163</v>
      </c>
    </row>
    <row r="240" spans="1:17" ht="14.4" customHeight="1" x14ac:dyDescent="0.3">
      <c r="A240" s="664" t="s">
        <v>10087</v>
      </c>
      <c r="B240" s="665" t="s">
        <v>9761</v>
      </c>
      <c r="C240" s="665" t="s">
        <v>7628</v>
      </c>
      <c r="D240" s="665" t="s">
        <v>10209</v>
      </c>
      <c r="E240" s="665" t="s">
        <v>10210</v>
      </c>
      <c r="F240" s="668">
        <v>2</v>
      </c>
      <c r="G240" s="668">
        <v>854</v>
      </c>
      <c r="H240" s="668">
        <v>1</v>
      </c>
      <c r="I240" s="668">
        <v>427</v>
      </c>
      <c r="J240" s="668"/>
      <c r="K240" s="668"/>
      <c r="L240" s="668"/>
      <c r="M240" s="668"/>
      <c r="N240" s="668"/>
      <c r="O240" s="668"/>
      <c r="P240" s="681"/>
      <c r="Q240" s="669"/>
    </row>
    <row r="241" spans="1:17" ht="14.4" customHeight="1" x14ac:dyDescent="0.3">
      <c r="A241" s="664" t="s">
        <v>10087</v>
      </c>
      <c r="B241" s="665" t="s">
        <v>9761</v>
      </c>
      <c r="C241" s="665" t="s">
        <v>7628</v>
      </c>
      <c r="D241" s="665" t="s">
        <v>10211</v>
      </c>
      <c r="E241" s="665" t="s">
        <v>10212</v>
      </c>
      <c r="F241" s="668">
        <v>377</v>
      </c>
      <c r="G241" s="668">
        <v>799383</v>
      </c>
      <c r="H241" s="668">
        <v>1</v>
      </c>
      <c r="I241" s="668">
        <v>2120.3793103448274</v>
      </c>
      <c r="J241" s="668">
        <v>445</v>
      </c>
      <c r="K241" s="668">
        <v>944735</v>
      </c>
      <c r="L241" s="668">
        <v>1.1818302365699547</v>
      </c>
      <c r="M241" s="668">
        <v>2123</v>
      </c>
      <c r="N241" s="668">
        <v>401</v>
      </c>
      <c r="O241" s="668">
        <v>863754</v>
      </c>
      <c r="P241" s="681">
        <v>1.0805258555661053</v>
      </c>
      <c r="Q241" s="669">
        <v>2154</v>
      </c>
    </row>
    <row r="242" spans="1:17" ht="14.4" customHeight="1" x14ac:dyDescent="0.3">
      <c r="A242" s="664" t="s">
        <v>10087</v>
      </c>
      <c r="B242" s="665" t="s">
        <v>9761</v>
      </c>
      <c r="C242" s="665" t="s">
        <v>7628</v>
      </c>
      <c r="D242" s="665" t="s">
        <v>10213</v>
      </c>
      <c r="E242" s="665" t="s">
        <v>10174</v>
      </c>
      <c r="F242" s="668">
        <v>30</v>
      </c>
      <c r="G242" s="668">
        <v>55968</v>
      </c>
      <c r="H242" s="668">
        <v>1</v>
      </c>
      <c r="I242" s="668">
        <v>1865.6</v>
      </c>
      <c r="J242" s="668">
        <v>30</v>
      </c>
      <c r="K242" s="668">
        <v>56070</v>
      </c>
      <c r="L242" s="668">
        <v>1.0018224699828473</v>
      </c>
      <c r="M242" s="668">
        <v>1869</v>
      </c>
      <c r="N242" s="668">
        <v>18</v>
      </c>
      <c r="O242" s="668">
        <v>33984</v>
      </c>
      <c r="P242" s="681">
        <v>0.60720411663807894</v>
      </c>
      <c r="Q242" s="669">
        <v>1888</v>
      </c>
    </row>
    <row r="243" spans="1:17" ht="14.4" customHeight="1" x14ac:dyDescent="0.3">
      <c r="A243" s="664" t="s">
        <v>10087</v>
      </c>
      <c r="B243" s="665" t="s">
        <v>9761</v>
      </c>
      <c r="C243" s="665" t="s">
        <v>7628</v>
      </c>
      <c r="D243" s="665" t="s">
        <v>10214</v>
      </c>
      <c r="E243" s="665" t="s">
        <v>10215</v>
      </c>
      <c r="F243" s="668">
        <v>7</v>
      </c>
      <c r="G243" s="668">
        <v>1113</v>
      </c>
      <c r="H243" s="668">
        <v>1</v>
      </c>
      <c r="I243" s="668">
        <v>159</v>
      </c>
      <c r="J243" s="668">
        <v>4</v>
      </c>
      <c r="K243" s="668">
        <v>636</v>
      </c>
      <c r="L243" s="668">
        <v>0.5714285714285714</v>
      </c>
      <c r="M243" s="668">
        <v>159</v>
      </c>
      <c r="N243" s="668">
        <v>9</v>
      </c>
      <c r="O243" s="668">
        <v>1467</v>
      </c>
      <c r="P243" s="681">
        <v>1.3180592991913747</v>
      </c>
      <c r="Q243" s="669">
        <v>163</v>
      </c>
    </row>
    <row r="244" spans="1:17" ht="14.4" customHeight="1" x14ac:dyDescent="0.3">
      <c r="A244" s="664" t="s">
        <v>10087</v>
      </c>
      <c r="B244" s="665" t="s">
        <v>9761</v>
      </c>
      <c r="C244" s="665" t="s">
        <v>7628</v>
      </c>
      <c r="D244" s="665" t="s">
        <v>10216</v>
      </c>
      <c r="E244" s="665" t="s">
        <v>10217</v>
      </c>
      <c r="F244" s="668">
        <v>1</v>
      </c>
      <c r="G244" s="668">
        <v>9711</v>
      </c>
      <c r="H244" s="668">
        <v>1</v>
      </c>
      <c r="I244" s="668">
        <v>9711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10087</v>
      </c>
      <c r="B245" s="665" t="s">
        <v>9761</v>
      </c>
      <c r="C245" s="665" t="s">
        <v>7628</v>
      </c>
      <c r="D245" s="665" t="s">
        <v>10218</v>
      </c>
      <c r="E245" s="665" t="s">
        <v>10219</v>
      </c>
      <c r="F245" s="668">
        <v>16</v>
      </c>
      <c r="G245" s="668">
        <v>134232</v>
      </c>
      <c r="H245" s="668">
        <v>1</v>
      </c>
      <c r="I245" s="668">
        <v>8389.5</v>
      </c>
      <c r="J245" s="668">
        <v>15</v>
      </c>
      <c r="K245" s="668">
        <v>125985</v>
      </c>
      <c r="L245" s="668">
        <v>0.93856159485070623</v>
      </c>
      <c r="M245" s="668">
        <v>8399</v>
      </c>
      <c r="N245" s="668">
        <v>11</v>
      </c>
      <c r="O245" s="668">
        <v>93049</v>
      </c>
      <c r="P245" s="681">
        <v>0.69319536325168363</v>
      </c>
      <c r="Q245" s="669">
        <v>8459</v>
      </c>
    </row>
    <row r="246" spans="1:17" ht="14.4" customHeight="1" x14ac:dyDescent="0.3">
      <c r="A246" s="664" t="s">
        <v>10087</v>
      </c>
      <c r="B246" s="665" t="s">
        <v>9761</v>
      </c>
      <c r="C246" s="665" t="s">
        <v>7628</v>
      </c>
      <c r="D246" s="665" t="s">
        <v>10220</v>
      </c>
      <c r="E246" s="665" t="s">
        <v>10221</v>
      </c>
      <c r="F246" s="668">
        <v>3</v>
      </c>
      <c r="G246" s="668">
        <v>5987</v>
      </c>
      <c r="H246" s="668">
        <v>1</v>
      </c>
      <c r="I246" s="668">
        <v>1995.6666666666667</v>
      </c>
      <c r="J246" s="668"/>
      <c r="K246" s="668"/>
      <c r="L246" s="668"/>
      <c r="M246" s="668"/>
      <c r="N246" s="668">
        <v>1</v>
      </c>
      <c r="O246" s="668">
        <v>2053</v>
      </c>
      <c r="P246" s="681">
        <v>0.34290963754802073</v>
      </c>
      <c r="Q246" s="669">
        <v>2053</v>
      </c>
    </row>
    <row r="247" spans="1:17" ht="14.4" customHeight="1" x14ac:dyDescent="0.3">
      <c r="A247" s="664" t="s">
        <v>10087</v>
      </c>
      <c r="B247" s="665" t="s">
        <v>9761</v>
      </c>
      <c r="C247" s="665" t="s">
        <v>7628</v>
      </c>
      <c r="D247" s="665" t="s">
        <v>10222</v>
      </c>
      <c r="E247" s="665" t="s">
        <v>10223</v>
      </c>
      <c r="F247" s="668">
        <v>4</v>
      </c>
      <c r="G247" s="668">
        <v>1110</v>
      </c>
      <c r="H247" s="668">
        <v>1</v>
      </c>
      <c r="I247" s="668">
        <v>277.5</v>
      </c>
      <c r="J247" s="668">
        <v>21</v>
      </c>
      <c r="K247" s="668">
        <v>5859</v>
      </c>
      <c r="L247" s="668">
        <v>5.2783783783783784</v>
      </c>
      <c r="M247" s="668">
        <v>279</v>
      </c>
      <c r="N247" s="668">
        <v>60</v>
      </c>
      <c r="O247" s="668">
        <v>16980</v>
      </c>
      <c r="P247" s="681">
        <v>15.297297297297296</v>
      </c>
      <c r="Q247" s="669">
        <v>283</v>
      </c>
    </row>
    <row r="248" spans="1:17" ht="14.4" customHeight="1" x14ac:dyDescent="0.3">
      <c r="A248" s="664" t="s">
        <v>10087</v>
      </c>
      <c r="B248" s="665" t="s">
        <v>9761</v>
      </c>
      <c r="C248" s="665" t="s">
        <v>7628</v>
      </c>
      <c r="D248" s="665" t="s">
        <v>10224</v>
      </c>
      <c r="E248" s="665" t="s">
        <v>10225</v>
      </c>
      <c r="F248" s="668"/>
      <c r="G248" s="668"/>
      <c r="H248" s="668"/>
      <c r="I248" s="668"/>
      <c r="J248" s="668"/>
      <c r="K248" s="668"/>
      <c r="L248" s="668"/>
      <c r="M248" s="668"/>
      <c r="N248" s="668">
        <v>1</v>
      </c>
      <c r="O248" s="668">
        <v>373</v>
      </c>
      <c r="P248" s="681"/>
      <c r="Q248" s="669">
        <v>373</v>
      </c>
    </row>
    <row r="249" spans="1:17" ht="14.4" customHeight="1" x14ac:dyDescent="0.3">
      <c r="A249" s="664" t="s">
        <v>10226</v>
      </c>
      <c r="B249" s="665" t="s">
        <v>10227</v>
      </c>
      <c r="C249" s="665" t="s">
        <v>7628</v>
      </c>
      <c r="D249" s="665" t="s">
        <v>10228</v>
      </c>
      <c r="E249" s="665" t="s">
        <v>10229</v>
      </c>
      <c r="F249" s="668">
        <v>953</v>
      </c>
      <c r="G249" s="668">
        <v>194931</v>
      </c>
      <c r="H249" s="668">
        <v>1</v>
      </c>
      <c r="I249" s="668">
        <v>204.54459601259182</v>
      </c>
      <c r="J249" s="668">
        <v>976</v>
      </c>
      <c r="K249" s="668">
        <v>201056</v>
      </c>
      <c r="L249" s="668">
        <v>1.0314213747428578</v>
      </c>
      <c r="M249" s="668">
        <v>206</v>
      </c>
      <c r="N249" s="668">
        <v>767</v>
      </c>
      <c r="O249" s="668">
        <v>161837</v>
      </c>
      <c r="P249" s="681">
        <v>0.83022710600161087</v>
      </c>
      <c r="Q249" s="669">
        <v>211</v>
      </c>
    </row>
    <row r="250" spans="1:17" ht="14.4" customHeight="1" x14ac:dyDescent="0.3">
      <c r="A250" s="664" t="s">
        <v>10226</v>
      </c>
      <c r="B250" s="665" t="s">
        <v>10227</v>
      </c>
      <c r="C250" s="665" t="s">
        <v>7628</v>
      </c>
      <c r="D250" s="665" t="s">
        <v>10230</v>
      </c>
      <c r="E250" s="665" t="s">
        <v>10229</v>
      </c>
      <c r="F250" s="668"/>
      <c r="G250" s="668"/>
      <c r="H250" s="668"/>
      <c r="I250" s="668"/>
      <c r="J250" s="668">
        <v>6</v>
      </c>
      <c r="K250" s="668">
        <v>510</v>
      </c>
      <c r="L250" s="668"/>
      <c r="M250" s="668">
        <v>85</v>
      </c>
      <c r="N250" s="668"/>
      <c r="O250" s="668"/>
      <c r="P250" s="681"/>
      <c r="Q250" s="669"/>
    </row>
    <row r="251" spans="1:17" ht="14.4" customHeight="1" x14ac:dyDescent="0.3">
      <c r="A251" s="664" t="s">
        <v>10226</v>
      </c>
      <c r="B251" s="665" t="s">
        <v>10227</v>
      </c>
      <c r="C251" s="665" t="s">
        <v>7628</v>
      </c>
      <c r="D251" s="665" t="s">
        <v>10231</v>
      </c>
      <c r="E251" s="665" t="s">
        <v>10232</v>
      </c>
      <c r="F251" s="668">
        <v>426</v>
      </c>
      <c r="G251" s="668">
        <v>125086</v>
      </c>
      <c r="H251" s="668">
        <v>1</v>
      </c>
      <c r="I251" s="668">
        <v>293.62910798122067</v>
      </c>
      <c r="J251" s="668">
        <v>404</v>
      </c>
      <c r="K251" s="668">
        <v>119180</v>
      </c>
      <c r="L251" s="668">
        <v>0.95278448427481888</v>
      </c>
      <c r="M251" s="668">
        <v>295</v>
      </c>
      <c r="N251" s="668">
        <v>322</v>
      </c>
      <c r="O251" s="668">
        <v>96922</v>
      </c>
      <c r="P251" s="681">
        <v>0.7748429080792415</v>
      </c>
      <c r="Q251" s="669">
        <v>301</v>
      </c>
    </row>
    <row r="252" spans="1:17" ht="14.4" customHeight="1" x14ac:dyDescent="0.3">
      <c r="A252" s="664" t="s">
        <v>10226</v>
      </c>
      <c r="B252" s="665" t="s">
        <v>10227</v>
      </c>
      <c r="C252" s="665" t="s">
        <v>7628</v>
      </c>
      <c r="D252" s="665" t="s">
        <v>10233</v>
      </c>
      <c r="E252" s="665" t="s">
        <v>10234</v>
      </c>
      <c r="F252" s="668">
        <v>58</v>
      </c>
      <c r="G252" s="668">
        <v>7813</v>
      </c>
      <c r="H252" s="668">
        <v>1</v>
      </c>
      <c r="I252" s="668">
        <v>134.70689655172413</v>
      </c>
      <c r="J252" s="668">
        <v>55</v>
      </c>
      <c r="K252" s="668">
        <v>7425</v>
      </c>
      <c r="L252" s="668">
        <v>0.95033917829258929</v>
      </c>
      <c r="M252" s="668">
        <v>135</v>
      </c>
      <c r="N252" s="668">
        <v>52</v>
      </c>
      <c r="O252" s="668">
        <v>7124</v>
      </c>
      <c r="P252" s="681">
        <v>0.91181364392678865</v>
      </c>
      <c r="Q252" s="669">
        <v>137</v>
      </c>
    </row>
    <row r="253" spans="1:17" ht="14.4" customHeight="1" x14ac:dyDescent="0.3">
      <c r="A253" s="664" t="s">
        <v>10226</v>
      </c>
      <c r="B253" s="665" t="s">
        <v>10227</v>
      </c>
      <c r="C253" s="665" t="s">
        <v>7628</v>
      </c>
      <c r="D253" s="665" t="s">
        <v>10235</v>
      </c>
      <c r="E253" s="665" t="s">
        <v>10234</v>
      </c>
      <c r="F253" s="668"/>
      <c r="G253" s="668"/>
      <c r="H253" s="668"/>
      <c r="I253" s="668"/>
      <c r="J253" s="668">
        <v>4</v>
      </c>
      <c r="K253" s="668">
        <v>712</v>
      </c>
      <c r="L253" s="668"/>
      <c r="M253" s="668">
        <v>178</v>
      </c>
      <c r="N253" s="668"/>
      <c r="O253" s="668"/>
      <c r="P253" s="681"/>
      <c r="Q253" s="669"/>
    </row>
    <row r="254" spans="1:17" ht="14.4" customHeight="1" x14ac:dyDescent="0.3">
      <c r="A254" s="664" t="s">
        <v>10226</v>
      </c>
      <c r="B254" s="665" t="s">
        <v>10227</v>
      </c>
      <c r="C254" s="665" t="s">
        <v>7628</v>
      </c>
      <c r="D254" s="665" t="s">
        <v>10236</v>
      </c>
      <c r="E254" s="665" t="s">
        <v>10237</v>
      </c>
      <c r="F254" s="668">
        <v>2</v>
      </c>
      <c r="G254" s="668">
        <v>1236</v>
      </c>
      <c r="H254" s="668">
        <v>1</v>
      </c>
      <c r="I254" s="668">
        <v>618</v>
      </c>
      <c r="J254" s="668">
        <v>1</v>
      </c>
      <c r="K254" s="668">
        <v>620</v>
      </c>
      <c r="L254" s="668">
        <v>0.50161812297734631</v>
      </c>
      <c r="M254" s="668">
        <v>620</v>
      </c>
      <c r="N254" s="668">
        <v>1</v>
      </c>
      <c r="O254" s="668">
        <v>639</v>
      </c>
      <c r="P254" s="681">
        <v>0.51699029126213591</v>
      </c>
      <c r="Q254" s="669">
        <v>639</v>
      </c>
    </row>
    <row r="255" spans="1:17" ht="14.4" customHeight="1" x14ac:dyDescent="0.3">
      <c r="A255" s="664" t="s">
        <v>10226</v>
      </c>
      <c r="B255" s="665" t="s">
        <v>10227</v>
      </c>
      <c r="C255" s="665" t="s">
        <v>7628</v>
      </c>
      <c r="D255" s="665" t="s">
        <v>10238</v>
      </c>
      <c r="E255" s="665" t="s">
        <v>10239</v>
      </c>
      <c r="F255" s="668">
        <v>23</v>
      </c>
      <c r="G255" s="668">
        <v>3675</v>
      </c>
      <c r="H255" s="668">
        <v>1</v>
      </c>
      <c r="I255" s="668">
        <v>159.78260869565219</v>
      </c>
      <c r="J255" s="668">
        <v>16</v>
      </c>
      <c r="K255" s="668">
        <v>2576</v>
      </c>
      <c r="L255" s="668">
        <v>0.70095238095238099</v>
      </c>
      <c r="M255" s="668">
        <v>161</v>
      </c>
      <c r="N255" s="668">
        <v>15</v>
      </c>
      <c r="O255" s="668">
        <v>2595</v>
      </c>
      <c r="P255" s="681">
        <v>0.70612244897959187</v>
      </c>
      <c r="Q255" s="669">
        <v>173</v>
      </c>
    </row>
    <row r="256" spans="1:17" ht="14.4" customHeight="1" x14ac:dyDescent="0.3">
      <c r="A256" s="664" t="s">
        <v>10226</v>
      </c>
      <c r="B256" s="665" t="s">
        <v>10227</v>
      </c>
      <c r="C256" s="665" t="s">
        <v>7628</v>
      </c>
      <c r="D256" s="665" t="s">
        <v>10240</v>
      </c>
      <c r="E256" s="665" t="s">
        <v>10241</v>
      </c>
      <c r="F256" s="668"/>
      <c r="G256" s="668"/>
      <c r="H256" s="668"/>
      <c r="I256" s="668"/>
      <c r="J256" s="668">
        <v>1</v>
      </c>
      <c r="K256" s="668">
        <v>383</v>
      </c>
      <c r="L256" s="668"/>
      <c r="M256" s="668">
        <v>383</v>
      </c>
      <c r="N256" s="668">
        <v>1</v>
      </c>
      <c r="O256" s="668">
        <v>384</v>
      </c>
      <c r="P256" s="681"/>
      <c r="Q256" s="669">
        <v>384</v>
      </c>
    </row>
    <row r="257" spans="1:17" ht="14.4" customHeight="1" x14ac:dyDescent="0.3">
      <c r="A257" s="664" t="s">
        <v>10226</v>
      </c>
      <c r="B257" s="665" t="s">
        <v>10227</v>
      </c>
      <c r="C257" s="665" t="s">
        <v>7628</v>
      </c>
      <c r="D257" s="665" t="s">
        <v>10242</v>
      </c>
      <c r="E257" s="665" t="s">
        <v>10243</v>
      </c>
      <c r="F257" s="668">
        <v>278</v>
      </c>
      <c r="G257" s="668">
        <v>73502</v>
      </c>
      <c r="H257" s="668">
        <v>1</v>
      </c>
      <c r="I257" s="668">
        <v>264.39568345323738</v>
      </c>
      <c r="J257" s="668">
        <v>257</v>
      </c>
      <c r="K257" s="668">
        <v>68362</v>
      </c>
      <c r="L257" s="668">
        <v>0.93006993006993011</v>
      </c>
      <c r="M257" s="668">
        <v>266</v>
      </c>
      <c r="N257" s="668">
        <v>148</v>
      </c>
      <c r="O257" s="668">
        <v>40404</v>
      </c>
      <c r="P257" s="681">
        <v>0.54969932790944465</v>
      </c>
      <c r="Q257" s="669">
        <v>273</v>
      </c>
    </row>
    <row r="258" spans="1:17" ht="14.4" customHeight="1" x14ac:dyDescent="0.3">
      <c r="A258" s="664" t="s">
        <v>10226</v>
      </c>
      <c r="B258" s="665" t="s">
        <v>10227</v>
      </c>
      <c r="C258" s="665" t="s">
        <v>7628</v>
      </c>
      <c r="D258" s="665" t="s">
        <v>10244</v>
      </c>
      <c r="E258" s="665" t="s">
        <v>10245</v>
      </c>
      <c r="F258" s="668">
        <v>313</v>
      </c>
      <c r="G258" s="668">
        <v>44133</v>
      </c>
      <c r="H258" s="668">
        <v>1</v>
      </c>
      <c r="I258" s="668">
        <v>141</v>
      </c>
      <c r="J258" s="668">
        <v>351</v>
      </c>
      <c r="K258" s="668">
        <v>49491</v>
      </c>
      <c r="L258" s="668">
        <v>1.1214057507987221</v>
      </c>
      <c r="M258" s="668">
        <v>141</v>
      </c>
      <c r="N258" s="668">
        <v>250</v>
      </c>
      <c r="O258" s="668">
        <v>35500</v>
      </c>
      <c r="P258" s="681">
        <v>0.80438674008111843</v>
      </c>
      <c r="Q258" s="669">
        <v>142</v>
      </c>
    </row>
    <row r="259" spans="1:17" ht="14.4" customHeight="1" x14ac:dyDescent="0.3">
      <c r="A259" s="664" t="s">
        <v>10226</v>
      </c>
      <c r="B259" s="665" t="s">
        <v>10227</v>
      </c>
      <c r="C259" s="665" t="s">
        <v>7628</v>
      </c>
      <c r="D259" s="665" t="s">
        <v>10246</v>
      </c>
      <c r="E259" s="665" t="s">
        <v>10245</v>
      </c>
      <c r="F259" s="668">
        <v>58</v>
      </c>
      <c r="G259" s="668">
        <v>4524</v>
      </c>
      <c r="H259" s="668">
        <v>1</v>
      </c>
      <c r="I259" s="668">
        <v>78</v>
      </c>
      <c r="J259" s="668">
        <v>55</v>
      </c>
      <c r="K259" s="668">
        <v>4290</v>
      </c>
      <c r="L259" s="668">
        <v>0.94827586206896552</v>
      </c>
      <c r="M259" s="668">
        <v>78</v>
      </c>
      <c r="N259" s="668">
        <v>52</v>
      </c>
      <c r="O259" s="668">
        <v>4056</v>
      </c>
      <c r="P259" s="681">
        <v>0.89655172413793105</v>
      </c>
      <c r="Q259" s="669">
        <v>78</v>
      </c>
    </row>
    <row r="260" spans="1:17" ht="14.4" customHeight="1" x14ac:dyDescent="0.3">
      <c r="A260" s="664" t="s">
        <v>10226</v>
      </c>
      <c r="B260" s="665" t="s">
        <v>10227</v>
      </c>
      <c r="C260" s="665" t="s">
        <v>7628</v>
      </c>
      <c r="D260" s="665" t="s">
        <v>10247</v>
      </c>
      <c r="E260" s="665" t="s">
        <v>10248</v>
      </c>
      <c r="F260" s="668">
        <v>313</v>
      </c>
      <c r="G260" s="668">
        <v>95580</v>
      </c>
      <c r="H260" s="668">
        <v>1</v>
      </c>
      <c r="I260" s="668">
        <v>305.36741214057508</v>
      </c>
      <c r="J260" s="668">
        <v>351</v>
      </c>
      <c r="K260" s="668">
        <v>107757</v>
      </c>
      <c r="L260" s="668">
        <v>1.1274011299435027</v>
      </c>
      <c r="M260" s="668">
        <v>307</v>
      </c>
      <c r="N260" s="668">
        <v>250</v>
      </c>
      <c r="O260" s="668">
        <v>78250</v>
      </c>
      <c r="P260" s="681">
        <v>0.81868591755597409</v>
      </c>
      <c r="Q260" s="669">
        <v>313</v>
      </c>
    </row>
    <row r="261" spans="1:17" ht="14.4" customHeight="1" x14ac:dyDescent="0.3">
      <c r="A261" s="664" t="s">
        <v>10226</v>
      </c>
      <c r="B261" s="665" t="s">
        <v>10227</v>
      </c>
      <c r="C261" s="665" t="s">
        <v>7628</v>
      </c>
      <c r="D261" s="665" t="s">
        <v>10249</v>
      </c>
      <c r="E261" s="665" t="s">
        <v>10250</v>
      </c>
      <c r="F261" s="668"/>
      <c r="G261" s="668"/>
      <c r="H261" s="668"/>
      <c r="I261" s="668"/>
      <c r="J261" s="668">
        <v>1</v>
      </c>
      <c r="K261" s="668">
        <v>487</v>
      </c>
      <c r="L261" s="668"/>
      <c r="M261" s="668">
        <v>487</v>
      </c>
      <c r="N261" s="668">
        <v>1</v>
      </c>
      <c r="O261" s="668">
        <v>488</v>
      </c>
      <c r="P261" s="681"/>
      <c r="Q261" s="669">
        <v>488</v>
      </c>
    </row>
    <row r="262" spans="1:17" ht="14.4" customHeight="1" x14ac:dyDescent="0.3">
      <c r="A262" s="664" t="s">
        <v>10226</v>
      </c>
      <c r="B262" s="665" t="s">
        <v>10227</v>
      </c>
      <c r="C262" s="665" t="s">
        <v>7628</v>
      </c>
      <c r="D262" s="665" t="s">
        <v>10251</v>
      </c>
      <c r="E262" s="665" t="s">
        <v>10252</v>
      </c>
      <c r="F262" s="668">
        <v>42</v>
      </c>
      <c r="G262" s="668">
        <v>6753</v>
      </c>
      <c r="H262" s="668">
        <v>1</v>
      </c>
      <c r="I262" s="668">
        <v>160.78571428571428</v>
      </c>
      <c r="J262" s="668">
        <v>33</v>
      </c>
      <c r="K262" s="668">
        <v>5313</v>
      </c>
      <c r="L262" s="668">
        <v>0.78676143936028431</v>
      </c>
      <c r="M262" s="668">
        <v>161</v>
      </c>
      <c r="N262" s="668">
        <v>58</v>
      </c>
      <c r="O262" s="668">
        <v>9454</v>
      </c>
      <c r="P262" s="681">
        <v>1.3999703835332444</v>
      </c>
      <c r="Q262" s="669">
        <v>163</v>
      </c>
    </row>
    <row r="263" spans="1:17" ht="14.4" customHeight="1" x14ac:dyDescent="0.3">
      <c r="A263" s="664" t="s">
        <v>10226</v>
      </c>
      <c r="B263" s="665" t="s">
        <v>10227</v>
      </c>
      <c r="C263" s="665" t="s">
        <v>7628</v>
      </c>
      <c r="D263" s="665" t="s">
        <v>10253</v>
      </c>
      <c r="E263" s="665" t="s">
        <v>10229</v>
      </c>
      <c r="F263" s="668">
        <v>141</v>
      </c>
      <c r="G263" s="668">
        <v>9979</v>
      </c>
      <c r="H263" s="668">
        <v>1</v>
      </c>
      <c r="I263" s="668">
        <v>70.773049645390074</v>
      </c>
      <c r="J263" s="668">
        <v>196</v>
      </c>
      <c r="K263" s="668">
        <v>13916</v>
      </c>
      <c r="L263" s="668">
        <v>1.3945285098707285</v>
      </c>
      <c r="M263" s="668">
        <v>71</v>
      </c>
      <c r="N263" s="668">
        <v>174</v>
      </c>
      <c r="O263" s="668">
        <v>12528</v>
      </c>
      <c r="P263" s="681">
        <v>1.2554364164745966</v>
      </c>
      <c r="Q263" s="669">
        <v>72</v>
      </c>
    </row>
    <row r="264" spans="1:17" ht="14.4" customHeight="1" x14ac:dyDescent="0.3">
      <c r="A264" s="664" t="s">
        <v>10226</v>
      </c>
      <c r="B264" s="665" t="s">
        <v>10227</v>
      </c>
      <c r="C264" s="665" t="s">
        <v>7628</v>
      </c>
      <c r="D264" s="665" t="s">
        <v>10254</v>
      </c>
      <c r="E264" s="665" t="s">
        <v>10255</v>
      </c>
      <c r="F264" s="668"/>
      <c r="G264" s="668"/>
      <c r="H264" s="668"/>
      <c r="I264" s="668"/>
      <c r="J264" s="668">
        <v>6</v>
      </c>
      <c r="K264" s="668">
        <v>1320</v>
      </c>
      <c r="L264" s="668"/>
      <c r="M264" s="668">
        <v>220</v>
      </c>
      <c r="N264" s="668"/>
      <c r="O264" s="668"/>
      <c r="P264" s="681"/>
      <c r="Q264" s="669"/>
    </row>
    <row r="265" spans="1:17" ht="14.4" customHeight="1" x14ac:dyDescent="0.3">
      <c r="A265" s="664" t="s">
        <v>10226</v>
      </c>
      <c r="B265" s="665" t="s">
        <v>10227</v>
      </c>
      <c r="C265" s="665" t="s">
        <v>7628</v>
      </c>
      <c r="D265" s="665" t="s">
        <v>10256</v>
      </c>
      <c r="E265" s="665" t="s">
        <v>10257</v>
      </c>
      <c r="F265" s="668">
        <v>16</v>
      </c>
      <c r="G265" s="668">
        <v>19080</v>
      </c>
      <c r="H265" s="668">
        <v>1</v>
      </c>
      <c r="I265" s="668">
        <v>1192.5</v>
      </c>
      <c r="J265" s="668">
        <v>11</v>
      </c>
      <c r="K265" s="668">
        <v>13145</v>
      </c>
      <c r="L265" s="668">
        <v>0.68894129979035634</v>
      </c>
      <c r="M265" s="668">
        <v>1195</v>
      </c>
      <c r="N265" s="668">
        <v>19</v>
      </c>
      <c r="O265" s="668">
        <v>23009</v>
      </c>
      <c r="P265" s="681">
        <v>1.2059224318658281</v>
      </c>
      <c r="Q265" s="669">
        <v>1211</v>
      </c>
    </row>
    <row r="266" spans="1:17" ht="14.4" customHeight="1" x14ac:dyDescent="0.3">
      <c r="A266" s="664" t="s">
        <v>10226</v>
      </c>
      <c r="B266" s="665" t="s">
        <v>10227</v>
      </c>
      <c r="C266" s="665" t="s">
        <v>7628</v>
      </c>
      <c r="D266" s="665" t="s">
        <v>10258</v>
      </c>
      <c r="E266" s="665" t="s">
        <v>10259</v>
      </c>
      <c r="F266" s="668">
        <v>13</v>
      </c>
      <c r="G266" s="668">
        <v>1416</v>
      </c>
      <c r="H266" s="668">
        <v>1</v>
      </c>
      <c r="I266" s="668">
        <v>108.92307692307692</v>
      </c>
      <c r="J266" s="668">
        <v>15</v>
      </c>
      <c r="K266" s="668">
        <v>1650</v>
      </c>
      <c r="L266" s="668">
        <v>1.1652542372881356</v>
      </c>
      <c r="M266" s="668">
        <v>110</v>
      </c>
      <c r="N266" s="668">
        <v>15</v>
      </c>
      <c r="O266" s="668">
        <v>1710</v>
      </c>
      <c r="P266" s="681">
        <v>1.2076271186440677</v>
      </c>
      <c r="Q266" s="669">
        <v>114</v>
      </c>
    </row>
    <row r="267" spans="1:17" ht="14.4" customHeight="1" x14ac:dyDescent="0.3">
      <c r="A267" s="664" t="s">
        <v>10226</v>
      </c>
      <c r="B267" s="665" t="s">
        <v>10227</v>
      </c>
      <c r="C267" s="665" t="s">
        <v>7628</v>
      </c>
      <c r="D267" s="665" t="s">
        <v>10260</v>
      </c>
      <c r="E267" s="665" t="s">
        <v>10261</v>
      </c>
      <c r="F267" s="668"/>
      <c r="G267" s="668"/>
      <c r="H267" s="668"/>
      <c r="I267" s="668"/>
      <c r="J267" s="668">
        <v>1</v>
      </c>
      <c r="K267" s="668">
        <v>323</v>
      </c>
      <c r="L267" s="668"/>
      <c r="M267" s="668">
        <v>323</v>
      </c>
      <c r="N267" s="668"/>
      <c r="O267" s="668"/>
      <c r="P267" s="681"/>
      <c r="Q267" s="669"/>
    </row>
    <row r="268" spans="1:17" ht="14.4" customHeight="1" x14ac:dyDescent="0.3">
      <c r="A268" s="664" t="s">
        <v>10262</v>
      </c>
      <c r="B268" s="665" t="s">
        <v>10263</v>
      </c>
      <c r="C268" s="665" t="s">
        <v>7628</v>
      </c>
      <c r="D268" s="665" t="s">
        <v>10264</v>
      </c>
      <c r="E268" s="665" t="s">
        <v>10265</v>
      </c>
      <c r="F268" s="668">
        <v>41</v>
      </c>
      <c r="G268" s="668">
        <v>2196</v>
      </c>
      <c r="H268" s="668">
        <v>1</v>
      </c>
      <c r="I268" s="668">
        <v>53.560975609756099</v>
      </c>
      <c r="J268" s="668">
        <v>48</v>
      </c>
      <c r="K268" s="668">
        <v>2592</v>
      </c>
      <c r="L268" s="668">
        <v>1.180327868852459</v>
      </c>
      <c r="M268" s="668">
        <v>54</v>
      </c>
      <c r="N268" s="668">
        <v>28</v>
      </c>
      <c r="O268" s="668">
        <v>1624</v>
      </c>
      <c r="P268" s="681">
        <v>0.73952641165755917</v>
      </c>
      <c r="Q268" s="669">
        <v>58</v>
      </c>
    </row>
    <row r="269" spans="1:17" ht="14.4" customHeight="1" x14ac:dyDescent="0.3">
      <c r="A269" s="664" t="s">
        <v>10262</v>
      </c>
      <c r="B269" s="665" t="s">
        <v>10263</v>
      </c>
      <c r="C269" s="665" t="s">
        <v>7628</v>
      </c>
      <c r="D269" s="665" t="s">
        <v>10266</v>
      </c>
      <c r="E269" s="665" t="s">
        <v>10267</v>
      </c>
      <c r="F269" s="668">
        <v>12</v>
      </c>
      <c r="G269" s="668">
        <v>1456</v>
      </c>
      <c r="H269" s="668">
        <v>1</v>
      </c>
      <c r="I269" s="668">
        <v>121.33333333333333</v>
      </c>
      <c r="J269" s="668">
        <v>10</v>
      </c>
      <c r="K269" s="668">
        <v>1230</v>
      </c>
      <c r="L269" s="668">
        <v>0.84478021978021978</v>
      </c>
      <c r="M269" s="668">
        <v>123</v>
      </c>
      <c r="N269" s="668">
        <v>14</v>
      </c>
      <c r="O269" s="668">
        <v>1834</v>
      </c>
      <c r="P269" s="681">
        <v>1.2596153846153846</v>
      </c>
      <c r="Q269" s="669">
        <v>131</v>
      </c>
    </row>
    <row r="270" spans="1:17" ht="14.4" customHeight="1" x14ac:dyDescent="0.3">
      <c r="A270" s="664" t="s">
        <v>10262</v>
      </c>
      <c r="B270" s="665" t="s">
        <v>10263</v>
      </c>
      <c r="C270" s="665" t="s">
        <v>7628</v>
      </c>
      <c r="D270" s="665" t="s">
        <v>10268</v>
      </c>
      <c r="E270" s="665" t="s">
        <v>10269</v>
      </c>
      <c r="F270" s="668">
        <v>3</v>
      </c>
      <c r="G270" s="668">
        <v>526</v>
      </c>
      <c r="H270" s="668">
        <v>1</v>
      </c>
      <c r="I270" s="668">
        <v>175.33333333333334</v>
      </c>
      <c r="J270" s="668">
        <v>3</v>
      </c>
      <c r="K270" s="668">
        <v>531</v>
      </c>
      <c r="L270" s="668">
        <v>1.0095057034220531</v>
      </c>
      <c r="M270" s="668">
        <v>177</v>
      </c>
      <c r="N270" s="668">
        <v>2</v>
      </c>
      <c r="O270" s="668">
        <v>378</v>
      </c>
      <c r="P270" s="681">
        <v>0.71863117870722437</v>
      </c>
      <c r="Q270" s="669">
        <v>189</v>
      </c>
    </row>
    <row r="271" spans="1:17" ht="14.4" customHeight="1" x14ac:dyDescent="0.3">
      <c r="A271" s="664" t="s">
        <v>10262</v>
      </c>
      <c r="B271" s="665" t="s">
        <v>10263</v>
      </c>
      <c r="C271" s="665" t="s">
        <v>7628</v>
      </c>
      <c r="D271" s="665" t="s">
        <v>10270</v>
      </c>
      <c r="E271" s="665" t="s">
        <v>10271</v>
      </c>
      <c r="F271" s="668">
        <v>6</v>
      </c>
      <c r="G271" s="668">
        <v>1020</v>
      </c>
      <c r="H271" s="668">
        <v>1</v>
      </c>
      <c r="I271" s="668">
        <v>170</v>
      </c>
      <c r="J271" s="668">
        <v>5</v>
      </c>
      <c r="K271" s="668">
        <v>860</v>
      </c>
      <c r="L271" s="668">
        <v>0.84313725490196079</v>
      </c>
      <c r="M271" s="668">
        <v>172</v>
      </c>
      <c r="N271" s="668">
        <v>1</v>
      </c>
      <c r="O271" s="668">
        <v>179</v>
      </c>
      <c r="P271" s="681">
        <v>0.17549019607843136</v>
      </c>
      <c r="Q271" s="669">
        <v>179</v>
      </c>
    </row>
    <row r="272" spans="1:17" ht="14.4" customHeight="1" x14ac:dyDescent="0.3">
      <c r="A272" s="664" t="s">
        <v>10262</v>
      </c>
      <c r="B272" s="665" t="s">
        <v>10263</v>
      </c>
      <c r="C272" s="665" t="s">
        <v>7628</v>
      </c>
      <c r="D272" s="665" t="s">
        <v>10272</v>
      </c>
      <c r="E272" s="665" t="s">
        <v>10273</v>
      </c>
      <c r="F272" s="668">
        <v>1</v>
      </c>
      <c r="G272" s="668">
        <v>320</v>
      </c>
      <c r="H272" s="668">
        <v>1</v>
      </c>
      <c r="I272" s="668">
        <v>320</v>
      </c>
      <c r="J272" s="668">
        <v>2</v>
      </c>
      <c r="K272" s="668">
        <v>644</v>
      </c>
      <c r="L272" s="668">
        <v>2.0125000000000002</v>
      </c>
      <c r="M272" s="668">
        <v>322</v>
      </c>
      <c r="N272" s="668">
        <v>2</v>
      </c>
      <c r="O272" s="668">
        <v>670</v>
      </c>
      <c r="P272" s="681">
        <v>2.09375</v>
      </c>
      <c r="Q272" s="669">
        <v>335</v>
      </c>
    </row>
    <row r="273" spans="1:17" ht="14.4" customHeight="1" x14ac:dyDescent="0.3">
      <c r="A273" s="664" t="s">
        <v>10262</v>
      </c>
      <c r="B273" s="665" t="s">
        <v>10263</v>
      </c>
      <c r="C273" s="665" t="s">
        <v>7628</v>
      </c>
      <c r="D273" s="665" t="s">
        <v>10274</v>
      </c>
      <c r="E273" s="665" t="s">
        <v>10275</v>
      </c>
      <c r="F273" s="668"/>
      <c r="G273" s="668"/>
      <c r="H273" s="668"/>
      <c r="I273" s="668"/>
      <c r="J273" s="668">
        <v>1</v>
      </c>
      <c r="K273" s="668">
        <v>439</v>
      </c>
      <c r="L273" s="668"/>
      <c r="M273" s="668">
        <v>439</v>
      </c>
      <c r="N273" s="668"/>
      <c r="O273" s="668"/>
      <c r="P273" s="681"/>
      <c r="Q273" s="669"/>
    </row>
    <row r="274" spans="1:17" ht="14.4" customHeight="1" x14ac:dyDescent="0.3">
      <c r="A274" s="664" t="s">
        <v>10262</v>
      </c>
      <c r="B274" s="665" t="s">
        <v>10263</v>
      </c>
      <c r="C274" s="665" t="s">
        <v>7628</v>
      </c>
      <c r="D274" s="665" t="s">
        <v>10276</v>
      </c>
      <c r="E274" s="665" t="s">
        <v>10277</v>
      </c>
      <c r="F274" s="668">
        <v>27</v>
      </c>
      <c r="G274" s="668">
        <v>9180</v>
      </c>
      <c r="H274" s="668">
        <v>1</v>
      </c>
      <c r="I274" s="668">
        <v>340</v>
      </c>
      <c r="J274" s="668">
        <v>11</v>
      </c>
      <c r="K274" s="668">
        <v>3751</v>
      </c>
      <c r="L274" s="668">
        <v>0.40860566448801744</v>
      </c>
      <c r="M274" s="668">
        <v>341</v>
      </c>
      <c r="N274" s="668">
        <v>12</v>
      </c>
      <c r="O274" s="668">
        <v>4188</v>
      </c>
      <c r="P274" s="681">
        <v>0.45620915032679737</v>
      </c>
      <c r="Q274" s="669">
        <v>349</v>
      </c>
    </row>
    <row r="275" spans="1:17" ht="14.4" customHeight="1" x14ac:dyDescent="0.3">
      <c r="A275" s="664" t="s">
        <v>10262</v>
      </c>
      <c r="B275" s="665" t="s">
        <v>10263</v>
      </c>
      <c r="C275" s="665" t="s">
        <v>7628</v>
      </c>
      <c r="D275" s="665" t="s">
        <v>10278</v>
      </c>
      <c r="E275" s="665" t="s">
        <v>10279</v>
      </c>
      <c r="F275" s="668">
        <v>3</v>
      </c>
      <c r="G275" s="668">
        <v>1111</v>
      </c>
      <c r="H275" s="668">
        <v>1</v>
      </c>
      <c r="I275" s="668">
        <v>370.33333333333331</v>
      </c>
      <c r="J275" s="668">
        <v>1</v>
      </c>
      <c r="K275" s="668">
        <v>376</v>
      </c>
      <c r="L275" s="668">
        <v>0.33843384338433841</v>
      </c>
      <c r="M275" s="668">
        <v>376</v>
      </c>
      <c r="N275" s="668">
        <v>1</v>
      </c>
      <c r="O275" s="668">
        <v>387</v>
      </c>
      <c r="P275" s="681">
        <v>0.34833483348334832</v>
      </c>
      <c r="Q275" s="669">
        <v>387</v>
      </c>
    </row>
    <row r="276" spans="1:17" ht="14.4" customHeight="1" x14ac:dyDescent="0.3">
      <c r="A276" s="664" t="s">
        <v>10262</v>
      </c>
      <c r="B276" s="665" t="s">
        <v>10263</v>
      </c>
      <c r="C276" s="665" t="s">
        <v>7628</v>
      </c>
      <c r="D276" s="665" t="s">
        <v>10280</v>
      </c>
      <c r="E276" s="665" t="s">
        <v>10281</v>
      </c>
      <c r="F276" s="668">
        <v>3</v>
      </c>
      <c r="G276" s="668">
        <v>2008</v>
      </c>
      <c r="H276" s="668">
        <v>1</v>
      </c>
      <c r="I276" s="668">
        <v>669.33333333333337</v>
      </c>
      <c r="J276" s="668">
        <v>1</v>
      </c>
      <c r="K276" s="668">
        <v>676</v>
      </c>
      <c r="L276" s="668">
        <v>0.33665338645418325</v>
      </c>
      <c r="M276" s="668">
        <v>676</v>
      </c>
      <c r="N276" s="668">
        <v>1</v>
      </c>
      <c r="O276" s="668">
        <v>704</v>
      </c>
      <c r="P276" s="681">
        <v>0.35059760956175301</v>
      </c>
      <c r="Q276" s="669">
        <v>704</v>
      </c>
    </row>
    <row r="277" spans="1:17" ht="14.4" customHeight="1" x14ac:dyDescent="0.3">
      <c r="A277" s="664" t="s">
        <v>10262</v>
      </c>
      <c r="B277" s="665" t="s">
        <v>10263</v>
      </c>
      <c r="C277" s="665" t="s">
        <v>7628</v>
      </c>
      <c r="D277" s="665" t="s">
        <v>10282</v>
      </c>
      <c r="E277" s="665" t="s">
        <v>10283</v>
      </c>
      <c r="F277" s="668">
        <v>27</v>
      </c>
      <c r="G277" s="668">
        <v>7632</v>
      </c>
      <c r="H277" s="668">
        <v>1</v>
      </c>
      <c r="I277" s="668">
        <v>282.66666666666669</v>
      </c>
      <c r="J277" s="668">
        <v>27</v>
      </c>
      <c r="K277" s="668">
        <v>7695</v>
      </c>
      <c r="L277" s="668">
        <v>1.008254716981132</v>
      </c>
      <c r="M277" s="668">
        <v>285</v>
      </c>
      <c r="N277" s="668">
        <v>23</v>
      </c>
      <c r="O277" s="668">
        <v>6992</v>
      </c>
      <c r="P277" s="681">
        <v>0.9161425576519916</v>
      </c>
      <c r="Q277" s="669">
        <v>304</v>
      </c>
    </row>
    <row r="278" spans="1:17" ht="14.4" customHeight="1" x14ac:dyDescent="0.3">
      <c r="A278" s="664" t="s">
        <v>10262</v>
      </c>
      <c r="B278" s="665" t="s">
        <v>10263</v>
      </c>
      <c r="C278" s="665" t="s">
        <v>7628</v>
      </c>
      <c r="D278" s="665" t="s">
        <v>10284</v>
      </c>
      <c r="E278" s="665" t="s">
        <v>10285</v>
      </c>
      <c r="F278" s="668">
        <v>3</v>
      </c>
      <c r="G278" s="668">
        <v>1380</v>
      </c>
      <c r="H278" s="668">
        <v>1</v>
      </c>
      <c r="I278" s="668">
        <v>460</v>
      </c>
      <c r="J278" s="668">
        <v>2</v>
      </c>
      <c r="K278" s="668">
        <v>924</v>
      </c>
      <c r="L278" s="668">
        <v>0.66956521739130437</v>
      </c>
      <c r="M278" s="668">
        <v>462</v>
      </c>
      <c r="N278" s="668">
        <v>4</v>
      </c>
      <c r="O278" s="668">
        <v>1976</v>
      </c>
      <c r="P278" s="681">
        <v>1.4318840579710146</v>
      </c>
      <c r="Q278" s="669">
        <v>494</v>
      </c>
    </row>
    <row r="279" spans="1:17" ht="14.4" customHeight="1" x14ac:dyDescent="0.3">
      <c r="A279" s="664" t="s">
        <v>10262</v>
      </c>
      <c r="B279" s="665" t="s">
        <v>10263</v>
      </c>
      <c r="C279" s="665" t="s">
        <v>7628</v>
      </c>
      <c r="D279" s="665" t="s">
        <v>10286</v>
      </c>
      <c r="E279" s="665" t="s">
        <v>10287</v>
      </c>
      <c r="F279" s="668">
        <v>36</v>
      </c>
      <c r="G279" s="668">
        <v>12648</v>
      </c>
      <c r="H279" s="668">
        <v>1</v>
      </c>
      <c r="I279" s="668">
        <v>351.33333333333331</v>
      </c>
      <c r="J279" s="668">
        <v>30</v>
      </c>
      <c r="K279" s="668">
        <v>10680</v>
      </c>
      <c r="L279" s="668">
        <v>0.84440227703984816</v>
      </c>
      <c r="M279" s="668">
        <v>356</v>
      </c>
      <c r="N279" s="668">
        <v>28</v>
      </c>
      <c r="O279" s="668">
        <v>10360</v>
      </c>
      <c r="P279" s="681">
        <v>0.81910183428209993</v>
      </c>
      <c r="Q279" s="669">
        <v>370</v>
      </c>
    </row>
    <row r="280" spans="1:17" ht="14.4" customHeight="1" x14ac:dyDescent="0.3">
      <c r="A280" s="664" t="s">
        <v>10262</v>
      </c>
      <c r="B280" s="665" t="s">
        <v>10263</v>
      </c>
      <c r="C280" s="665" t="s">
        <v>7628</v>
      </c>
      <c r="D280" s="665" t="s">
        <v>10288</v>
      </c>
      <c r="E280" s="665" t="s">
        <v>10289</v>
      </c>
      <c r="F280" s="668"/>
      <c r="G280" s="668"/>
      <c r="H280" s="668"/>
      <c r="I280" s="668"/>
      <c r="J280" s="668"/>
      <c r="K280" s="668"/>
      <c r="L280" s="668"/>
      <c r="M280" s="668"/>
      <c r="N280" s="668">
        <v>2</v>
      </c>
      <c r="O280" s="668">
        <v>222</v>
      </c>
      <c r="P280" s="681"/>
      <c r="Q280" s="669">
        <v>111</v>
      </c>
    </row>
    <row r="281" spans="1:17" ht="14.4" customHeight="1" x14ac:dyDescent="0.3">
      <c r="A281" s="664" t="s">
        <v>10262</v>
      </c>
      <c r="B281" s="665" t="s">
        <v>10263</v>
      </c>
      <c r="C281" s="665" t="s">
        <v>7628</v>
      </c>
      <c r="D281" s="665" t="s">
        <v>10290</v>
      </c>
      <c r="E281" s="665" t="s">
        <v>10291</v>
      </c>
      <c r="F281" s="668">
        <v>5</v>
      </c>
      <c r="G281" s="668">
        <v>577</v>
      </c>
      <c r="H281" s="668">
        <v>1</v>
      </c>
      <c r="I281" s="668">
        <v>115.4</v>
      </c>
      <c r="J281" s="668">
        <v>1</v>
      </c>
      <c r="K281" s="668">
        <v>117</v>
      </c>
      <c r="L281" s="668">
        <v>0.2027729636048527</v>
      </c>
      <c r="M281" s="668">
        <v>117</v>
      </c>
      <c r="N281" s="668">
        <v>1</v>
      </c>
      <c r="O281" s="668">
        <v>125</v>
      </c>
      <c r="P281" s="681">
        <v>0.21663778162911612</v>
      </c>
      <c r="Q281" s="669">
        <v>125</v>
      </c>
    </row>
    <row r="282" spans="1:17" ht="14.4" customHeight="1" x14ac:dyDescent="0.3">
      <c r="A282" s="664" t="s">
        <v>10262</v>
      </c>
      <c r="B282" s="665" t="s">
        <v>10263</v>
      </c>
      <c r="C282" s="665" t="s">
        <v>7628</v>
      </c>
      <c r="D282" s="665" t="s">
        <v>9767</v>
      </c>
      <c r="E282" s="665" t="s">
        <v>9768</v>
      </c>
      <c r="F282" s="668">
        <v>1</v>
      </c>
      <c r="G282" s="668">
        <v>461</v>
      </c>
      <c r="H282" s="668">
        <v>1</v>
      </c>
      <c r="I282" s="668">
        <v>461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10262</v>
      </c>
      <c r="B283" s="665" t="s">
        <v>10263</v>
      </c>
      <c r="C283" s="665" t="s">
        <v>7628</v>
      </c>
      <c r="D283" s="665" t="s">
        <v>3490</v>
      </c>
      <c r="E283" s="665" t="s">
        <v>10292</v>
      </c>
      <c r="F283" s="668">
        <v>2</v>
      </c>
      <c r="G283" s="668">
        <v>868</v>
      </c>
      <c r="H283" s="668">
        <v>1</v>
      </c>
      <c r="I283" s="668">
        <v>434</v>
      </c>
      <c r="J283" s="668">
        <v>2</v>
      </c>
      <c r="K283" s="668">
        <v>874</v>
      </c>
      <c r="L283" s="668">
        <v>1.0069124423963134</v>
      </c>
      <c r="M283" s="668">
        <v>437</v>
      </c>
      <c r="N283" s="668">
        <v>1</v>
      </c>
      <c r="O283" s="668">
        <v>456</v>
      </c>
      <c r="P283" s="681">
        <v>0.52534562211981561</v>
      </c>
      <c r="Q283" s="669">
        <v>456</v>
      </c>
    </row>
    <row r="284" spans="1:17" ht="14.4" customHeight="1" x14ac:dyDescent="0.3">
      <c r="A284" s="664" t="s">
        <v>10262</v>
      </c>
      <c r="B284" s="665" t="s">
        <v>10263</v>
      </c>
      <c r="C284" s="665" t="s">
        <v>7628</v>
      </c>
      <c r="D284" s="665" t="s">
        <v>10293</v>
      </c>
      <c r="E284" s="665" t="s">
        <v>10294</v>
      </c>
      <c r="F284" s="668">
        <v>20</v>
      </c>
      <c r="G284" s="668">
        <v>1072</v>
      </c>
      <c r="H284" s="668">
        <v>1</v>
      </c>
      <c r="I284" s="668">
        <v>53.6</v>
      </c>
      <c r="J284" s="668">
        <v>6</v>
      </c>
      <c r="K284" s="668">
        <v>324</v>
      </c>
      <c r="L284" s="668">
        <v>0.30223880597014924</v>
      </c>
      <c r="M284" s="668">
        <v>54</v>
      </c>
      <c r="N284" s="668">
        <v>22</v>
      </c>
      <c r="O284" s="668">
        <v>1276</v>
      </c>
      <c r="P284" s="681">
        <v>1.1902985074626866</v>
      </c>
      <c r="Q284" s="669">
        <v>58</v>
      </c>
    </row>
    <row r="285" spans="1:17" ht="14.4" customHeight="1" x14ac:dyDescent="0.3">
      <c r="A285" s="664" t="s">
        <v>10262</v>
      </c>
      <c r="B285" s="665" t="s">
        <v>10263</v>
      </c>
      <c r="C285" s="665" t="s">
        <v>7628</v>
      </c>
      <c r="D285" s="665" t="s">
        <v>10295</v>
      </c>
      <c r="E285" s="665" t="s">
        <v>10296</v>
      </c>
      <c r="F285" s="668">
        <v>39</v>
      </c>
      <c r="G285" s="668">
        <v>6486</v>
      </c>
      <c r="H285" s="668">
        <v>1</v>
      </c>
      <c r="I285" s="668">
        <v>166.30769230769232</v>
      </c>
      <c r="J285" s="668">
        <v>29</v>
      </c>
      <c r="K285" s="668">
        <v>4901</v>
      </c>
      <c r="L285" s="668">
        <v>0.75562750539623802</v>
      </c>
      <c r="M285" s="668">
        <v>169</v>
      </c>
      <c r="N285" s="668">
        <v>31</v>
      </c>
      <c r="O285" s="668">
        <v>5425</v>
      </c>
      <c r="P285" s="681">
        <v>0.83641689793401175</v>
      </c>
      <c r="Q285" s="669">
        <v>175</v>
      </c>
    </row>
    <row r="286" spans="1:17" ht="14.4" customHeight="1" x14ac:dyDescent="0.3">
      <c r="A286" s="664" t="s">
        <v>10262</v>
      </c>
      <c r="B286" s="665" t="s">
        <v>10263</v>
      </c>
      <c r="C286" s="665" t="s">
        <v>7628</v>
      </c>
      <c r="D286" s="665" t="s">
        <v>9769</v>
      </c>
      <c r="E286" s="665" t="s">
        <v>9770</v>
      </c>
      <c r="F286" s="668">
        <v>6</v>
      </c>
      <c r="G286" s="668">
        <v>478</v>
      </c>
      <c r="H286" s="668">
        <v>1</v>
      </c>
      <c r="I286" s="668">
        <v>79.666666666666671</v>
      </c>
      <c r="J286" s="668">
        <v>2</v>
      </c>
      <c r="K286" s="668">
        <v>162</v>
      </c>
      <c r="L286" s="668">
        <v>0.33891213389121339</v>
      </c>
      <c r="M286" s="668">
        <v>81</v>
      </c>
      <c r="N286" s="668">
        <v>2</v>
      </c>
      <c r="O286" s="668">
        <v>170</v>
      </c>
      <c r="P286" s="681">
        <v>0.35564853556485354</v>
      </c>
      <c r="Q286" s="669">
        <v>85</v>
      </c>
    </row>
    <row r="287" spans="1:17" ht="14.4" customHeight="1" x14ac:dyDescent="0.3">
      <c r="A287" s="664" t="s">
        <v>10262</v>
      </c>
      <c r="B287" s="665" t="s">
        <v>10263</v>
      </c>
      <c r="C287" s="665" t="s">
        <v>7628</v>
      </c>
      <c r="D287" s="665" t="s">
        <v>10297</v>
      </c>
      <c r="E287" s="665" t="s">
        <v>10298</v>
      </c>
      <c r="F287" s="668">
        <v>10</v>
      </c>
      <c r="G287" s="668">
        <v>1616</v>
      </c>
      <c r="H287" s="668">
        <v>1</v>
      </c>
      <c r="I287" s="668">
        <v>161.6</v>
      </c>
      <c r="J287" s="668">
        <v>10</v>
      </c>
      <c r="K287" s="668">
        <v>1630</v>
      </c>
      <c r="L287" s="668">
        <v>1.0086633663366336</v>
      </c>
      <c r="M287" s="668">
        <v>163</v>
      </c>
      <c r="N287" s="668">
        <v>10</v>
      </c>
      <c r="O287" s="668">
        <v>1690</v>
      </c>
      <c r="P287" s="681">
        <v>1.0457920792079207</v>
      </c>
      <c r="Q287" s="669">
        <v>169</v>
      </c>
    </row>
    <row r="288" spans="1:17" ht="14.4" customHeight="1" x14ac:dyDescent="0.3">
      <c r="A288" s="664" t="s">
        <v>10262</v>
      </c>
      <c r="B288" s="665" t="s">
        <v>10263</v>
      </c>
      <c r="C288" s="665" t="s">
        <v>7628</v>
      </c>
      <c r="D288" s="665" t="s">
        <v>10299</v>
      </c>
      <c r="E288" s="665" t="s">
        <v>10300</v>
      </c>
      <c r="F288" s="668">
        <v>2</v>
      </c>
      <c r="G288" s="668">
        <v>489</v>
      </c>
      <c r="H288" s="668">
        <v>1</v>
      </c>
      <c r="I288" s="668">
        <v>244.5</v>
      </c>
      <c r="J288" s="668">
        <v>1</v>
      </c>
      <c r="K288" s="668">
        <v>247</v>
      </c>
      <c r="L288" s="668">
        <v>0.50511247443762786</v>
      </c>
      <c r="M288" s="668">
        <v>247</v>
      </c>
      <c r="N288" s="668">
        <v>1</v>
      </c>
      <c r="O288" s="668">
        <v>263</v>
      </c>
      <c r="P288" s="681">
        <v>0.53783231083844585</v>
      </c>
      <c r="Q288" s="669">
        <v>263</v>
      </c>
    </row>
    <row r="289" spans="1:17" ht="14.4" customHeight="1" x14ac:dyDescent="0.3">
      <c r="A289" s="664" t="s">
        <v>10262</v>
      </c>
      <c r="B289" s="665" t="s">
        <v>10263</v>
      </c>
      <c r="C289" s="665" t="s">
        <v>7628</v>
      </c>
      <c r="D289" s="665" t="s">
        <v>10301</v>
      </c>
      <c r="E289" s="665" t="s">
        <v>10302</v>
      </c>
      <c r="F289" s="668">
        <v>1</v>
      </c>
      <c r="G289" s="668">
        <v>2006</v>
      </c>
      <c r="H289" s="668">
        <v>1</v>
      </c>
      <c r="I289" s="668">
        <v>2006</v>
      </c>
      <c r="J289" s="668">
        <v>1</v>
      </c>
      <c r="K289" s="668">
        <v>2012</v>
      </c>
      <c r="L289" s="668">
        <v>1.0029910269192424</v>
      </c>
      <c r="M289" s="668">
        <v>2012</v>
      </c>
      <c r="N289" s="668"/>
      <c r="O289" s="668"/>
      <c r="P289" s="681"/>
      <c r="Q289" s="669"/>
    </row>
    <row r="290" spans="1:17" ht="14.4" customHeight="1" x14ac:dyDescent="0.3">
      <c r="A290" s="664" t="s">
        <v>10303</v>
      </c>
      <c r="B290" s="665" t="s">
        <v>10304</v>
      </c>
      <c r="C290" s="665" t="s">
        <v>7628</v>
      </c>
      <c r="D290" s="665" t="s">
        <v>10305</v>
      </c>
      <c r="E290" s="665" t="s">
        <v>10306</v>
      </c>
      <c r="F290" s="668">
        <v>1221</v>
      </c>
      <c r="G290" s="668">
        <v>195065</v>
      </c>
      <c r="H290" s="668">
        <v>1</v>
      </c>
      <c r="I290" s="668">
        <v>159.75839475839476</v>
      </c>
      <c r="J290" s="668">
        <v>1221</v>
      </c>
      <c r="K290" s="668">
        <v>196581</v>
      </c>
      <c r="L290" s="668">
        <v>1.0077717683848972</v>
      </c>
      <c r="M290" s="668">
        <v>161</v>
      </c>
      <c r="N290" s="668">
        <v>1205</v>
      </c>
      <c r="O290" s="668">
        <v>208465</v>
      </c>
      <c r="P290" s="681">
        <v>1.0686950503678261</v>
      </c>
      <c r="Q290" s="669">
        <v>173</v>
      </c>
    </row>
    <row r="291" spans="1:17" ht="14.4" customHeight="1" x14ac:dyDescent="0.3">
      <c r="A291" s="664" t="s">
        <v>10303</v>
      </c>
      <c r="B291" s="665" t="s">
        <v>10304</v>
      </c>
      <c r="C291" s="665" t="s">
        <v>7628</v>
      </c>
      <c r="D291" s="665" t="s">
        <v>10307</v>
      </c>
      <c r="E291" s="665" t="s">
        <v>10308</v>
      </c>
      <c r="F291" s="668"/>
      <c r="G291" s="668"/>
      <c r="H291" s="668"/>
      <c r="I291" s="668"/>
      <c r="J291" s="668">
        <v>1</v>
      </c>
      <c r="K291" s="668">
        <v>1169</v>
      </c>
      <c r="L291" s="668"/>
      <c r="M291" s="668">
        <v>1169</v>
      </c>
      <c r="N291" s="668">
        <v>1</v>
      </c>
      <c r="O291" s="668">
        <v>1173</v>
      </c>
      <c r="P291" s="681"/>
      <c r="Q291" s="669">
        <v>1173</v>
      </c>
    </row>
    <row r="292" spans="1:17" ht="14.4" customHeight="1" x14ac:dyDescent="0.3">
      <c r="A292" s="664" t="s">
        <v>10303</v>
      </c>
      <c r="B292" s="665" t="s">
        <v>10304</v>
      </c>
      <c r="C292" s="665" t="s">
        <v>7628</v>
      </c>
      <c r="D292" s="665" t="s">
        <v>10309</v>
      </c>
      <c r="E292" s="665" t="s">
        <v>10310</v>
      </c>
      <c r="F292" s="668">
        <v>104</v>
      </c>
      <c r="G292" s="668">
        <v>4126</v>
      </c>
      <c r="H292" s="668">
        <v>1</v>
      </c>
      <c r="I292" s="668">
        <v>39.67307692307692</v>
      </c>
      <c r="J292" s="668">
        <v>98</v>
      </c>
      <c r="K292" s="668">
        <v>3920</v>
      </c>
      <c r="L292" s="668">
        <v>0.95007270964614643</v>
      </c>
      <c r="M292" s="668">
        <v>40</v>
      </c>
      <c r="N292" s="668">
        <v>30</v>
      </c>
      <c r="O292" s="668">
        <v>1230</v>
      </c>
      <c r="P292" s="681">
        <v>0.29810954920019389</v>
      </c>
      <c r="Q292" s="669">
        <v>41</v>
      </c>
    </row>
    <row r="293" spans="1:17" ht="14.4" customHeight="1" x14ac:dyDescent="0.3">
      <c r="A293" s="664" t="s">
        <v>10303</v>
      </c>
      <c r="B293" s="665" t="s">
        <v>10304</v>
      </c>
      <c r="C293" s="665" t="s">
        <v>7628</v>
      </c>
      <c r="D293" s="665" t="s">
        <v>10240</v>
      </c>
      <c r="E293" s="665" t="s">
        <v>10241</v>
      </c>
      <c r="F293" s="668">
        <v>15</v>
      </c>
      <c r="G293" s="668">
        <v>5742</v>
      </c>
      <c r="H293" s="668">
        <v>1</v>
      </c>
      <c r="I293" s="668">
        <v>382.8</v>
      </c>
      <c r="J293" s="668">
        <v>9</v>
      </c>
      <c r="K293" s="668">
        <v>3447</v>
      </c>
      <c r="L293" s="668">
        <v>0.60031347962382442</v>
      </c>
      <c r="M293" s="668">
        <v>383</v>
      </c>
      <c r="N293" s="668">
        <v>3</v>
      </c>
      <c r="O293" s="668">
        <v>1152</v>
      </c>
      <c r="P293" s="681">
        <v>0.20062695924764889</v>
      </c>
      <c r="Q293" s="669">
        <v>384</v>
      </c>
    </row>
    <row r="294" spans="1:17" ht="14.4" customHeight="1" x14ac:dyDescent="0.3">
      <c r="A294" s="664" t="s">
        <v>10303</v>
      </c>
      <c r="B294" s="665" t="s">
        <v>10304</v>
      </c>
      <c r="C294" s="665" t="s">
        <v>7628</v>
      </c>
      <c r="D294" s="665" t="s">
        <v>10311</v>
      </c>
      <c r="E294" s="665" t="s">
        <v>10312</v>
      </c>
      <c r="F294" s="668">
        <v>11</v>
      </c>
      <c r="G294" s="668">
        <v>407</v>
      </c>
      <c r="H294" s="668">
        <v>1</v>
      </c>
      <c r="I294" s="668">
        <v>37</v>
      </c>
      <c r="J294" s="668"/>
      <c r="K294" s="668"/>
      <c r="L294" s="668"/>
      <c r="M294" s="668"/>
      <c r="N294" s="668">
        <v>11</v>
      </c>
      <c r="O294" s="668">
        <v>407</v>
      </c>
      <c r="P294" s="681">
        <v>1</v>
      </c>
      <c r="Q294" s="669">
        <v>37</v>
      </c>
    </row>
    <row r="295" spans="1:17" ht="14.4" customHeight="1" x14ac:dyDescent="0.3">
      <c r="A295" s="664" t="s">
        <v>10303</v>
      </c>
      <c r="B295" s="665" t="s">
        <v>10304</v>
      </c>
      <c r="C295" s="665" t="s">
        <v>7628</v>
      </c>
      <c r="D295" s="665" t="s">
        <v>10313</v>
      </c>
      <c r="E295" s="665" t="s">
        <v>10314</v>
      </c>
      <c r="F295" s="668">
        <v>3</v>
      </c>
      <c r="G295" s="668">
        <v>1335</v>
      </c>
      <c r="H295" s="668">
        <v>1</v>
      </c>
      <c r="I295" s="668">
        <v>445</v>
      </c>
      <c r="J295" s="668">
        <v>3</v>
      </c>
      <c r="K295" s="668">
        <v>1335</v>
      </c>
      <c r="L295" s="668">
        <v>1</v>
      </c>
      <c r="M295" s="668">
        <v>445</v>
      </c>
      <c r="N295" s="668">
        <v>6</v>
      </c>
      <c r="O295" s="668">
        <v>2676</v>
      </c>
      <c r="P295" s="681">
        <v>2.0044943820224721</v>
      </c>
      <c r="Q295" s="669">
        <v>446</v>
      </c>
    </row>
    <row r="296" spans="1:17" ht="14.4" customHeight="1" x14ac:dyDescent="0.3">
      <c r="A296" s="664" t="s">
        <v>10303</v>
      </c>
      <c r="B296" s="665" t="s">
        <v>10304</v>
      </c>
      <c r="C296" s="665" t="s">
        <v>7628</v>
      </c>
      <c r="D296" s="665" t="s">
        <v>10315</v>
      </c>
      <c r="E296" s="665" t="s">
        <v>10316</v>
      </c>
      <c r="F296" s="668">
        <v>1</v>
      </c>
      <c r="G296" s="668">
        <v>41</v>
      </c>
      <c r="H296" s="668">
        <v>1</v>
      </c>
      <c r="I296" s="668">
        <v>41</v>
      </c>
      <c r="J296" s="668">
        <v>1</v>
      </c>
      <c r="K296" s="668">
        <v>41</v>
      </c>
      <c r="L296" s="668">
        <v>1</v>
      </c>
      <c r="M296" s="668">
        <v>41</v>
      </c>
      <c r="N296" s="668">
        <v>1</v>
      </c>
      <c r="O296" s="668">
        <v>42</v>
      </c>
      <c r="P296" s="681">
        <v>1.024390243902439</v>
      </c>
      <c r="Q296" s="669">
        <v>42</v>
      </c>
    </row>
    <row r="297" spans="1:17" ht="14.4" customHeight="1" x14ac:dyDescent="0.3">
      <c r="A297" s="664" t="s">
        <v>10303</v>
      </c>
      <c r="B297" s="665" t="s">
        <v>10304</v>
      </c>
      <c r="C297" s="665" t="s">
        <v>7628</v>
      </c>
      <c r="D297" s="665" t="s">
        <v>10317</v>
      </c>
      <c r="E297" s="665" t="s">
        <v>10318</v>
      </c>
      <c r="F297" s="668">
        <v>9</v>
      </c>
      <c r="G297" s="668">
        <v>4417</v>
      </c>
      <c r="H297" s="668">
        <v>1</v>
      </c>
      <c r="I297" s="668">
        <v>490.77777777777777</v>
      </c>
      <c r="J297" s="668">
        <v>10</v>
      </c>
      <c r="K297" s="668">
        <v>4910</v>
      </c>
      <c r="L297" s="668">
        <v>1.1116142177948833</v>
      </c>
      <c r="M297" s="668">
        <v>491</v>
      </c>
      <c r="N297" s="668">
        <v>3</v>
      </c>
      <c r="O297" s="668">
        <v>1476</v>
      </c>
      <c r="P297" s="681">
        <v>0.33416345936155761</v>
      </c>
      <c r="Q297" s="669">
        <v>492</v>
      </c>
    </row>
    <row r="298" spans="1:17" ht="14.4" customHeight="1" x14ac:dyDescent="0.3">
      <c r="A298" s="664" t="s">
        <v>10303</v>
      </c>
      <c r="B298" s="665" t="s">
        <v>10304</v>
      </c>
      <c r="C298" s="665" t="s">
        <v>7628</v>
      </c>
      <c r="D298" s="665" t="s">
        <v>10319</v>
      </c>
      <c r="E298" s="665" t="s">
        <v>10320</v>
      </c>
      <c r="F298" s="668">
        <v>33</v>
      </c>
      <c r="G298" s="668">
        <v>1023</v>
      </c>
      <c r="H298" s="668">
        <v>1</v>
      </c>
      <c r="I298" s="668">
        <v>31</v>
      </c>
      <c r="J298" s="668">
        <v>34</v>
      </c>
      <c r="K298" s="668">
        <v>1054</v>
      </c>
      <c r="L298" s="668">
        <v>1.0303030303030303</v>
      </c>
      <c r="M298" s="668">
        <v>31</v>
      </c>
      <c r="N298" s="668">
        <v>15</v>
      </c>
      <c r="O298" s="668">
        <v>465</v>
      </c>
      <c r="P298" s="681">
        <v>0.45454545454545453</v>
      </c>
      <c r="Q298" s="669">
        <v>31</v>
      </c>
    </row>
    <row r="299" spans="1:17" ht="14.4" customHeight="1" x14ac:dyDescent="0.3">
      <c r="A299" s="664" t="s">
        <v>10303</v>
      </c>
      <c r="B299" s="665" t="s">
        <v>10304</v>
      </c>
      <c r="C299" s="665" t="s">
        <v>7628</v>
      </c>
      <c r="D299" s="665" t="s">
        <v>10321</v>
      </c>
      <c r="E299" s="665" t="s">
        <v>10322</v>
      </c>
      <c r="F299" s="668">
        <v>1</v>
      </c>
      <c r="G299" s="668">
        <v>206</v>
      </c>
      <c r="H299" s="668">
        <v>1</v>
      </c>
      <c r="I299" s="668">
        <v>206</v>
      </c>
      <c r="J299" s="668">
        <v>4</v>
      </c>
      <c r="K299" s="668">
        <v>828</v>
      </c>
      <c r="L299" s="668">
        <v>4.0194174757281553</v>
      </c>
      <c r="M299" s="668">
        <v>207</v>
      </c>
      <c r="N299" s="668">
        <v>5</v>
      </c>
      <c r="O299" s="668">
        <v>1040</v>
      </c>
      <c r="P299" s="681">
        <v>5.0485436893203888</v>
      </c>
      <c r="Q299" s="669">
        <v>208</v>
      </c>
    </row>
    <row r="300" spans="1:17" ht="14.4" customHeight="1" x14ac:dyDescent="0.3">
      <c r="A300" s="664" t="s">
        <v>10303</v>
      </c>
      <c r="B300" s="665" t="s">
        <v>10304</v>
      </c>
      <c r="C300" s="665" t="s">
        <v>7628</v>
      </c>
      <c r="D300" s="665" t="s">
        <v>10323</v>
      </c>
      <c r="E300" s="665" t="s">
        <v>10324</v>
      </c>
      <c r="F300" s="668">
        <v>1</v>
      </c>
      <c r="G300" s="668">
        <v>379</v>
      </c>
      <c r="H300" s="668">
        <v>1</v>
      </c>
      <c r="I300" s="668">
        <v>379</v>
      </c>
      <c r="J300" s="668">
        <v>4</v>
      </c>
      <c r="K300" s="668">
        <v>1520</v>
      </c>
      <c r="L300" s="668">
        <v>4.0105540897097622</v>
      </c>
      <c r="M300" s="668">
        <v>380</v>
      </c>
      <c r="N300" s="668">
        <v>5</v>
      </c>
      <c r="O300" s="668">
        <v>1920</v>
      </c>
      <c r="P300" s="681">
        <v>5.0659630606860162</v>
      </c>
      <c r="Q300" s="669">
        <v>384</v>
      </c>
    </row>
    <row r="301" spans="1:17" ht="14.4" customHeight="1" x14ac:dyDescent="0.3">
      <c r="A301" s="664" t="s">
        <v>10303</v>
      </c>
      <c r="B301" s="665" t="s">
        <v>10304</v>
      </c>
      <c r="C301" s="665" t="s">
        <v>7628</v>
      </c>
      <c r="D301" s="665" t="s">
        <v>10325</v>
      </c>
      <c r="E301" s="665" t="s">
        <v>10326</v>
      </c>
      <c r="F301" s="668">
        <v>415</v>
      </c>
      <c r="G301" s="668">
        <v>47497</v>
      </c>
      <c r="H301" s="668">
        <v>1</v>
      </c>
      <c r="I301" s="668">
        <v>114.45060240963855</v>
      </c>
      <c r="J301" s="668">
        <v>589</v>
      </c>
      <c r="K301" s="668">
        <v>68324</v>
      </c>
      <c r="L301" s="668">
        <v>1.438490852053814</v>
      </c>
      <c r="M301" s="668">
        <v>116</v>
      </c>
      <c r="N301" s="668">
        <v>382</v>
      </c>
      <c r="O301" s="668">
        <v>44694</v>
      </c>
      <c r="P301" s="681">
        <v>0.94098574646819799</v>
      </c>
      <c r="Q301" s="669">
        <v>117</v>
      </c>
    </row>
    <row r="302" spans="1:17" ht="14.4" customHeight="1" x14ac:dyDescent="0.3">
      <c r="A302" s="664" t="s">
        <v>10303</v>
      </c>
      <c r="B302" s="665" t="s">
        <v>10304</v>
      </c>
      <c r="C302" s="665" t="s">
        <v>7628</v>
      </c>
      <c r="D302" s="665" t="s">
        <v>10327</v>
      </c>
      <c r="E302" s="665" t="s">
        <v>10328</v>
      </c>
      <c r="F302" s="668">
        <v>148</v>
      </c>
      <c r="G302" s="668">
        <v>12523</v>
      </c>
      <c r="H302" s="668">
        <v>1</v>
      </c>
      <c r="I302" s="668">
        <v>84.61486486486487</v>
      </c>
      <c r="J302" s="668">
        <v>143</v>
      </c>
      <c r="K302" s="668">
        <v>12155</v>
      </c>
      <c r="L302" s="668">
        <v>0.97061407011099576</v>
      </c>
      <c r="M302" s="668">
        <v>85</v>
      </c>
      <c r="N302" s="668">
        <v>87</v>
      </c>
      <c r="O302" s="668">
        <v>7917</v>
      </c>
      <c r="P302" s="681">
        <v>0.6321967579653438</v>
      </c>
      <c r="Q302" s="669">
        <v>91</v>
      </c>
    </row>
    <row r="303" spans="1:17" ht="14.4" customHeight="1" x14ac:dyDescent="0.3">
      <c r="A303" s="664" t="s">
        <v>10303</v>
      </c>
      <c r="B303" s="665" t="s">
        <v>10304</v>
      </c>
      <c r="C303" s="665" t="s">
        <v>7628</v>
      </c>
      <c r="D303" s="665" t="s">
        <v>10329</v>
      </c>
      <c r="E303" s="665" t="s">
        <v>10330</v>
      </c>
      <c r="F303" s="668"/>
      <c r="G303" s="668"/>
      <c r="H303" s="668"/>
      <c r="I303" s="668"/>
      <c r="J303" s="668">
        <v>2</v>
      </c>
      <c r="K303" s="668">
        <v>196</v>
      </c>
      <c r="L303" s="668"/>
      <c r="M303" s="668">
        <v>98</v>
      </c>
      <c r="N303" s="668"/>
      <c r="O303" s="668"/>
      <c r="P303" s="681"/>
      <c r="Q303" s="669"/>
    </row>
    <row r="304" spans="1:17" ht="14.4" customHeight="1" x14ac:dyDescent="0.3">
      <c r="A304" s="664" t="s">
        <v>10303</v>
      </c>
      <c r="B304" s="665" t="s">
        <v>10304</v>
      </c>
      <c r="C304" s="665" t="s">
        <v>7628</v>
      </c>
      <c r="D304" s="665" t="s">
        <v>10331</v>
      </c>
      <c r="E304" s="665" t="s">
        <v>10332</v>
      </c>
      <c r="F304" s="668">
        <v>72</v>
      </c>
      <c r="G304" s="668">
        <v>1512</v>
      </c>
      <c r="H304" s="668">
        <v>1</v>
      </c>
      <c r="I304" s="668">
        <v>21</v>
      </c>
      <c r="J304" s="668">
        <v>42</v>
      </c>
      <c r="K304" s="668">
        <v>882</v>
      </c>
      <c r="L304" s="668">
        <v>0.58333333333333337</v>
      </c>
      <c r="M304" s="668">
        <v>21</v>
      </c>
      <c r="N304" s="668">
        <v>22</v>
      </c>
      <c r="O304" s="668">
        <v>462</v>
      </c>
      <c r="P304" s="681">
        <v>0.30555555555555558</v>
      </c>
      <c r="Q304" s="669">
        <v>21</v>
      </c>
    </row>
    <row r="305" spans="1:17" ht="14.4" customHeight="1" x14ac:dyDescent="0.3">
      <c r="A305" s="664" t="s">
        <v>10303</v>
      </c>
      <c r="B305" s="665" t="s">
        <v>10304</v>
      </c>
      <c r="C305" s="665" t="s">
        <v>7628</v>
      </c>
      <c r="D305" s="665" t="s">
        <v>10249</v>
      </c>
      <c r="E305" s="665" t="s">
        <v>10250</v>
      </c>
      <c r="F305" s="668">
        <v>7</v>
      </c>
      <c r="G305" s="668">
        <v>3404</v>
      </c>
      <c r="H305" s="668">
        <v>1</v>
      </c>
      <c r="I305" s="668">
        <v>486.28571428571428</v>
      </c>
      <c r="J305" s="668">
        <v>36</v>
      </c>
      <c r="K305" s="668">
        <v>17532</v>
      </c>
      <c r="L305" s="668">
        <v>5.1504112808460638</v>
      </c>
      <c r="M305" s="668">
        <v>487</v>
      </c>
      <c r="N305" s="668">
        <v>27</v>
      </c>
      <c r="O305" s="668">
        <v>13176</v>
      </c>
      <c r="P305" s="681">
        <v>3.8707403055229141</v>
      </c>
      <c r="Q305" s="669">
        <v>488</v>
      </c>
    </row>
    <row r="306" spans="1:17" ht="14.4" customHeight="1" x14ac:dyDescent="0.3">
      <c r="A306" s="664" t="s">
        <v>10303</v>
      </c>
      <c r="B306" s="665" t="s">
        <v>10304</v>
      </c>
      <c r="C306" s="665" t="s">
        <v>7628</v>
      </c>
      <c r="D306" s="665" t="s">
        <v>10333</v>
      </c>
      <c r="E306" s="665" t="s">
        <v>10334</v>
      </c>
      <c r="F306" s="668">
        <v>95</v>
      </c>
      <c r="G306" s="668">
        <v>3872</v>
      </c>
      <c r="H306" s="668">
        <v>1</v>
      </c>
      <c r="I306" s="668">
        <v>40.757894736842104</v>
      </c>
      <c r="J306" s="668">
        <v>65</v>
      </c>
      <c r="K306" s="668">
        <v>2665</v>
      </c>
      <c r="L306" s="668">
        <v>0.68827479338842978</v>
      </c>
      <c r="M306" s="668">
        <v>41</v>
      </c>
      <c r="N306" s="668">
        <v>66</v>
      </c>
      <c r="O306" s="668">
        <v>2706</v>
      </c>
      <c r="P306" s="681">
        <v>0.69886363636363635</v>
      </c>
      <c r="Q306" s="669">
        <v>41</v>
      </c>
    </row>
    <row r="307" spans="1:17" ht="14.4" customHeight="1" x14ac:dyDescent="0.3">
      <c r="A307" s="664" t="s">
        <v>10303</v>
      </c>
      <c r="B307" s="665" t="s">
        <v>10304</v>
      </c>
      <c r="C307" s="665" t="s">
        <v>7628</v>
      </c>
      <c r="D307" s="665" t="s">
        <v>10335</v>
      </c>
      <c r="E307" s="665" t="s">
        <v>10336</v>
      </c>
      <c r="F307" s="668">
        <v>1</v>
      </c>
      <c r="G307" s="668">
        <v>2059</v>
      </c>
      <c r="H307" s="668">
        <v>1</v>
      </c>
      <c r="I307" s="668">
        <v>2059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10303</v>
      </c>
      <c r="B308" s="665" t="s">
        <v>10304</v>
      </c>
      <c r="C308" s="665" t="s">
        <v>7628</v>
      </c>
      <c r="D308" s="665" t="s">
        <v>10337</v>
      </c>
      <c r="E308" s="665" t="s">
        <v>10338</v>
      </c>
      <c r="F308" s="668">
        <v>7</v>
      </c>
      <c r="G308" s="668">
        <v>4246</v>
      </c>
      <c r="H308" s="668">
        <v>1</v>
      </c>
      <c r="I308" s="668">
        <v>606.57142857142856</v>
      </c>
      <c r="J308" s="668">
        <v>6</v>
      </c>
      <c r="K308" s="668">
        <v>3648</v>
      </c>
      <c r="L308" s="668">
        <v>0.85916156382477626</v>
      </c>
      <c r="M308" s="668">
        <v>608</v>
      </c>
      <c r="N308" s="668">
        <v>1</v>
      </c>
      <c r="O308" s="668">
        <v>614</v>
      </c>
      <c r="P308" s="681">
        <v>0.14460668864813941</v>
      </c>
      <c r="Q308" s="669">
        <v>614</v>
      </c>
    </row>
    <row r="309" spans="1:17" ht="14.4" customHeight="1" x14ac:dyDescent="0.3">
      <c r="A309" s="664" t="s">
        <v>10303</v>
      </c>
      <c r="B309" s="665" t="s">
        <v>10304</v>
      </c>
      <c r="C309" s="665" t="s">
        <v>7628</v>
      </c>
      <c r="D309" s="665" t="s">
        <v>10339</v>
      </c>
      <c r="E309" s="665" t="s">
        <v>10340</v>
      </c>
      <c r="F309" s="668"/>
      <c r="G309" s="668"/>
      <c r="H309" s="668"/>
      <c r="I309" s="668"/>
      <c r="J309" s="668"/>
      <c r="K309" s="668"/>
      <c r="L309" s="668"/>
      <c r="M309" s="668"/>
      <c r="N309" s="668">
        <v>1</v>
      </c>
      <c r="O309" s="668">
        <v>30</v>
      </c>
      <c r="P309" s="681"/>
      <c r="Q309" s="669">
        <v>30</v>
      </c>
    </row>
    <row r="310" spans="1:17" ht="14.4" customHeight="1" x14ac:dyDescent="0.3">
      <c r="A310" s="664" t="s">
        <v>10341</v>
      </c>
      <c r="B310" s="665" t="s">
        <v>10084</v>
      </c>
      <c r="C310" s="665" t="s">
        <v>7628</v>
      </c>
      <c r="D310" s="665" t="s">
        <v>10342</v>
      </c>
      <c r="E310" s="665" t="s">
        <v>10343</v>
      </c>
      <c r="F310" s="668"/>
      <c r="G310" s="668"/>
      <c r="H310" s="668"/>
      <c r="I310" s="668"/>
      <c r="J310" s="668"/>
      <c r="K310" s="668"/>
      <c r="L310" s="668"/>
      <c r="M310" s="668"/>
      <c r="N310" s="668">
        <v>1</v>
      </c>
      <c r="O310" s="668">
        <v>1187</v>
      </c>
      <c r="P310" s="681"/>
      <c r="Q310" s="669">
        <v>1187</v>
      </c>
    </row>
    <row r="311" spans="1:17" ht="14.4" customHeight="1" x14ac:dyDescent="0.3">
      <c r="A311" s="664" t="s">
        <v>10341</v>
      </c>
      <c r="B311" s="665" t="s">
        <v>10084</v>
      </c>
      <c r="C311" s="665" t="s">
        <v>7628</v>
      </c>
      <c r="D311" s="665" t="s">
        <v>10344</v>
      </c>
      <c r="E311" s="665" t="s">
        <v>10345</v>
      </c>
      <c r="F311" s="668"/>
      <c r="G311" s="668"/>
      <c r="H311" s="668"/>
      <c r="I311" s="668"/>
      <c r="J311" s="668">
        <v>2</v>
      </c>
      <c r="K311" s="668">
        <v>1662</v>
      </c>
      <c r="L311" s="668"/>
      <c r="M311" s="668">
        <v>831</v>
      </c>
      <c r="N311" s="668"/>
      <c r="O311" s="668"/>
      <c r="P311" s="681"/>
      <c r="Q311" s="669"/>
    </row>
    <row r="312" spans="1:17" ht="14.4" customHeight="1" x14ac:dyDescent="0.3">
      <c r="A312" s="664" t="s">
        <v>10341</v>
      </c>
      <c r="B312" s="665" t="s">
        <v>10084</v>
      </c>
      <c r="C312" s="665" t="s">
        <v>7628</v>
      </c>
      <c r="D312" s="665" t="s">
        <v>9942</v>
      </c>
      <c r="E312" s="665" t="s">
        <v>9943</v>
      </c>
      <c r="F312" s="668"/>
      <c r="G312" s="668"/>
      <c r="H312" s="668"/>
      <c r="I312" s="668"/>
      <c r="J312" s="668">
        <v>2</v>
      </c>
      <c r="K312" s="668">
        <v>334</v>
      </c>
      <c r="L312" s="668"/>
      <c r="M312" s="668">
        <v>167</v>
      </c>
      <c r="N312" s="668">
        <v>4</v>
      </c>
      <c r="O312" s="668">
        <v>672</v>
      </c>
      <c r="P312" s="681"/>
      <c r="Q312" s="669">
        <v>168</v>
      </c>
    </row>
    <row r="313" spans="1:17" ht="14.4" customHeight="1" x14ac:dyDescent="0.3">
      <c r="A313" s="664" t="s">
        <v>10341</v>
      </c>
      <c r="B313" s="665" t="s">
        <v>10084</v>
      </c>
      <c r="C313" s="665" t="s">
        <v>7628</v>
      </c>
      <c r="D313" s="665" t="s">
        <v>10346</v>
      </c>
      <c r="E313" s="665" t="s">
        <v>10347</v>
      </c>
      <c r="F313" s="668"/>
      <c r="G313" s="668"/>
      <c r="H313" s="668"/>
      <c r="I313" s="668"/>
      <c r="J313" s="668"/>
      <c r="K313" s="668"/>
      <c r="L313" s="668"/>
      <c r="M313" s="668"/>
      <c r="N313" s="668">
        <v>4</v>
      </c>
      <c r="O313" s="668">
        <v>696</v>
      </c>
      <c r="P313" s="681"/>
      <c r="Q313" s="669">
        <v>174</v>
      </c>
    </row>
    <row r="314" spans="1:17" ht="14.4" customHeight="1" x14ac:dyDescent="0.3">
      <c r="A314" s="664" t="s">
        <v>10341</v>
      </c>
      <c r="B314" s="665" t="s">
        <v>10084</v>
      </c>
      <c r="C314" s="665" t="s">
        <v>7628</v>
      </c>
      <c r="D314" s="665" t="s">
        <v>10085</v>
      </c>
      <c r="E314" s="665" t="s">
        <v>10086</v>
      </c>
      <c r="F314" s="668"/>
      <c r="G314" s="668"/>
      <c r="H314" s="668"/>
      <c r="I314" s="668"/>
      <c r="J314" s="668">
        <v>2</v>
      </c>
      <c r="K314" s="668">
        <v>2074</v>
      </c>
      <c r="L314" s="668"/>
      <c r="M314" s="668">
        <v>1037</v>
      </c>
      <c r="N314" s="668"/>
      <c r="O314" s="668"/>
      <c r="P314" s="681"/>
      <c r="Q314" s="669"/>
    </row>
    <row r="315" spans="1:17" ht="14.4" customHeight="1" x14ac:dyDescent="0.3">
      <c r="A315" s="664" t="s">
        <v>10341</v>
      </c>
      <c r="B315" s="665" t="s">
        <v>10084</v>
      </c>
      <c r="C315" s="665" t="s">
        <v>7628</v>
      </c>
      <c r="D315" s="665" t="s">
        <v>10348</v>
      </c>
      <c r="E315" s="665" t="s">
        <v>10349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349</v>
      </c>
      <c r="P315" s="681"/>
      <c r="Q315" s="669">
        <v>349</v>
      </c>
    </row>
    <row r="316" spans="1:17" ht="14.4" customHeight="1" x14ac:dyDescent="0.3">
      <c r="A316" s="664" t="s">
        <v>10341</v>
      </c>
      <c r="B316" s="665" t="s">
        <v>10084</v>
      </c>
      <c r="C316" s="665" t="s">
        <v>7628</v>
      </c>
      <c r="D316" s="665" t="s">
        <v>10350</v>
      </c>
      <c r="E316" s="665" t="s">
        <v>10351</v>
      </c>
      <c r="F316" s="668"/>
      <c r="G316" s="668"/>
      <c r="H316" s="668"/>
      <c r="I316" s="668"/>
      <c r="J316" s="668">
        <v>1</v>
      </c>
      <c r="K316" s="668">
        <v>219</v>
      </c>
      <c r="L316" s="668"/>
      <c r="M316" s="668">
        <v>219</v>
      </c>
      <c r="N316" s="668"/>
      <c r="O316" s="668"/>
      <c r="P316" s="681"/>
      <c r="Q316" s="669"/>
    </row>
    <row r="317" spans="1:17" ht="14.4" customHeight="1" x14ac:dyDescent="0.3">
      <c r="A317" s="664" t="s">
        <v>10341</v>
      </c>
      <c r="B317" s="665" t="s">
        <v>10084</v>
      </c>
      <c r="C317" s="665" t="s">
        <v>7628</v>
      </c>
      <c r="D317" s="665" t="s">
        <v>9842</v>
      </c>
      <c r="E317" s="665" t="s">
        <v>9843</v>
      </c>
      <c r="F317" s="668"/>
      <c r="G317" s="668"/>
      <c r="H317" s="668"/>
      <c r="I317" s="668"/>
      <c r="J317" s="668">
        <v>3</v>
      </c>
      <c r="K317" s="668">
        <v>1047</v>
      </c>
      <c r="L317" s="668"/>
      <c r="M317" s="668">
        <v>349</v>
      </c>
      <c r="N317" s="668">
        <v>16</v>
      </c>
      <c r="O317" s="668">
        <v>5600</v>
      </c>
      <c r="P317" s="681"/>
      <c r="Q317" s="669">
        <v>350</v>
      </c>
    </row>
    <row r="318" spans="1:17" ht="14.4" customHeight="1" x14ac:dyDescent="0.3">
      <c r="A318" s="664" t="s">
        <v>10341</v>
      </c>
      <c r="B318" s="665" t="s">
        <v>10084</v>
      </c>
      <c r="C318" s="665" t="s">
        <v>7628</v>
      </c>
      <c r="D318" s="665" t="s">
        <v>10352</v>
      </c>
      <c r="E318" s="665" t="s">
        <v>10353</v>
      </c>
      <c r="F318" s="668"/>
      <c r="G318" s="668"/>
      <c r="H318" s="668"/>
      <c r="I318" s="668"/>
      <c r="J318" s="668"/>
      <c r="K318" s="668"/>
      <c r="L318" s="668"/>
      <c r="M318" s="668"/>
      <c r="N318" s="668">
        <v>2</v>
      </c>
      <c r="O318" s="668">
        <v>80</v>
      </c>
      <c r="P318" s="681"/>
      <c r="Q318" s="669">
        <v>40</v>
      </c>
    </row>
    <row r="319" spans="1:17" ht="14.4" customHeight="1" x14ac:dyDescent="0.3">
      <c r="A319" s="664" t="s">
        <v>10341</v>
      </c>
      <c r="B319" s="665" t="s">
        <v>10084</v>
      </c>
      <c r="C319" s="665" t="s">
        <v>7628</v>
      </c>
      <c r="D319" s="665" t="s">
        <v>10354</v>
      </c>
      <c r="E319" s="665" t="s">
        <v>10355</v>
      </c>
      <c r="F319" s="668"/>
      <c r="G319" s="668"/>
      <c r="H319" s="668"/>
      <c r="I319" s="668"/>
      <c r="J319" s="668">
        <v>1</v>
      </c>
      <c r="K319" s="668">
        <v>170</v>
      </c>
      <c r="L319" s="668"/>
      <c r="M319" s="668">
        <v>170</v>
      </c>
      <c r="N319" s="668">
        <v>4</v>
      </c>
      <c r="O319" s="668">
        <v>684</v>
      </c>
      <c r="P319" s="681"/>
      <c r="Q319" s="669">
        <v>171</v>
      </c>
    </row>
    <row r="320" spans="1:17" ht="14.4" customHeight="1" x14ac:dyDescent="0.3">
      <c r="A320" s="664" t="s">
        <v>10341</v>
      </c>
      <c r="B320" s="665" t="s">
        <v>10084</v>
      </c>
      <c r="C320" s="665" t="s">
        <v>7628</v>
      </c>
      <c r="D320" s="665" t="s">
        <v>10356</v>
      </c>
      <c r="E320" s="665" t="s">
        <v>10357</v>
      </c>
      <c r="F320" s="668"/>
      <c r="G320" s="668"/>
      <c r="H320" s="668"/>
      <c r="I320" s="668"/>
      <c r="J320" s="668">
        <v>2</v>
      </c>
      <c r="K320" s="668">
        <v>696</v>
      </c>
      <c r="L320" s="668"/>
      <c r="M320" s="668">
        <v>348</v>
      </c>
      <c r="N320" s="668"/>
      <c r="O320" s="668"/>
      <c r="P320" s="681"/>
      <c r="Q320" s="669"/>
    </row>
    <row r="321" spans="1:17" ht="14.4" customHeight="1" x14ac:dyDescent="0.3">
      <c r="A321" s="664" t="s">
        <v>10341</v>
      </c>
      <c r="B321" s="665" t="s">
        <v>10084</v>
      </c>
      <c r="C321" s="665" t="s">
        <v>7628</v>
      </c>
      <c r="D321" s="665" t="s">
        <v>10358</v>
      </c>
      <c r="E321" s="665" t="s">
        <v>10359</v>
      </c>
      <c r="F321" s="668"/>
      <c r="G321" s="668"/>
      <c r="H321" s="668"/>
      <c r="I321" s="668"/>
      <c r="J321" s="668">
        <v>1</v>
      </c>
      <c r="K321" s="668">
        <v>173</v>
      </c>
      <c r="L321" s="668"/>
      <c r="M321" s="668">
        <v>173</v>
      </c>
      <c r="N321" s="668">
        <v>4</v>
      </c>
      <c r="O321" s="668">
        <v>696</v>
      </c>
      <c r="P321" s="681"/>
      <c r="Q321" s="669">
        <v>174</v>
      </c>
    </row>
    <row r="322" spans="1:17" ht="14.4" customHeight="1" thickBot="1" x14ac:dyDescent="0.35">
      <c r="A322" s="670" t="s">
        <v>10341</v>
      </c>
      <c r="B322" s="671" t="s">
        <v>10084</v>
      </c>
      <c r="C322" s="671" t="s">
        <v>7628</v>
      </c>
      <c r="D322" s="671" t="s">
        <v>10360</v>
      </c>
      <c r="E322" s="671" t="s">
        <v>10361</v>
      </c>
      <c r="F322" s="674"/>
      <c r="G322" s="674"/>
      <c r="H322" s="674"/>
      <c r="I322" s="674"/>
      <c r="J322" s="674"/>
      <c r="K322" s="674"/>
      <c r="L322" s="674"/>
      <c r="M322" s="674"/>
      <c r="N322" s="674">
        <v>4</v>
      </c>
      <c r="O322" s="674">
        <v>672</v>
      </c>
      <c r="P322" s="682"/>
      <c r="Q322" s="675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7751</v>
      </c>
      <c r="D3" s="197">
        <f>SUBTOTAL(9,D6:D1048576)</f>
        <v>7370</v>
      </c>
      <c r="E3" s="197">
        <f>SUBTOTAL(9,E6:E1048576)</f>
        <v>7500</v>
      </c>
      <c r="F3" s="198">
        <f>IF(OR(E3=0,C3=0),"",E3/C3)</f>
        <v>0.96761708166688165</v>
      </c>
      <c r="G3" s="453">
        <f>SUBTOTAL(9,G6:G1048576)</f>
        <v>18925.071599999988</v>
      </c>
      <c r="H3" s="454">
        <f>SUBTOTAL(9,H6:H1048576)</f>
        <v>18640.370200000005</v>
      </c>
      <c r="I3" s="454">
        <f>SUBTOTAL(9,I6:I1048576)</f>
        <v>17777.400999999998</v>
      </c>
      <c r="J3" s="198">
        <f>IF(OR(I3=0,G3=0),"",I3/G3)</f>
        <v>0.9393571330002265</v>
      </c>
      <c r="K3" s="453">
        <f>SUBTOTAL(9,K6:K1048576)</f>
        <v>3022</v>
      </c>
      <c r="L3" s="454">
        <f>SUBTOTAL(9,L6:L1048576)</f>
        <v>3015.74</v>
      </c>
      <c r="M3" s="454">
        <f>SUBTOTAL(9,M6:M1048576)</f>
        <v>2811.2</v>
      </c>
      <c r="N3" s="199">
        <f>IF(OR(M3=0,E3=0),"",M3/E3)</f>
        <v>0.37482666666666664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8980</v>
      </c>
      <c r="B6" s="914" t="s">
        <v>10363</v>
      </c>
      <c r="C6" s="919">
        <v>6250</v>
      </c>
      <c r="D6" s="920">
        <v>5947</v>
      </c>
      <c r="E6" s="920">
        <v>6135</v>
      </c>
      <c r="F6" s="925">
        <v>0.98160000000000003</v>
      </c>
      <c r="G6" s="919">
        <v>6222.8371999999972</v>
      </c>
      <c r="H6" s="920">
        <v>5871.6014000000023</v>
      </c>
      <c r="I6" s="920">
        <v>6122.1118999999999</v>
      </c>
      <c r="J6" s="925">
        <v>0.98381360515103988</v>
      </c>
      <c r="K6" s="919">
        <v>750</v>
      </c>
      <c r="L6" s="920">
        <v>711.24</v>
      </c>
      <c r="M6" s="920">
        <v>736.2</v>
      </c>
      <c r="N6" s="930">
        <v>120</v>
      </c>
    </row>
    <row r="7" spans="1:14" ht="14.4" customHeight="1" x14ac:dyDescent="0.3">
      <c r="A7" s="912" t="s">
        <v>9277</v>
      </c>
      <c r="B7" s="915" t="s">
        <v>10364</v>
      </c>
      <c r="C7" s="921">
        <v>794</v>
      </c>
      <c r="D7" s="922">
        <v>895</v>
      </c>
      <c r="E7" s="922">
        <v>750</v>
      </c>
      <c r="F7" s="926">
        <v>0.94458438287153657</v>
      </c>
      <c r="G7" s="921">
        <v>8503.9755999999943</v>
      </c>
      <c r="H7" s="922">
        <v>9617.5348000000013</v>
      </c>
      <c r="I7" s="922">
        <v>8041.1822999999986</v>
      </c>
      <c r="J7" s="926">
        <v>0.94557918298824895</v>
      </c>
      <c r="K7" s="921">
        <v>1588</v>
      </c>
      <c r="L7" s="922">
        <v>1790</v>
      </c>
      <c r="M7" s="922">
        <v>1500</v>
      </c>
      <c r="N7" s="931">
        <v>2000</v>
      </c>
    </row>
    <row r="8" spans="1:14" ht="14.4" customHeight="1" x14ac:dyDescent="0.3">
      <c r="A8" s="912" t="s">
        <v>9281</v>
      </c>
      <c r="B8" s="915" t="s">
        <v>10364</v>
      </c>
      <c r="C8" s="921">
        <v>661</v>
      </c>
      <c r="D8" s="922">
        <v>501</v>
      </c>
      <c r="E8" s="922">
        <v>535</v>
      </c>
      <c r="F8" s="926">
        <v>0.80937972768532529</v>
      </c>
      <c r="G8" s="921">
        <v>3971.5523999999973</v>
      </c>
      <c r="H8" s="922">
        <v>3014.8815999999997</v>
      </c>
      <c r="I8" s="922">
        <v>3219.8347999999978</v>
      </c>
      <c r="J8" s="926">
        <v>0.81072449151117831</v>
      </c>
      <c r="K8" s="921">
        <v>661</v>
      </c>
      <c r="L8" s="922">
        <v>501</v>
      </c>
      <c r="M8" s="922">
        <v>535</v>
      </c>
      <c r="N8" s="931">
        <v>1000</v>
      </c>
    </row>
    <row r="9" spans="1:14" ht="14.4" customHeight="1" thickBot="1" x14ac:dyDescent="0.35">
      <c r="A9" s="913" t="s">
        <v>9279</v>
      </c>
      <c r="B9" s="916" t="s">
        <v>10364</v>
      </c>
      <c r="C9" s="923">
        <v>46</v>
      </c>
      <c r="D9" s="924">
        <v>27</v>
      </c>
      <c r="E9" s="924">
        <v>80</v>
      </c>
      <c r="F9" s="927">
        <v>1.7391304347826086</v>
      </c>
      <c r="G9" s="923">
        <v>226.70639999999997</v>
      </c>
      <c r="H9" s="924">
        <v>136.35239999999999</v>
      </c>
      <c r="I9" s="924">
        <v>394.27199999999999</v>
      </c>
      <c r="J9" s="927">
        <v>1.7391304347826089</v>
      </c>
      <c r="K9" s="923">
        <v>23</v>
      </c>
      <c r="L9" s="924">
        <v>13.5</v>
      </c>
      <c r="M9" s="924">
        <v>40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2017-01-31T11:45:54Z</dcterms:modified>
</cp:coreProperties>
</file>