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31" r:id="rId9"/>
    <sheet name="ON Data" sheetId="432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  <definedName name="Obdobi" localSheetId="9">'ON Data'!$B$3:$B$16</definedName>
    <definedName name="Obdobi" localSheetId="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O10" i="431"/>
  <c r="Q10" i="431"/>
  <c r="Q11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P10" i="431"/>
  <c r="Q14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O14" i="431"/>
  <c r="P14" i="431"/>
  <c r="F8" i="431"/>
  <c r="M8" i="431"/>
  <c r="K8" i="431"/>
  <c r="N8" i="431"/>
  <c r="Q8" i="431"/>
  <c r="C8" i="431"/>
  <c r="G8" i="431"/>
  <c r="L8" i="431"/>
  <c r="O8" i="431"/>
  <c r="J8" i="431"/>
  <c r="P8" i="431"/>
  <c r="I8" i="431"/>
  <c r="E8" i="431"/>
  <c r="H8" i="431"/>
  <c r="D8" i="431"/>
  <c r="R16" i="431" l="1"/>
  <c r="S16" i="431"/>
  <c r="R12" i="431"/>
  <c r="S12" i="431"/>
  <c r="R15" i="431"/>
  <c r="S15" i="431"/>
  <c r="R14" i="431"/>
  <c r="S14" i="431"/>
  <c r="R11" i="431"/>
  <c r="S11" i="431"/>
  <c r="S10" i="431"/>
  <c r="R10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1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1" i="414" l="1"/>
  <c r="E7" i="414"/>
  <c r="K3" i="403" l="1"/>
  <c r="J3" i="403"/>
  <c r="I3" i="403" s="1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<sst xmlns="http://schemas.openxmlformats.org/spreadsheetml/2006/main" count="2964" uniqueCount="884">
  <si>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</si>
  <si>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</si>
  <si>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</si>
  <si>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</si>
  <si>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</si>
  <si>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</si>
  <si>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</si>
  <si>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</si>
  <si>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</si>
  <si>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</si>
  <si>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</si>
  <si>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</si>
  <si>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</si>
  <si>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</si>
  <si>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</si>
  <si>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</si>
  <si>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</si>
  <si>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</si>
  <si>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</si>
  <si>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</si>
  <si>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</si>
  <si>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</si>
  <si>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</si>
  <si>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</si>
  <si>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</si>
  <si>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</si>
  <si>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</si>
  <si>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</si>
  <si>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</si>
  <si>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</si>
  <si>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</si>
  <si>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</si>
  <si>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</si>
  <si>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</si>
  <si>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</si>
  <si>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</si>
  <si>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</si>
  <si>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</si>
  <si>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</si>
  <si>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</si>
  <si>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</si>
  <si>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</si>
  <si>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</si>
  <si>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</si>
  <si>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</si>
  <si>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</si>
  <si>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</si>
  <si>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</si>
  <si>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</si>
  <si>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</si>
  <si>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</si>
  <si>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</si>
  <si>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</si>
  <si>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</si>
  <si>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</si>
  <si>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</si>
  <si>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</si>
  <si>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</si>
  <si>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</si>
  <si>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</si>
  <si>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</si>
  <si>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</si>
  <si>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</si>
  <si>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</si>
  <si>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</si>
  <si>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</si>
  <si>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</si>
  <si>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</si>
  <si>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</si>
  <si>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</si>
  <si>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</si>
  <si>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</si>
  <si>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</si>
  <si>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</si>
  <si>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</si>
  <si>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</si>
  <si>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</si>
  <si>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</si>
  <si>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</si>
  <si>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</si>
  <si>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</si>
  <si>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</si>
  <si>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</si>
  <si>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</si>
  <si>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</si>
  <si>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</si>
  <si>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</si>
  <si>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</si>
  <si>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</si>
  <si>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</si>
  <si>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</si>
  <si>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</si>
  <si>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</si>
  <si>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</si>
  <si>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</si>
  <si>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</si>
  <si>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</si>
  <si>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</si>
  <si>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</si>
  <si>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</si>
  <si>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</si>
  <si>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</si>
  <si>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</si>
  <si>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</si>
  <si>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</si>
  <si>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</si>
  <si>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</si>
  <si>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</si>
  <si>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</si>
  <si>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</si>
  <si>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</si>
  <si>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</si>
  <si>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</si>
  <si>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</si>
  <si>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</si>
  <si>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</si>
  <si>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</si>
  <si>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</si>
  <si>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</si>
  <si>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</si>
  <si>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</si>
  <si>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</si>
  <si>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</si>
  <si>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</si>
  <si>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</si>
  <si>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</si>
  <si>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</si>
  <si>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</si>
  <si>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</si>
  <si>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</si>
  <si>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</si>
  <si>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</si>
  <si>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</si>
  <si>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</si>
  <si>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</si>
  <si>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</si>
  <si>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</si>
  <si>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</si>
  <si>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</si>
  <si>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</si>
  <si>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</si>
  <si>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</si>
  <si>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</si>
  <si>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</si>
  <si>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</si>
  <si>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</si>
  <si>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</si>
  <si>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</si>
  <si>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</si>
  <si>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</si>
  <si>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</si>
  <si>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</si>
  <si>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</si>
  <si>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</si>
  <si>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</si>
  <si>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</si>
  <si>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</si>
  <si>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</si>
  <si>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</si>
  <si>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</si>
  <si>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</si>
  <si>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</si>
  <si>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</si>
  <si>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</si>
  <si>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</si>
  <si>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</si>
  <si>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</si>
  <si>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</si>
  <si>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</si>
  <si>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</si>
  <si>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</si>
  <si>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</si>
  <si>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</si>
  <si>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</si>
  <si>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</si>
  <si>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Lékárna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</si>
  <si>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</si>
  <si>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</si>
  <si>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</si>
  <si>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</si>
  <si>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</si>
  <si>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</si>
  <si>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</si>
  <si>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</si>
  <si>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</si>
  <si>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</si>
  <si>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</si>
  <si>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</si>
  <si>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</si>
  <si>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</si>
  <si>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</si>
  <si>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</si>
  <si>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</si>
  <si>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</si>
  <si>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</si>
  <si>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</si>
  <si>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</si>
  <si>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</si>
  <si>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</si>
  <si>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</si>
  <si>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</si>
  <si>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</si>
  <si>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</si>
  <si>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</si>
  <si>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</si>
  <si>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</si>
  <si>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</si>
  <si>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</si>
  <si>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</si>
  <si>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</si>
  <si>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</si>
  <si>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</si>
  <si>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</si>
  <si>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</si>
  <si>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</si>
  <si>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</si>
  <si>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</si>
  <si>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</si>
  <si>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</si>
  <si>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</si>
  <si>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</si>
  <si>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</si>
  <si>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</si>
  <si>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</si>
  <si>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</si>
  <si>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</si>
  <si>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</si>
  <si>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</si>
  <si>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</si>
  <si>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</si>
  <si>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</si>
  <si>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</si>
  <si>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</si>
  <si>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</si>
  <si>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</si>
  <si>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</si>
  <si>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</si>
  <si>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</si>
  <si>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</si>
  <si>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</si>
  <si>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</si>
  <si>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</si>
  <si>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</si>
  <si>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</si>
  <si>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</si>
  <si>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</si>
  <si>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</si>
  <si>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</si>
  <si>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</si>
  <si>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</si>
  <si>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</si>
  <si>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</si>
  <si>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</si>
  <si>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</si>
  <si>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</si>
  <si>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</si>
  <si>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</si>
  <si>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</si>
  <si>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</si>
  <si>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</si>
  <si>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50495374     nákl. na prodej - enter.a parent.výživa -zdravotnickým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</si>
  <si>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</si>
  <si>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</si>
  <si>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</si>
  <si>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</si>
  <si>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</si>
  <si>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</si>
  <si>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</si>
  <si>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</si>
  <si>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</si>
  <si>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</si>
  <si>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</si>
  <si>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</si>
  <si>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</si>
  <si>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</si>
  <si>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</si>
  <si>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</si>
  <si>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</si>
  <si>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</si>
  <si>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</si>
  <si>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</si>
  <si>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</si>
  <si>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</si>
  <si>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</si>
  <si>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</si>
  <si>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51102030     opravy - požární techniky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</si>
  <si>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</si>
  <si>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</si>
  <si>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</si>
  <si>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</si>
  <si>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</si>
  <si>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</si>
  <si>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</si>
  <si>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</si>
  <si>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</si>
  <si>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</si>
  <si>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</si>
  <si>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</si>
  <si>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</si>
  <si>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</si>
  <si>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</si>
  <si>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</si>
  <si>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</si>
  <si>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</si>
  <si>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</si>
  <si>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</si>
  <si>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</si>
  <si>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</si>
  <si>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</si>
  <si>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</si>
  <si>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</si>
  <si>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</si>
  <si>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</si>
  <si>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</si>
  <si>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</si>
  <si>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</si>
  <si>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</si>
  <si>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</si>
  <si>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</si>
  <si>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</si>
  <si>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</si>
  <si>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</si>
  <si>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</si>
  <si>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</si>
  <si>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</si>
  <si>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</si>
  <si>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</si>
  <si>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</si>
  <si>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</si>
  <si>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</si>
  <si>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</si>
  <si>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</si>
  <si>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</si>
  <si>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</si>
  <si>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</si>
  <si>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</si>
  <si>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</si>
  <si>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</si>
  <si>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</si>
  <si>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</si>
  <si>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</si>
  <si>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</si>
  <si>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</si>
  <si>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</si>
  <si>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</si>
  <si>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</si>
  <si>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</si>
  <si>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</si>
  <si>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</si>
  <si>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</si>
  <si>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</si>
  <si>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</si>
  <si>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</si>
  <si>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</si>
  <si>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</si>
  <si>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</si>
  <si>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</si>
  <si>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</si>
  <si>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</si>
  <si>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</si>
  <si>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53801007     celní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</si>
  <si>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</si>
  <si>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</si>
  <si>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</si>
  <si>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</si>
  <si>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</si>
  <si>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</si>
  <si>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</si>
  <si>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</si>
  <si>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</si>
  <si>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</si>
  <si>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</si>
  <si>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</si>
  <si>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</si>
  <si>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</si>
  <si>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</si>
  <si>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</si>
  <si>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</si>
  <si>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</si>
  <si>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</si>
  <si>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</si>
  <si>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</si>
  <si>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</si>
  <si>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</si>
  <si>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</si>
  <si>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</si>
  <si>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</si>
  <si>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</si>
  <si>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</si>
  <si>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</si>
  <si>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</si>
  <si>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</si>
  <si>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</si>
  <si>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</si>
  <si>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</si>
  <si>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</si>
  <si>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</si>
  <si>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</si>
  <si>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</si>
  <si>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</si>
  <si>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</si>
  <si>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</si>
  <si>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</si>
  <si>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</si>
  <si>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</si>
  <si>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</si>
  <si>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</si>
  <si>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</si>
  <si>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</si>
  <si>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</si>
  <si>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</si>
  <si>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</si>
  <si>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</si>
  <si>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</si>
  <si>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</si>
  <si>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</si>
  <si>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</si>
  <si>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</si>
  <si>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</si>
  <si>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</si>
  <si>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</si>
  <si>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</si>
  <si>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</si>
  <si>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</si>
  <si>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</si>
  <si>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</si>
  <si>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</si>
  <si>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</si>
  <si>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</si>
  <si>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</si>
  <si>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</si>
  <si>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</si>
  <si>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</si>
  <si>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</si>
  <si>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</si>
  <si>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</si>
  <si>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</si>
  <si>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60450374     prodej - enter.a parent.výživa -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</si>
  <si>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</si>
  <si>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</si>
  <si>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</si>
  <si>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</si>
  <si>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</si>
  <si>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</si>
  <si>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</si>
  <si>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</si>
  <si>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</si>
  <si>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</si>
  <si>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</si>
  <si>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</si>
  <si>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</si>
  <si>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</si>
  <si>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</si>
  <si>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</si>
  <si>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</si>
  <si>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</si>
  <si>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</si>
  <si>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</si>
  <si>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</si>
  <si>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</si>
  <si>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</si>
  <si>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</si>
  <si>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</si>
  <si>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</si>
  <si>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</si>
  <si>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</si>
  <si>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</si>
  <si>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</si>
  <si>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</si>
  <si>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</si>
  <si>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</si>
  <si>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</si>
  <si>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</si>
  <si>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</si>
  <si>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</si>
  <si>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</si>
  <si>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</si>
  <si>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</si>
  <si>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</si>
  <si>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</si>
  <si>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</si>
  <si>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</si>
  <si>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</si>
  <si>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</si>
  <si>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</si>
  <si>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</si>
  <si>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</si>
  <si>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</si>
  <si>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</si>
  <si>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</si>
  <si>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</si>
  <si>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79990507     VČ - sklad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</si>
  <si>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</si>
  <si>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</si>
  <si>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</si>
  <si>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</si>
  <si>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</si>
  <si>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</si>
  <si>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</si>
  <si>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</si>
  <si>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</si>
  <si>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</si>
  <si>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</si>
  <si>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</si>
  <si>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</si>
  <si>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</si>
  <si>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</si>
  <si>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50113009 - léky - RTG diagnostika ZUL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</si>
  <si>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</si>
  <si>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</si>
  <si>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</si>
  <si>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</si>
  <si>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</si>
  <si>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</si>
  <si>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</si>
  <si>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</si>
  <si>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</si>
  <si>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</si>
  <si>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4807</t>
  </si>
  <si>
    <t>LEK: lékárna - klinický farmaceut</t>
  </si>
  <si>
    <t>LEK: lékárna - klinický farmaceut Celkem</t>
  </si>
  <si>
    <t>4809</t>
  </si>
  <si>
    <t>LEK: výdejna léků - Puškinova ul.</t>
  </si>
  <si>
    <t>LEK: výdejna léků - Puškinova ul.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</si>
  <si>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</si>
  <si>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</si>
  <si>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</si>
  <si>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</si>
  <si>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</si>
  <si>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</si>
  <si>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</si>
  <si>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</si>
  <si>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</si>
  <si>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</si>
  <si>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</si>
  <si>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</si>
  <si>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</si>
  <si>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</si>
  <si>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</si>
  <si>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</si>
  <si>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</si>
  <si>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</si>
  <si>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</si>
  <si>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4808</t>
  </si>
  <si>
    <t>LEK: lékárna - výdejna ZP - Puškinova ul.</t>
  </si>
  <si>
    <t>LEK: lékárna - výdejna ZP - Puškinova ul.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</si>
  <si>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</si>
  <si>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</si>
  <si>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</si>
  <si>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</si>
  <si>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</si>
  <si>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</si>
  <si>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</si>
  <si>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</si>
  <si>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</si>
  <si>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</si>
  <si>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</si>
  <si>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</si>
  <si>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</si>
  <si>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ZA450</t>
  </si>
  <si>
    <t>Náplast omniplast 1,25 cm x 9,1 m 9004520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</si>
  <si>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</si>
  <si>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</si>
  <si>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</si>
  <si>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</si>
  <si>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</si>
  <si>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</si>
  <si>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</si>
  <si>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</si>
  <si>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</si>
  <si>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</si>
  <si>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</si>
  <si>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</si>
  <si>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ZM000</t>
  </si>
  <si>
    <t>Vata obvazová skládaná 50g 004307667</t>
  </si>
  <si>
    <t>ZK679</t>
  </si>
  <si>
    <t>Nádoba na kontaminovaný odpad SC 60 l jednoduché víko,zámek 2021800411502(I005430006)</t>
  </si>
  <si>
    <t>50115067</t>
  </si>
  <si>
    <t>ZPr - rukavice (Z532)</t>
  </si>
  <si>
    <t>ZP947</t>
  </si>
  <si>
    <t>Rukavice nitril basic bez p. modré M bal. á 200 ks 44751</t>
  </si>
  <si>
    <t>ZM292</t>
  </si>
  <si>
    <t>Rukavice nitril sempercare bez p. M bal. á 200 ks 30803</t>
  </si>
  <si>
    <t>50115020</t>
  </si>
  <si>
    <t>laboratorní diagnostika-LEK (Z501)</t>
  </si>
  <si>
    <t>DC166</t>
  </si>
  <si>
    <t>ETHANOL 99,5%,  P.A.</t>
  </si>
  <si>
    <t>DH869</t>
  </si>
  <si>
    <t>Ethoxylated castor oil</t>
  </si>
  <si>
    <t>ZA583</t>
  </si>
  <si>
    <t>Čtverečky desinfekční Webcol 3,5 x 3,5 cm 70% á 4000 ks 6818-1</t>
  </si>
  <si>
    <t>ZD103</t>
  </si>
  <si>
    <t>Náplast omniplast 2,5 cm x 9,2 m 9004530</t>
  </si>
  <si>
    <t>ZB084</t>
  </si>
  <si>
    <t>Náplast transpore 2,50 cm x 9,14 m 1527-1</t>
  </si>
  <si>
    <t>ZA443</t>
  </si>
  <si>
    <t>Šátek trojcípý NT 136 x 96 x 96 cm 20002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</si>
  <si>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</si>
  <si>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</si>
  <si>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</si>
  <si>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</si>
  <si>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</si>
  <si>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</si>
  <si>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</si>
  <si>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</si>
  <si>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</si>
  <si>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</si>
  <si>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</si>
  <si>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</si>
  <si>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ZK506</t>
  </si>
  <si>
    <t>Pumpa infuzní Infusor LV 1,5 7 denní á. 12 ks 2C1087KP</t>
  </si>
  <si>
    <t>ZK505</t>
  </si>
  <si>
    <t>Pumpa infuzní Infusor LV 2 5 denní á 12 ks 240 ml 2C1008KP</t>
  </si>
  <si>
    <t>ZC986</t>
  </si>
  <si>
    <t>Pumpa infuzní Infusor LV 5 2 denní á 12 ks 240 ml 2C1009KP</t>
  </si>
  <si>
    <t>Pumpa infuzní Infusor LV 5 2 denní á 12 ks 240 ml 2C2009K</t>
  </si>
  <si>
    <t>ZA789</t>
  </si>
  <si>
    <t>Stříkačka injekční 2-dílná 2 ml L Inject Solo 4606027V</t>
  </si>
  <si>
    <t>ZA746</t>
  </si>
  <si>
    <t>Stříkačka injekční 3-dílná 1 ml L tuberculin Omnifix Solo 9161406V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</si>
  <si>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</si>
  <si>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</si>
  <si>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</si>
  <si>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</si>
  <si>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</si>
  <si>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</si>
  <si>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</si>
  <si>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</si>
  <si>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</si>
  <si>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</si>
  <si>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</si>
  <si>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</si>
  <si>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ZK507</t>
  </si>
  <si>
    <t>Stříkačka injekční stíněná 50 ml LL perfusion amber bal. á 100 ks 300139</t>
  </si>
  <si>
    <t>ZB801</t>
  </si>
  <si>
    <t>Transofix krátký trn á 50 ks 4090500</t>
  </si>
  <si>
    <t>ZK503</t>
  </si>
  <si>
    <t>Uzávěr ecopin 4125002</t>
  </si>
  <si>
    <t>ZN271</t>
  </si>
  <si>
    <t>Vak TPN EVA 125 ml bal á 50 ks E1301OD</t>
  </si>
  <si>
    <t>ZK799</t>
  </si>
  <si>
    <t>Zátka combi červená 4495101</t>
  </si>
  <si>
    <t>50115063</t>
  </si>
  <si>
    <t>ZPr - vaky, sety (Z528)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</si>
  <si>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</si>
  <si>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</si>
  <si>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</si>
  <si>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</si>
  <si>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</si>
  <si>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</si>
  <si>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</si>
  <si>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</si>
  <si>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</si>
  <si>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</si>
  <si>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</si>
  <si>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</si>
  <si>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</si>
  <si>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</si>
  <si>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ZB157</t>
  </si>
  <si>
    <t>Rukavice Glads nepud. Moelnl. vel. M 612700 již se nevyrábí</t>
  </si>
  <si>
    <t>ZC737</t>
  </si>
  <si>
    <t>Rukavice Glads nepud. Moelnl. vel. S 612600-20 již se nevyrábí</t>
  </si>
  <si>
    <t>ZM293</t>
  </si>
  <si>
    <t>Rukavice nitril sempercare bez p. L bal. á 200 ks 30804</t>
  </si>
  <si>
    <t>ZM291</t>
  </si>
  <si>
    <t>Rukavice nitril sempercare bez p. S bal. á 200 ks 30802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</si>
  <si>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</si>
  <si>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</si>
  <si>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</si>
  <si>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</si>
  <si>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</si>
  <si>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</si>
  <si>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</si>
  <si>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</si>
  <si>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</si>
  <si>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</si>
  <si>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</si>
  <si>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</si>
  <si>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ZO934</t>
  </si>
  <si>
    <t>Rukavice operační latexové bez pudru sempermed derma PF vel. 6,5 39472</t>
  </si>
  <si>
    <t>ZO935</t>
  </si>
  <si>
    <t>Rukavice operační latexové bez pudru sempermed derma PF vel. 7,0 39473</t>
  </si>
  <si>
    <t>ZP019</t>
  </si>
  <si>
    <t>Rukavice operační latexové bez pudru sempermed derma PF vel. 7,5 39474</t>
  </si>
  <si>
    <t>ZP020</t>
  </si>
  <si>
    <t>Rukavice operační latexové bez pudru sempermed derma PF vel. 8,0 39475</t>
  </si>
  <si>
    <t>ZO929</t>
  </si>
  <si>
    <t>Rukavice operační latexové bez pudru sempermed plus chemo vel. 7,5 34654</t>
  </si>
  <si>
    <t>ZP175</t>
  </si>
  <si>
    <t>Rukavice operační nuzone X2 cytostatické vel. 7,0 bez pudru ze syntetického latexu odolné vůči cytostatikům 9028</t>
  </si>
  <si>
    <t>ZP176</t>
  </si>
  <si>
    <t>Rukavice operační nuzone X2 cytostatické vel. 7,5 bez pudru ze syntetického latexu odolné vůči cytostatikům 9028</t>
  </si>
  <si>
    <t>DG143</t>
  </si>
  <si>
    <t>kyselina SÍROVÁ P.A.</t>
  </si>
  <si>
    <t>50115040</t>
  </si>
  <si>
    <t>laboratorní materiál (Z505)</t>
  </si>
  <si>
    <t>ZP028</t>
  </si>
  <si>
    <t>Kádinka nízká s výlevkou SIMAX 250 ml KAVA632417010250_U (č. n. 2602043344)</t>
  </si>
  <si>
    <t>ZC066</t>
  </si>
  <si>
    <t>Kádinka nízká s výlevkou sklo 100 ml (213-1045) KAVA632417010100</t>
  </si>
  <si>
    <t>ZF670</t>
  </si>
  <si>
    <t>Kádinka nízká s výlevkou skol 150 ml KAVA632417010150_U (č. n. 2602043344)</t>
  </si>
  <si>
    <t>ZC040</t>
  </si>
  <si>
    <t>Kádinka nízká sklo 25 ml KAVA632411010025_U</t>
  </si>
  <si>
    <t>ZC041</t>
  </si>
  <si>
    <t>Kádinka nízká sklo 50 ml KAVA632411010050</t>
  </si>
  <si>
    <t>ZC043</t>
  </si>
  <si>
    <t>Kádinka vysoká s výlevkou 400 ml KAVA632417012400_U</t>
  </si>
  <si>
    <t>ZC038</t>
  </si>
  <si>
    <t>Kádinka vysoká sklo 150 ml KAVA632417012150_U</t>
  </si>
  <si>
    <t>ZI360</t>
  </si>
  <si>
    <t>Nálevka k filtračnímu zařízení Millipore sklo borosilikátové 300 ml GLAS260.245.01</t>
  </si>
  <si>
    <t>ZM348</t>
  </si>
  <si>
    <t>Válec odměrný nízký sklo 1645/BH třída přesnosti B 250 ml KAVA632432351338</t>
  </si>
  <si>
    <t>ZP781</t>
  </si>
  <si>
    <t>Zátka silikonová do odsávačky 40 mm průměr 36 mm/43 mm výška 49 mm 217-0576</t>
  </si>
  <si>
    <t>ZE159</t>
  </si>
  <si>
    <t>Nádoba na kontaminovaný odpad 2 l 15-0003</t>
  </si>
  <si>
    <t>ZF192</t>
  </si>
  <si>
    <t>Nádoba na kontaminovaný odpad 4 l 15-0004</t>
  </si>
  <si>
    <t>ZI361</t>
  </si>
  <si>
    <t>Podložka membrány k fitračnímu zařízení Millipore s fritou GLAS260.245.02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</si>
  <si>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</si>
  <si>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</si>
  <si>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</si>
  <si>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</si>
  <si>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</si>
  <si>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</si>
  <si>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</si>
  <si>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</si>
  <si>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ZN585</t>
  </si>
  <si>
    <t>Set rozplňovací MIXISet. T3MC bal. á 60 ks 102674E</t>
  </si>
  <si>
    <t>ZA787</t>
  </si>
  <si>
    <t>Stříkačka injekční 2-dílná 10 ml L Inject Solo 4606108V</t>
  </si>
  <si>
    <t>ZA790</t>
  </si>
  <si>
    <t>Stříkačka injekční 2-dílná 5 ml L Inject Solo4606051V</t>
  </si>
  <si>
    <t>ZP896</t>
  </si>
  <si>
    <t>Vak na skladování trombocytů Transfer Bag JMS sterilní jednotlivě balený 150 ml bal. á 50 ks 814-0132</t>
  </si>
  <si>
    <t>ZP592</t>
  </si>
  <si>
    <t>Vak TPN EVA 1000 ml bal á 40 ks E1310OD</t>
  </si>
  <si>
    <t>ZN273</t>
  </si>
  <si>
    <t>Vak TPN EVA 2000 ml bal á 35 ks E1320OD</t>
  </si>
  <si>
    <t>ZN270</t>
  </si>
  <si>
    <t>Vak TPN EVA 250 ml bal á 50 ks E1302OD</t>
  </si>
  <si>
    <t>ZN274</t>
  </si>
  <si>
    <t>Vak TPN EVA 3000 ml bal á 35 ks E1330OD</t>
  </si>
  <si>
    <t>ZN272</t>
  </si>
  <si>
    <t>Vak TPN EVA 500 ml bal á 50 ks E1305OD</t>
  </si>
  <si>
    <t>ZP222</t>
  </si>
  <si>
    <t>Set hadicový BAXA repeater pro orální přenos tekutin bal. á 10 ks H93813</t>
  </si>
  <si>
    <t>ZP826</t>
  </si>
  <si>
    <t>Jehla injekční STERIFIX s odnímatelným filtrem, tenkostěnná kov. G 19/1, 1x25  mm, partikul. filtr 5 µm, násuvný konec bal. á 50 ks 4550420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</si>
  <si>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</si>
  <si>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</si>
  <si>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</si>
  <si>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</si>
  <si>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</si>
  <si>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</si>
  <si>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ZO933</t>
  </si>
  <si>
    <t>Rukavice operační latexové bez pudru sempermed derma PF vel. 6,0 39471</t>
  </si>
  <si>
    <t>ZO927</t>
  </si>
  <si>
    <t>Rukavice operační latexové bez pudru sempermed plus chemo vel. 6,5 34652</t>
  </si>
  <si>
    <t>ZO928</t>
  </si>
  <si>
    <t>Rukavice operační latexové bez pudru sempermed plus chemo vel. 7,0 34653</t>
  </si>
  <si>
    <t>DC342</t>
  </si>
  <si>
    <t>ACETON P.A.</t>
  </si>
  <si>
    <t>DD079</t>
  </si>
  <si>
    <t>AMONIAK VODNY ROZTOK 25%</t>
  </si>
  <si>
    <t>DC753</t>
  </si>
  <si>
    <t>ANHYDRID KYS.OCTOVE P.A.</t>
  </si>
  <si>
    <t>DG227</t>
  </si>
  <si>
    <t>BENZEN p.a., 1L</t>
  </si>
  <si>
    <t>DH425</t>
  </si>
  <si>
    <t>BENZINUM., 1L</t>
  </si>
  <si>
    <t>DA093</t>
  </si>
  <si>
    <t>desinfekční roztok SOLU37637</t>
  </si>
  <si>
    <t>DC236</t>
  </si>
  <si>
    <t>DIETHYLETER P.A. NESTAB.</t>
  </si>
  <si>
    <t>DG231</t>
  </si>
  <si>
    <t>Ethanol 99,8% UV spektroskopie, 1L</t>
  </si>
  <si>
    <t>DG226</t>
  </si>
  <si>
    <t>ETHYLESTER KYS.OCTOVE P.A.</t>
  </si>
  <si>
    <t>DA740</t>
  </si>
  <si>
    <t>Fenolftalein ACS</t>
  </si>
  <si>
    <t>DE779</t>
  </si>
  <si>
    <t>Hanna pufr pH 4,01 - sáčky 25x20ml</t>
  </si>
  <si>
    <t>DE781</t>
  </si>
  <si>
    <t>Hanna pufr pH 7,01 - sáčky 25x20ml</t>
  </si>
  <si>
    <t>DE773</t>
  </si>
  <si>
    <t>Hanna roztok k čištění elektrody</t>
  </si>
  <si>
    <t>de771</t>
  </si>
  <si>
    <t>Hanna roztok k plnění elektrody</t>
  </si>
  <si>
    <t>DE772</t>
  </si>
  <si>
    <t>Hanna roztok ke skladování elektrody</t>
  </si>
  <si>
    <t>DE774</t>
  </si>
  <si>
    <t>Hanna roztok na anorg.nečistoty</t>
  </si>
  <si>
    <t>DC425</t>
  </si>
  <si>
    <t>CHLORID DRASELNY P.A</t>
  </si>
  <si>
    <t>DG167</t>
  </si>
  <si>
    <t>CHLORID SODNY P.A.</t>
  </si>
  <si>
    <t>DB257</t>
  </si>
  <si>
    <t>CHLOROFORM P.A. - stab. methanolem</t>
  </si>
  <si>
    <t>DH238</t>
  </si>
  <si>
    <t>JODID RTUTNATY červený  p.a.</t>
  </si>
  <si>
    <t>DG146</t>
  </si>
  <si>
    <t>kyselina OCTOVA 99,8%  P.A. - ledova</t>
  </si>
  <si>
    <t>DG229</t>
  </si>
  <si>
    <t>METHANOL P.A.</t>
  </si>
  <si>
    <t>DF867</t>
  </si>
  <si>
    <t>NORM.DUSICNAN STRIBRNY N/10, c=0,1M</t>
  </si>
  <si>
    <t>DD137</t>
  </si>
  <si>
    <t>NORM.HYDROXID SODNÝ N/10</t>
  </si>
  <si>
    <t>DD670</t>
  </si>
  <si>
    <t>NORM.CHELATON III 0,05M</t>
  </si>
  <si>
    <t>DG359</t>
  </si>
  <si>
    <t>NORM.kyselina  chlorovodíková N/10, c=0,1M</t>
  </si>
  <si>
    <t>DE421</t>
  </si>
  <si>
    <t>NORM.THIOSÍRAN SODNÝ 0,1M</t>
  </si>
  <si>
    <t>DC028</t>
  </si>
  <si>
    <t>Octan rtutnaty</t>
  </si>
  <si>
    <t>DG213</t>
  </si>
  <si>
    <t>PUFR FOSFAT.PH7,100 ML</t>
  </si>
  <si>
    <t>ZM964</t>
  </si>
  <si>
    <t>Baňka erlenmeyera kuželová úzkohrdlá 250 ml Z1636823120206</t>
  </si>
  <si>
    <t>ZN712</t>
  </si>
  <si>
    <t>Baňka odměrná s NZ a PE zátkou 50 ml 636013020204</t>
  </si>
  <si>
    <t>ZN713</t>
  </si>
  <si>
    <t>Baňka titrační s plochým dnem širokohrdlá 100 ml s vyhnutým okrajem 636823520204</t>
  </si>
  <si>
    <t>ZE009</t>
  </si>
  <si>
    <t>Kádinka nízká sklo 600 ml (213-1049) KAVA632417010600</t>
  </si>
  <si>
    <t>ZC689</t>
  </si>
  <si>
    <t>Kádinka vysoká sklo 100 ml KAVA632417012100_U</t>
  </si>
  <si>
    <t>ZC039</t>
  </si>
  <si>
    <t>Kádinka vysoká sklo 250 ml (213-1064) KAVA632417012250</t>
  </si>
  <si>
    <t>ZN715</t>
  </si>
  <si>
    <t>Pipeta skleněná dělená 10 ml, třída AS, úplný výtok, cejchovaná 632434116910</t>
  </si>
  <si>
    <t>ZN716</t>
  </si>
  <si>
    <t>Pipeta skleněná dělená 25 ml, třída AS, úplný výtok 632434136723</t>
  </si>
  <si>
    <t>ZC054</t>
  </si>
  <si>
    <t>Válec odměrný vysoký sklo 100 ml d713880</t>
  </si>
  <si>
    <t>ZP900</t>
  </si>
  <si>
    <t>Válec odměrný vysoký sklo, A modrá graduace objem 25 ml VTRB632432110923</t>
  </si>
  <si>
    <t>ZN714</t>
  </si>
  <si>
    <t>Zkumavka skleněná reagenční SIMAX 17 mm x 160 mm 632437010822</t>
  </si>
  <si>
    <t>ZA412</t>
  </si>
  <si>
    <t>Gáza 90 cm x 100 m 17 nití karton á 300 m 09001</t>
  </si>
  <si>
    <t>ZA090</t>
  </si>
  <si>
    <t>Vata buničitá přířezy 37 x 57 cm 2730152</t>
  </si>
  <si>
    <t>ZB965</t>
  </si>
  <si>
    <t>Nůžky chirurgické rovné hrotnaté 130 mm B397113920003</t>
  </si>
  <si>
    <t>ZA751</t>
  </si>
  <si>
    <t>Papír filtrační archy 50 x 50 cm bal. 12,5 kg PPER2R/80G/50X50</t>
  </si>
  <si>
    <t>ZD012</t>
  </si>
  <si>
    <t>Válec odměrný 100 ml vysoký sklo KAVA632432151130</t>
  </si>
  <si>
    <t>DG388</t>
  </si>
  <si>
    <t>Játrový bujon (10ml)</t>
  </si>
  <si>
    <t>ZJ761</t>
  </si>
  <si>
    <t>Kádinka nízká s výlevkou sklo 2000 ml Duran (213-1112) SCOT211066301</t>
  </si>
  <si>
    <t>ZL385</t>
  </si>
  <si>
    <t>Nálevka s krátkým stonkem pr. 85 mm (221-1725) KAVA632413001085</t>
  </si>
  <si>
    <t>ZD239</t>
  </si>
  <si>
    <t>Papír filtrační 24 cm kruhový skládaný bal. á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</si>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</sst>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3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3" fontId="33" fillId="10" borderId="92" xfId="0" applyNumberFormat="1" applyFont="1" applyFill="1" applyBorder="1" applyAlignment="1">
      <alignment horizontal="right" vertical="top"/>
    </xf>
    <xf numFmtId="3" fontId="33" fillId="10" borderId="93" xfId="0" applyNumberFormat="1" applyFont="1" applyFill="1" applyBorder="1" applyAlignment="1">
      <alignment horizontal="right" vertical="top"/>
    </xf>
    <xf numFmtId="177" fontId="33" fillId="10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7" fontId="33" fillId="10" borderId="95" xfId="0" applyNumberFormat="1" applyFont="1" applyFill="1" applyBorder="1" applyAlignment="1">
      <alignment horizontal="right" vertical="top"/>
    </xf>
    <xf numFmtId="3" fontId="35" fillId="10" borderId="97" xfId="0" applyNumberFormat="1" applyFont="1" applyFill="1" applyBorder="1" applyAlignment="1">
      <alignment horizontal="right" vertical="top"/>
    </xf>
    <xf numFmtId="3" fontId="35" fillId="10" borderId="98" xfId="0" applyNumberFormat="1" applyFont="1" applyFill="1" applyBorder="1" applyAlignment="1">
      <alignment horizontal="right" vertical="top"/>
    </xf>
    <xf numFmtId="0" fontId="35" fillId="10" borderId="99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0" fontId="35" fillId="10" borderId="100" xfId="0" applyFont="1" applyFill="1" applyBorder="1" applyAlignment="1">
      <alignment horizontal="right" vertical="top"/>
    </xf>
    <xf numFmtId="0" fontId="33" fillId="10" borderId="94" xfId="0" applyFont="1" applyFill="1" applyBorder="1" applyAlignment="1">
      <alignment horizontal="right" vertical="top"/>
    </xf>
    <xf numFmtId="0" fontId="33" fillId="10" borderId="95" xfId="0" applyFont="1" applyFill="1" applyBorder="1" applyAlignment="1">
      <alignment horizontal="right" vertical="top"/>
    </xf>
    <xf numFmtId="177" fontId="35" fillId="10" borderId="99" xfId="0" applyNumberFormat="1" applyFont="1" applyFill="1" applyBorder="1" applyAlignment="1">
      <alignment horizontal="right" vertical="top"/>
    </xf>
    <xf numFmtId="177" fontId="35" fillId="10" borderId="100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0" borderId="103" xfId="0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7" fillId="11" borderId="91" xfId="0" applyFont="1" applyFill="1" applyBorder="1" applyAlignment="1">
      <alignment vertical="top"/>
    </xf>
    <xf numFmtId="0" fontId="37" fillId="11" borderId="91" xfId="0" applyFont="1" applyFill="1" applyBorder="1" applyAlignment="1">
      <alignment vertical="top" indent="2"/>
    </xf>
    <xf numFmtId="0" fontId="37" fillId="11" borderId="91" xfId="0" applyFont="1" applyFill="1" applyBorder="1" applyAlignment="1">
      <alignment vertical="top" indent="4"/>
    </xf>
    <xf numFmtId="0" fontId="38" fillId="11" borderId="96" xfId="0" applyFont="1" applyFill="1" applyBorder="1" applyAlignment="1">
      <alignment vertical="top" indent="6"/>
    </xf>
    <xf numFmtId="0" fontId="37" fillId="11" borderId="91" xfId="0" applyFont="1" applyFill="1" applyBorder="1" applyAlignment="1">
      <alignment vertical="top" indent="8"/>
    </xf>
    <xf numFmtId="0" fontId="38" fillId="11" borderId="96" xfId="0" applyFont="1" applyFill="1" applyBorder="1" applyAlignment="1">
      <alignment vertical="top" indent="4"/>
    </xf>
    <xf numFmtId="0" fontId="37" fillId="11" borderId="91" xfId="0" applyFont="1" applyFill="1" applyBorder="1" applyAlignment="1">
      <alignment vertical="top" indent="6"/>
    </xf>
    <xf numFmtId="0" fontId="38" fillId="11" borderId="96" xfId="0" applyFont="1" applyFill="1" applyBorder="1" applyAlignment="1">
      <alignment vertical="top" indent="2"/>
    </xf>
    <xf numFmtId="0" fontId="32" fillId="11" borderId="91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1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Tabulka" displayName="Tabulka" ref="A7:S16" totalsRowShown="0" headerRowDxfId="70" tableBorderDxfId="6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8"/>
    <tableColumn id="2" name="popis" dataDxfId="67"/>
    <tableColumn id="3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1">
      <calculatedColumnFormula>IF(Tabulka[[#This Row],[15_vzpl]]=0,"",Tabulka[[#This Row],[14_vzsk]]/Tabulka[[#This Row],[15_vzpl]])</calculatedColumnFormula>
    </tableColumn>
    <tableColumn id="20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5" totalsRowShown="0">
  <autoFilter ref="C3:S11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42" t="s">
        <v>58</v>
      </c>
      <c r="B1" s="242"/>
    </row>
    <row r="2" spans="1:3" ht="14.4" customHeight="1" thickBot="1" x14ac:dyDescent="0.35">
      <c r="A2" s="169" t="s">
        <v>175</v>
      </c>
      <c r="B2" s="41"/>
    </row>
    <row r="3" spans="1:3" ht="14.4" customHeight="1" thickBot="1" x14ac:dyDescent="0.35">
      <c r="A3" s="238" t="s">
        <v>73</v>
      </c>
      <c r="B3" s="239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178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0" t="s">
        <v>59</v>
      </c>
      <c r="B9" s="239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2" t="str">
        <f t="shared" ref="A11" si="2">HYPERLINK("#'"&amp;C11&amp;"'!A1",C11)</f>
        <v>Materiál Žádanky</v>
      </c>
      <c r="B11" s="63" t="s">
        <v>72</v>
      </c>
      <c r="C11" s="42" t="s">
        <v>64</v>
      </c>
    </row>
    <row r="12" spans="1:3" ht="14.4" customHeight="1" x14ac:dyDescent="0.3">
      <c r="A12" s="110" t="str">
        <f t="shared" ref="A12:A13" si="3">HYPERLINK("#'"&amp;C12&amp;"'!A1",C12)</f>
        <v>MŽ Detail</v>
      </c>
      <c r="B12" s="63" t="s">
        <v>862</v>
      </c>
      <c r="C12" s="42" t="s">
        <v>65</v>
      </c>
    </row>
    <row r="13" spans="1:3" ht="14.4" customHeight="1" thickBot="1" x14ac:dyDescent="0.35">
      <c r="A13" s="112" t="str">
        <f t="shared" si="3"/>
        <v>Osobní náklady</v>
      </c>
      <c r="B13" s="63" t="s">
        <v>56</v>
      </c>
      <c r="C13" s="42" t="s">
        <v>66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41" t="s">
        <v>60</v>
      </c>
      <c r="B15" s="23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877</v>
      </c>
    </row>
    <row r="2" spans="1:19" x14ac:dyDescent="0.3">
      <c r="A2" s="169" t="s">
        <v>175</v>
      </c>
    </row>
    <row r="3" spans="1:19" x14ac:dyDescent="0.3">
      <c r="A3" s="237" t="s">
        <v>87</v>
      </c>
      <c r="B3" s="236" t="s">
        <v>142</v>
      </c>
      <c r="C3" t="s">
        <v>173</v>
      </c>
      <c r="D3" t="s">
        <v>164</v>
      </c>
      <c r="E3" t="s">
        <v>162</v>
      </c>
      <c r="F3" t="s">
        <v>161</v>
      </c>
      <c r="G3" t="s">
        <v>160</v>
      </c>
      <c r="H3" t="s">
        <v>159</v>
      </c>
      <c r="I3" t="s">
        <v>158</v>
      </c>
      <c r="J3" t="s">
        <v>157</v>
      </c>
      <c r="K3" t="s">
        <v>156</v>
      </c>
      <c r="L3" t="s">
        <v>155</v>
      </c>
      <c r="M3" t="s">
        <v>154</v>
      </c>
      <c r="N3" t="s">
        <v>153</v>
      </c>
      <c r="O3" t="s">
        <v>152</v>
      </c>
      <c r="P3" t="s">
        <v>151</v>
      </c>
      <c r="Q3" t="s">
        <v>150</v>
      </c>
      <c r="R3" t="s">
        <v>149</v>
      </c>
      <c r="S3" t="s">
        <v>148</v>
      </c>
    </row>
    <row r="4" spans="1:19" x14ac:dyDescent="0.3">
      <c r="A4" s="235" t="s">
        <v>88</v>
      </c>
      <c r="B4" s="234">
        <v>1</v>
      </c>
      <c r="C4" s="229">
        <v>1</v>
      </c>
      <c r="D4" s="229" t="s">
        <v>145</v>
      </c>
      <c r="E4" s="228">
        <v>21.869999999999997</v>
      </c>
      <c r="F4" s="228"/>
      <c r="G4" s="228"/>
      <c r="H4" s="228"/>
      <c r="I4" s="228">
        <v>3409.6</v>
      </c>
      <c r="J4" s="228">
        <v>49</v>
      </c>
      <c r="K4" s="228"/>
      <c r="L4" s="228"/>
      <c r="M4" s="228"/>
      <c r="N4" s="228"/>
      <c r="O4" s="228">
        <v>11640</v>
      </c>
      <c r="P4" s="228">
        <v>11640</v>
      </c>
      <c r="Q4" s="228">
        <v>957731</v>
      </c>
      <c r="R4" s="228">
        <v>2080</v>
      </c>
      <c r="S4" s="228"/>
    </row>
    <row r="5" spans="1:19" x14ac:dyDescent="0.3">
      <c r="A5" s="233" t="s">
        <v>89</v>
      </c>
      <c r="B5" s="232">
        <v>2</v>
      </c>
      <c r="C5">
        <v>1</v>
      </c>
      <c r="D5">
        <v>99</v>
      </c>
      <c r="R5">
        <v>2080</v>
      </c>
    </row>
    <row r="6" spans="1:19" x14ac:dyDescent="0.3">
      <c r="A6" s="235" t="s">
        <v>90</v>
      </c>
      <c r="B6" s="234">
        <v>3</v>
      </c>
      <c r="C6">
        <v>1</v>
      </c>
      <c r="D6">
        <v>203</v>
      </c>
      <c r="E6">
        <v>21.869999999999997</v>
      </c>
      <c r="I6">
        <v>3409.6</v>
      </c>
      <c r="J6">
        <v>49</v>
      </c>
      <c r="O6">
        <v>11640</v>
      </c>
      <c r="P6">
        <v>11640</v>
      </c>
      <c r="Q6">
        <v>957731</v>
      </c>
    </row>
    <row r="7" spans="1:19" x14ac:dyDescent="0.3">
      <c r="A7" s="233" t="s">
        <v>91</v>
      </c>
      <c r="B7" s="232">
        <v>4</v>
      </c>
      <c r="C7">
        <v>1</v>
      </c>
      <c r="D7" t="s">
        <v>863</v>
      </c>
      <c r="E7">
        <v>50</v>
      </c>
      <c r="I7">
        <v>8064</v>
      </c>
      <c r="J7">
        <v>58</v>
      </c>
      <c r="L7">
        <v>42.5</v>
      </c>
      <c r="O7">
        <v>6044</v>
      </c>
      <c r="P7">
        <v>6044</v>
      </c>
      <c r="Q7">
        <v>1160762</v>
      </c>
      <c r="R7">
        <v>2442</v>
      </c>
    </row>
    <row r="8" spans="1:19" x14ac:dyDescent="0.3">
      <c r="A8" s="235" t="s">
        <v>92</v>
      </c>
      <c r="B8" s="234">
        <v>5</v>
      </c>
      <c r="C8">
        <v>1</v>
      </c>
      <c r="D8">
        <v>303</v>
      </c>
      <c r="R8">
        <v>2442</v>
      </c>
    </row>
    <row r="9" spans="1:19" x14ac:dyDescent="0.3">
      <c r="A9" s="233" t="s">
        <v>93</v>
      </c>
      <c r="B9" s="232">
        <v>6</v>
      </c>
      <c r="C9">
        <v>1</v>
      </c>
      <c r="D9">
        <v>419</v>
      </c>
      <c r="E9">
        <v>25</v>
      </c>
      <c r="I9">
        <v>4224</v>
      </c>
      <c r="J9">
        <v>58</v>
      </c>
      <c r="L9">
        <v>42.5</v>
      </c>
      <c r="O9">
        <v>3000</v>
      </c>
      <c r="P9">
        <v>3000</v>
      </c>
      <c r="Q9">
        <v>745250</v>
      </c>
    </row>
    <row r="10" spans="1:19" x14ac:dyDescent="0.3">
      <c r="A10" s="235" t="s">
        <v>94</v>
      </c>
      <c r="B10" s="234">
        <v>7</v>
      </c>
      <c r="C10">
        <v>1</v>
      </c>
      <c r="D10">
        <v>642</v>
      </c>
      <c r="E10">
        <v>25</v>
      </c>
      <c r="I10">
        <v>3840</v>
      </c>
      <c r="O10">
        <v>3044</v>
      </c>
      <c r="P10">
        <v>3044</v>
      </c>
      <c r="Q10">
        <v>415512</v>
      </c>
    </row>
    <row r="11" spans="1:19" x14ac:dyDescent="0.3">
      <c r="A11" s="233" t="s">
        <v>95</v>
      </c>
      <c r="B11" s="232">
        <v>8</v>
      </c>
      <c r="C11">
        <v>1</v>
      </c>
      <c r="D11" t="s">
        <v>864</v>
      </c>
      <c r="E11">
        <v>1</v>
      </c>
      <c r="I11">
        <v>176</v>
      </c>
      <c r="Q11">
        <v>29205</v>
      </c>
    </row>
    <row r="12" spans="1:19" x14ac:dyDescent="0.3">
      <c r="A12" s="235" t="s">
        <v>96</v>
      </c>
      <c r="B12" s="234">
        <v>9</v>
      </c>
      <c r="C12">
        <v>1</v>
      </c>
      <c r="D12">
        <v>30</v>
      </c>
      <c r="E12">
        <v>1</v>
      </c>
      <c r="I12">
        <v>176</v>
      </c>
      <c r="Q12">
        <v>29205</v>
      </c>
    </row>
    <row r="13" spans="1:19" x14ac:dyDescent="0.3">
      <c r="A13" s="233" t="s">
        <v>97</v>
      </c>
      <c r="B13" s="232">
        <v>10</v>
      </c>
      <c r="C13" t="s">
        <v>865</v>
      </c>
      <c r="E13">
        <v>72.87</v>
      </c>
      <c r="I13">
        <v>11649.6</v>
      </c>
      <c r="J13">
        <v>107</v>
      </c>
      <c r="L13">
        <v>42.5</v>
      </c>
      <c r="O13">
        <v>17684</v>
      </c>
      <c r="P13">
        <v>17684</v>
      </c>
      <c r="Q13">
        <v>2147698</v>
      </c>
      <c r="R13">
        <v>4522</v>
      </c>
    </row>
    <row r="14" spans="1:19" x14ac:dyDescent="0.3">
      <c r="A14" s="235" t="s">
        <v>98</v>
      </c>
      <c r="B14" s="234">
        <v>11</v>
      </c>
      <c r="C14">
        <v>2</v>
      </c>
      <c r="D14" t="s">
        <v>145</v>
      </c>
      <c r="E14">
        <v>21.869999999999997</v>
      </c>
      <c r="I14">
        <v>3156</v>
      </c>
      <c r="J14">
        <v>40</v>
      </c>
      <c r="Q14">
        <v>982176</v>
      </c>
      <c r="R14">
        <v>600</v>
      </c>
    </row>
    <row r="15" spans="1:19" x14ac:dyDescent="0.3">
      <c r="A15" s="233" t="s">
        <v>99</v>
      </c>
      <c r="B15" s="232">
        <v>12</v>
      </c>
      <c r="C15">
        <v>2</v>
      </c>
      <c r="D15">
        <v>99</v>
      </c>
      <c r="R15">
        <v>600</v>
      </c>
    </row>
    <row r="16" spans="1:19" x14ac:dyDescent="0.3">
      <c r="A16" s="231" t="s">
        <v>87</v>
      </c>
      <c r="B16" s="230">
        <v>2017</v>
      </c>
      <c r="C16">
        <v>2</v>
      </c>
      <c r="D16">
        <v>203</v>
      </c>
      <c r="E16">
        <v>21.869999999999997</v>
      </c>
      <c r="I16">
        <v>3156</v>
      </c>
      <c r="J16">
        <v>40</v>
      </c>
      <c r="Q16">
        <v>982176</v>
      </c>
    </row>
    <row r="17" spans="3:18" x14ac:dyDescent="0.3">
      <c r="C17">
        <v>2</v>
      </c>
      <c r="D17" t="s">
        <v>863</v>
      </c>
      <c r="E17">
        <v>51</v>
      </c>
      <c r="I17">
        <v>7380</v>
      </c>
      <c r="J17">
        <v>46.5</v>
      </c>
      <c r="L17">
        <v>80</v>
      </c>
      <c r="O17">
        <v>34260</v>
      </c>
      <c r="P17">
        <v>34260</v>
      </c>
      <c r="Q17">
        <v>1248993</v>
      </c>
    </row>
    <row r="18" spans="3:18" x14ac:dyDescent="0.3">
      <c r="C18">
        <v>2</v>
      </c>
      <c r="D18">
        <v>419</v>
      </c>
      <c r="E18">
        <v>25</v>
      </c>
      <c r="I18">
        <v>3660</v>
      </c>
      <c r="J18">
        <v>46.5</v>
      </c>
      <c r="L18">
        <v>80</v>
      </c>
      <c r="Q18">
        <v>746624</v>
      </c>
    </row>
    <row r="19" spans="3:18" x14ac:dyDescent="0.3">
      <c r="C19">
        <v>2</v>
      </c>
      <c r="D19">
        <v>642</v>
      </c>
      <c r="E19">
        <v>26</v>
      </c>
      <c r="I19">
        <v>3720</v>
      </c>
      <c r="O19">
        <v>34260</v>
      </c>
      <c r="P19">
        <v>34260</v>
      </c>
      <c r="Q19">
        <v>502369</v>
      </c>
    </row>
    <row r="20" spans="3:18" x14ac:dyDescent="0.3">
      <c r="C20">
        <v>2</v>
      </c>
      <c r="D20" t="s">
        <v>864</v>
      </c>
      <c r="E20">
        <v>1</v>
      </c>
      <c r="I20">
        <v>144</v>
      </c>
      <c r="Q20">
        <v>29070</v>
      </c>
    </row>
    <row r="21" spans="3:18" x14ac:dyDescent="0.3">
      <c r="C21">
        <v>2</v>
      </c>
      <c r="D21">
        <v>30</v>
      </c>
      <c r="E21">
        <v>1</v>
      </c>
      <c r="I21">
        <v>144</v>
      </c>
      <c r="Q21">
        <v>29070</v>
      </c>
    </row>
    <row r="22" spans="3:18" x14ac:dyDescent="0.3">
      <c r="C22" t="s">
        <v>866</v>
      </c>
      <c r="E22">
        <v>73.87</v>
      </c>
      <c r="I22">
        <v>10680</v>
      </c>
      <c r="J22">
        <v>86.5</v>
      </c>
      <c r="L22">
        <v>80</v>
      </c>
      <c r="O22">
        <v>34260</v>
      </c>
      <c r="P22">
        <v>34260</v>
      </c>
      <c r="Q22">
        <v>2260239</v>
      </c>
      <c r="R22">
        <v>600</v>
      </c>
    </row>
    <row r="23" spans="3:18" x14ac:dyDescent="0.3">
      <c r="C23">
        <v>3</v>
      </c>
      <c r="D23" t="s">
        <v>145</v>
      </c>
      <c r="E23">
        <v>21.869999999999997</v>
      </c>
      <c r="I23">
        <v>3672.4</v>
      </c>
      <c r="J23">
        <v>41</v>
      </c>
      <c r="O23">
        <v>43280</v>
      </c>
      <c r="P23">
        <v>43280</v>
      </c>
      <c r="Q23">
        <v>1003760</v>
      </c>
      <c r="R23">
        <v>2480</v>
      </c>
    </row>
    <row r="24" spans="3:18" x14ac:dyDescent="0.3">
      <c r="C24">
        <v>3</v>
      </c>
      <c r="D24">
        <v>99</v>
      </c>
      <c r="R24">
        <v>2480</v>
      </c>
    </row>
    <row r="25" spans="3:18" x14ac:dyDescent="0.3">
      <c r="C25">
        <v>3</v>
      </c>
      <c r="D25">
        <v>203</v>
      </c>
      <c r="E25">
        <v>21.869999999999997</v>
      </c>
      <c r="I25">
        <v>3672.4</v>
      </c>
      <c r="J25">
        <v>41</v>
      </c>
      <c r="O25">
        <v>43280</v>
      </c>
      <c r="P25">
        <v>43280</v>
      </c>
      <c r="Q25">
        <v>1003760</v>
      </c>
    </row>
    <row r="26" spans="3:18" x14ac:dyDescent="0.3">
      <c r="C26">
        <v>3</v>
      </c>
      <c r="D26" t="s">
        <v>863</v>
      </c>
      <c r="E26">
        <v>50</v>
      </c>
      <c r="I26">
        <v>8508</v>
      </c>
      <c r="J26">
        <v>50.5</v>
      </c>
      <c r="L26">
        <v>42</v>
      </c>
      <c r="O26">
        <v>6652</v>
      </c>
      <c r="P26">
        <v>6652</v>
      </c>
      <c r="Q26">
        <v>1189673</v>
      </c>
      <c r="R26">
        <v>3320</v>
      </c>
    </row>
    <row r="27" spans="3:18" x14ac:dyDescent="0.3">
      <c r="C27">
        <v>3</v>
      </c>
      <c r="D27">
        <v>303</v>
      </c>
      <c r="R27">
        <v>3320</v>
      </c>
    </row>
    <row r="28" spans="3:18" x14ac:dyDescent="0.3">
      <c r="C28">
        <v>3</v>
      </c>
      <c r="D28">
        <v>419</v>
      </c>
      <c r="E28">
        <v>25</v>
      </c>
      <c r="I28">
        <v>4324</v>
      </c>
      <c r="J28">
        <v>50.5</v>
      </c>
      <c r="L28">
        <v>42</v>
      </c>
      <c r="Q28">
        <v>736021</v>
      </c>
    </row>
    <row r="29" spans="3:18" x14ac:dyDescent="0.3">
      <c r="C29">
        <v>3</v>
      </c>
      <c r="D29">
        <v>642</v>
      </c>
      <c r="E29">
        <v>25</v>
      </c>
      <c r="I29">
        <v>4184</v>
      </c>
      <c r="O29">
        <v>6652</v>
      </c>
      <c r="P29">
        <v>6652</v>
      </c>
      <c r="Q29">
        <v>453652</v>
      </c>
    </row>
    <row r="30" spans="3:18" x14ac:dyDescent="0.3">
      <c r="C30">
        <v>3</v>
      </c>
      <c r="D30" t="s">
        <v>864</v>
      </c>
      <c r="E30">
        <v>1</v>
      </c>
      <c r="I30">
        <v>152</v>
      </c>
      <c r="Q30">
        <v>29697</v>
      </c>
    </row>
    <row r="31" spans="3:18" x14ac:dyDescent="0.3">
      <c r="C31">
        <v>3</v>
      </c>
      <c r="D31">
        <v>30</v>
      </c>
      <c r="E31">
        <v>1</v>
      </c>
      <c r="I31">
        <v>152</v>
      </c>
      <c r="Q31">
        <v>29697</v>
      </c>
    </row>
    <row r="32" spans="3:18" x14ac:dyDescent="0.3">
      <c r="C32" t="s">
        <v>867</v>
      </c>
      <c r="E32">
        <v>72.87</v>
      </c>
      <c r="I32">
        <v>12332.4</v>
      </c>
      <c r="J32">
        <v>91.5</v>
      </c>
      <c r="L32">
        <v>42</v>
      </c>
      <c r="O32">
        <v>49932</v>
      </c>
      <c r="P32">
        <v>49932</v>
      </c>
      <c r="Q32">
        <v>2223130</v>
      </c>
      <c r="R32">
        <v>5800</v>
      </c>
    </row>
    <row r="33" spans="3:18" x14ac:dyDescent="0.3">
      <c r="C33">
        <v>4</v>
      </c>
      <c r="D33" t="s">
        <v>145</v>
      </c>
      <c r="E33">
        <v>22.369999999999997</v>
      </c>
      <c r="I33">
        <v>3286</v>
      </c>
      <c r="J33">
        <v>45</v>
      </c>
      <c r="K33">
        <v>16</v>
      </c>
      <c r="O33">
        <v>11640</v>
      </c>
      <c r="P33">
        <v>11640</v>
      </c>
      <c r="Q33">
        <v>998795</v>
      </c>
      <c r="R33">
        <v>18100</v>
      </c>
    </row>
    <row r="34" spans="3:18" x14ac:dyDescent="0.3">
      <c r="C34">
        <v>4</v>
      </c>
      <c r="D34">
        <v>99</v>
      </c>
      <c r="R34">
        <v>18100</v>
      </c>
    </row>
    <row r="35" spans="3:18" x14ac:dyDescent="0.3">
      <c r="C35">
        <v>4</v>
      </c>
      <c r="D35">
        <v>203</v>
      </c>
      <c r="E35">
        <v>22.369999999999997</v>
      </c>
      <c r="I35">
        <v>3286</v>
      </c>
      <c r="J35">
        <v>45</v>
      </c>
      <c r="K35">
        <v>16</v>
      </c>
      <c r="O35">
        <v>11640</v>
      </c>
      <c r="P35">
        <v>11640</v>
      </c>
      <c r="Q35">
        <v>998795</v>
      </c>
    </row>
    <row r="36" spans="3:18" x14ac:dyDescent="0.3">
      <c r="C36">
        <v>4</v>
      </c>
      <c r="D36" t="s">
        <v>863</v>
      </c>
      <c r="E36">
        <v>51</v>
      </c>
      <c r="I36">
        <v>7320</v>
      </c>
      <c r="J36">
        <v>51</v>
      </c>
      <c r="L36">
        <v>33</v>
      </c>
      <c r="Q36">
        <v>1190290</v>
      </c>
    </row>
    <row r="37" spans="3:18" x14ac:dyDescent="0.3">
      <c r="C37">
        <v>4</v>
      </c>
      <c r="D37">
        <v>419</v>
      </c>
      <c r="E37">
        <v>25</v>
      </c>
      <c r="I37">
        <v>3728</v>
      </c>
      <c r="J37">
        <v>51</v>
      </c>
      <c r="L37">
        <v>33</v>
      </c>
      <c r="Q37">
        <v>739553</v>
      </c>
    </row>
    <row r="38" spans="3:18" x14ac:dyDescent="0.3">
      <c r="C38">
        <v>4</v>
      </c>
      <c r="D38">
        <v>642</v>
      </c>
      <c r="E38">
        <v>26</v>
      </c>
      <c r="I38">
        <v>3592</v>
      </c>
      <c r="Q38">
        <v>450737</v>
      </c>
    </row>
    <row r="39" spans="3:18" x14ac:dyDescent="0.3">
      <c r="C39">
        <v>4</v>
      </c>
      <c r="D39" t="s">
        <v>864</v>
      </c>
      <c r="E39">
        <v>1</v>
      </c>
      <c r="I39">
        <v>160</v>
      </c>
      <c r="Q39">
        <v>29205</v>
      </c>
    </row>
    <row r="40" spans="3:18" x14ac:dyDescent="0.3">
      <c r="C40">
        <v>4</v>
      </c>
      <c r="D40">
        <v>30</v>
      </c>
      <c r="E40">
        <v>1</v>
      </c>
      <c r="I40">
        <v>160</v>
      </c>
      <c r="Q40">
        <v>29205</v>
      </c>
    </row>
    <row r="41" spans="3:18" x14ac:dyDescent="0.3">
      <c r="C41" t="s">
        <v>868</v>
      </c>
      <c r="E41">
        <v>74.37</v>
      </c>
      <c r="I41">
        <v>10766</v>
      </c>
      <c r="J41">
        <v>96</v>
      </c>
      <c r="K41">
        <v>16</v>
      </c>
      <c r="L41">
        <v>33</v>
      </c>
      <c r="O41">
        <v>11640</v>
      </c>
      <c r="P41">
        <v>11640</v>
      </c>
      <c r="Q41">
        <v>2218290</v>
      </c>
      <c r="R41">
        <v>18100</v>
      </c>
    </row>
    <row r="42" spans="3:18" x14ac:dyDescent="0.3">
      <c r="C42">
        <v>5</v>
      </c>
      <c r="D42" t="s">
        <v>145</v>
      </c>
      <c r="E42">
        <v>22.369999999999997</v>
      </c>
      <c r="I42">
        <v>3634.6</v>
      </c>
      <c r="J42">
        <v>31.5</v>
      </c>
      <c r="K42">
        <v>4</v>
      </c>
      <c r="M42">
        <v>76671</v>
      </c>
      <c r="P42">
        <v>76671</v>
      </c>
      <c r="Q42">
        <v>976292</v>
      </c>
      <c r="R42">
        <v>5755</v>
      </c>
    </row>
    <row r="43" spans="3:18" x14ac:dyDescent="0.3">
      <c r="C43">
        <v>5</v>
      </c>
      <c r="D43">
        <v>99</v>
      </c>
      <c r="R43">
        <v>5755</v>
      </c>
    </row>
    <row r="44" spans="3:18" x14ac:dyDescent="0.3">
      <c r="C44">
        <v>5</v>
      </c>
      <c r="D44">
        <v>203</v>
      </c>
      <c r="E44">
        <v>22.369999999999997</v>
      </c>
      <c r="I44">
        <v>3634.6</v>
      </c>
      <c r="J44">
        <v>31.5</v>
      </c>
      <c r="K44">
        <v>4</v>
      </c>
      <c r="M44">
        <v>76671</v>
      </c>
      <c r="P44">
        <v>76671</v>
      </c>
      <c r="Q44">
        <v>976292</v>
      </c>
    </row>
    <row r="45" spans="3:18" x14ac:dyDescent="0.3">
      <c r="C45">
        <v>5</v>
      </c>
      <c r="D45" t="s">
        <v>863</v>
      </c>
      <c r="E45">
        <v>51</v>
      </c>
      <c r="I45">
        <v>7936</v>
      </c>
      <c r="J45">
        <v>47.5</v>
      </c>
      <c r="L45">
        <v>53</v>
      </c>
      <c r="O45">
        <v>31524</v>
      </c>
      <c r="P45">
        <v>31524</v>
      </c>
      <c r="Q45">
        <v>1183135</v>
      </c>
      <c r="R45">
        <v>1700</v>
      </c>
    </row>
    <row r="46" spans="3:18" x14ac:dyDescent="0.3">
      <c r="C46">
        <v>5</v>
      </c>
      <c r="D46">
        <v>303</v>
      </c>
      <c r="R46">
        <v>1700</v>
      </c>
    </row>
    <row r="47" spans="3:18" x14ac:dyDescent="0.3">
      <c r="C47">
        <v>5</v>
      </c>
      <c r="D47">
        <v>419</v>
      </c>
      <c r="E47">
        <v>25</v>
      </c>
      <c r="I47">
        <v>4176</v>
      </c>
      <c r="J47">
        <v>47.5</v>
      </c>
      <c r="L47">
        <v>53</v>
      </c>
      <c r="O47">
        <v>12044</v>
      </c>
      <c r="P47">
        <v>12044</v>
      </c>
      <c r="Q47">
        <v>735202</v>
      </c>
    </row>
    <row r="48" spans="3:18" x14ac:dyDescent="0.3">
      <c r="C48">
        <v>5</v>
      </c>
      <c r="D48">
        <v>642</v>
      </c>
      <c r="E48">
        <v>26</v>
      </c>
      <c r="I48">
        <v>3760</v>
      </c>
      <c r="O48">
        <v>19480</v>
      </c>
      <c r="P48">
        <v>19480</v>
      </c>
      <c r="Q48">
        <v>447933</v>
      </c>
    </row>
    <row r="49" spans="3:18" x14ac:dyDescent="0.3">
      <c r="C49">
        <v>5</v>
      </c>
      <c r="D49" t="s">
        <v>864</v>
      </c>
      <c r="E49">
        <v>1</v>
      </c>
      <c r="I49">
        <v>176</v>
      </c>
      <c r="Q49">
        <v>29358</v>
      </c>
    </row>
    <row r="50" spans="3:18" x14ac:dyDescent="0.3">
      <c r="C50">
        <v>5</v>
      </c>
      <c r="D50">
        <v>30</v>
      </c>
      <c r="E50">
        <v>1</v>
      </c>
      <c r="I50">
        <v>176</v>
      </c>
      <c r="Q50">
        <v>29358</v>
      </c>
    </row>
    <row r="51" spans="3:18" x14ac:dyDescent="0.3">
      <c r="C51" t="s">
        <v>869</v>
      </c>
      <c r="E51">
        <v>74.37</v>
      </c>
      <c r="I51">
        <v>11746.6</v>
      </c>
      <c r="J51">
        <v>79</v>
      </c>
      <c r="K51">
        <v>4</v>
      </c>
      <c r="L51">
        <v>53</v>
      </c>
      <c r="M51">
        <v>76671</v>
      </c>
      <c r="O51">
        <v>31524</v>
      </c>
      <c r="P51">
        <v>108195</v>
      </c>
      <c r="Q51">
        <v>2188785</v>
      </c>
      <c r="R51">
        <v>7455</v>
      </c>
    </row>
    <row r="52" spans="3:18" x14ac:dyDescent="0.3">
      <c r="C52">
        <v>6</v>
      </c>
      <c r="D52" t="s">
        <v>145</v>
      </c>
      <c r="E52">
        <v>22.369999999999997</v>
      </c>
      <c r="I52">
        <v>3419.7999999999997</v>
      </c>
      <c r="J52">
        <v>33.5</v>
      </c>
      <c r="K52">
        <v>4</v>
      </c>
      <c r="L52">
        <v>88</v>
      </c>
      <c r="M52">
        <v>3607</v>
      </c>
      <c r="P52">
        <v>3607</v>
      </c>
      <c r="Q52">
        <v>1001433</v>
      </c>
    </row>
    <row r="53" spans="3:18" x14ac:dyDescent="0.3">
      <c r="C53">
        <v>6</v>
      </c>
      <c r="D53">
        <v>203</v>
      </c>
      <c r="E53">
        <v>22.369999999999997</v>
      </c>
      <c r="I53">
        <v>3419.7999999999997</v>
      </c>
      <c r="J53">
        <v>33.5</v>
      </c>
      <c r="K53">
        <v>4</v>
      </c>
      <c r="L53">
        <v>88</v>
      </c>
      <c r="M53">
        <v>3607</v>
      </c>
      <c r="P53">
        <v>3607</v>
      </c>
      <c r="Q53">
        <v>1001433</v>
      </c>
    </row>
    <row r="54" spans="3:18" x14ac:dyDescent="0.3">
      <c r="C54">
        <v>6</v>
      </c>
      <c r="D54" t="s">
        <v>863</v>
      </c>
      <c r="E54">
        <v>51</v>
      </c>
      <c r="I54">
        <v>7536</v>
      </c>
      <c r="J54">
        <v>48</v>
      </c>
      <c r="L54">
        <v>49</v>
      </c>
      <c r="O54">
        <v>41160</v>
      </c>
      <c r="P54">
        <v>41160</v>
      </c>
      <c r="Q54">
        <v>1235533</v>
      </c>
    </row>
    <row r="55" spans="3:18" x14ac:dyDescent="0.3">
      <c r="C55">
        <v>6</v>
      </c>
      <c r="D55">
        <v>419</v>
      </c>
      <c r="E55">
        <v>25</v>
      </c>
      <c r="I55">
        <v>3872</v>
      </c>
      <c r="J55">
        <v>48</v>
      </c>
      <c r="L55">
        <v>49</v>
      </c>
      <c r="O55">
        <v>23200</v>
      </c>
      <c r="P55">
        <v>23200</v>
      </c>
      <c r="Q55">
        <v>763826</v>
      </c>
    </row>
    <row r="56" spans="3:18" x14ac:dyDescent="0.3">
      <c r="C56">
        <v>6</v>
      </c>
      <c r="D56">
        <v>642</v>
      </c>
      <c r="E56">
        <v>26</v>
      </c>
      <c r="I56">
        <v>3664</v>
      </c>
      <c r="O56">
        <v>17960</v>
      </c>
      <c r="P56">
        <v>17960</v>
      </c>
      <c r="Q56">
        <v>471707</v>
      </c>
    </row>
    <row r="57" spans="3:18" x14ac:dyDescent="0.3">
      <c r="C57">
        <v>6</v>
      </c>
      <c r="D57" t="s">
        <v>864</v>
      </c>
      <c r="E57">
        <v>1</v>
      </c>
      <c r="I57">
        <v>176</v>
      </c>
      <c r="Q57">
        <v>29205</v>
      </c>
    </row>
    <row r="58" spans="3:18" x14ac:dyDescent="0.3">
      <c r="C58">
        <v>6</v>
      </c>
      <c r="D58">
        <v>30</v>
      </c>
      <c r="E58">
        <v>1</v>
      </c>
      <c r="I58">
        <v>176</v>
      </c>
      <c r="Q58">
        <v>29205</v>
      </c>
    </row>
    <row r="59" spans="3:18" x14ac:dyDescent="0.3">
      <c r="C59" t="s">
        <v>870</v>
      </c>
      <c r="E59">
        <v>74.37</v>
      </c>
      <c r="I59">
        <v>11131.8</v>
      </c>
      <c r="J59">
        <v>81.5</v>
      </c>
      <c r="K59">
        <v>4</v>
      </c>
      <c r="L59">
        <v>137</v>
      </c>
      <c r="M59">
        <v>3607</v>
      </c>
      <c r="O59">
        <v>41160</v>
      </c>
      <c r="P59">
        <v>44767</v>
      </c>
      <c r="Q59">
        <v>2266171</v>
      </c>
    </row>
    <row r="60" spans="3:18" x14ac:dyDescent="0.3">
      <c r="C60">
        <v>7</v>
      </c>
      <c r="D60" t="s">
        <v>145</v>
      </c>
      <c r="E60">
        <v>21.52</v>
      </c>
      <c r="I60">
        <v>2736</v>
      </c>
      <c r="J60">
        <v>35</v>
      </c>
      <c r="O60">
        <v>410768</v>
      </c>
      <c r="P60">
        <v>410768</v>
      </c>
      <c r="Q60">
        <v>1368489</v>
      </c>
    </row>
    <row r="61" spans="3:18" x14ac:dyDescent="0.3">
      <c r="C61">
        <v>7</v>
      </c>
      <c r="D61">
        <v>203</v>
      </c>
      <c r="E61">
        <v>21.52</v>
      </c>
      <c r="I61">
        <v>2736</v>
      </c>
      <c r="J61">
        <v>35</v>
      </c>
      <c r="O61">
        <v>410768</v>
      </c>
      <c r="P61">
        <v>410768</v>
      </c>
      <c r="Q61">
        <v>1368489</v>
      </c>
    </row>
    <row r="62" spans="3:18" x14ac:dyDescent="0.3">
      <c r="C62">
        <v>7</v>
      </c>
      <c r="D62" t="s">
        <v>863</v>
      </c>
      <c r="E62">
        <v>51.8</v>
      </c>
      <c r="I62">
        <v>6022.9</v>
      </c>
      <c r="J62">
        <v>45.5</v>
      </c>
      <c r="L62">
        <v>12</v>
      </c>
      <c r="O62">
        <v>416041</v>
      </c>
      <c r="P62">
        <v>416041</v>
      </c>
      <c r="Q62">
        <v>1603186</v>
      </c>
    </row>
    <row r="63" spans="3:18" x14ac:dyDescent="0.3">
      <c r="C63">
        <v>7</v>
      </c>
      <c r="D63">
        <v>419</v>
      </c>
      <c r="E63">
        <v>25.8</v>
      </c>
      <c r="I63">
        <v>2958.9</v>
      </c>
      <c r="J63">
        <v>45.5</v>
      </c>
      <c r="L63">
        <v>12</v>
      </c>
      <c r="O63">
        <v>242964</v>
      </c>
      <c r="P63">
        <v>242964</v>
      </c>
      <c r="Q63">
        <v>973019</v>
      </c>
    </row>
    <row r="64" spans="3:18" x14ac:dyDescent="0.3">
      <c r="C64">
        <v>7</v>
      </c>
      <c r="D64">
        <v>642</v>
      </c>
      <c r="E64">
        <v>26</v>
      </c>
      <c r="I64">
        <v>3064</v>
      </c>
      <c r="O64">
        <v>173077</v>
      </c>
      <c r="P64">
        <v>173077</v>
      </c>
      <c r="Q64">
        <v>630167</v>
      </c>
    </row>
    <row r="65" spans="3:18" x14ac:dyDescent="0.3">
      <c r="C65">
        <v>7</v>
      </c>
      <c r="D65" t="s">
        <v>864</v>
      </c>
      <c r="E65">
        <v>1</v>
      </c>
      <c r="I65">
        <v>144</v>
      </c>
      <c r="O65">
        <v>7114</v>
      </c>
      <c r="P65">
        <v>7114</v>
      </c>
      <c r="Q65">
        <v>36263</v>
      </c>
    </row>
    <row r="66" spans="3:18" x14ac:dyDescent="0.3">
      <c r="C66">
        <v>7</v>
      </c>
      <c r="D66">
        <v>30</v>
      </c>
      <c r="E66">
        <v>1</v>
      </c>
      <c r="I66">
        <v>144</v>
      </c>
      <c r="O66">
        <v>7114</v>
      </c>
      <c r="P66">
        <v>7114</v>
      </c>
      <c r="Q66">
        <v>36263</v>
      </c>
    </row>
    <row r="67" spans="3:18" x14ac:dyDescent="0.3">
      <c r="C67" t="s">
        <v>871</v>
      </c>
      <c r="E67">
        <v>74.319999999999993</v>
      </c>
      <c r="I67">
        <v>8902.9</v>
      </c>
      <c r="J67">
        <v>80.5</v>
      </c>
      <c r="L67">
        <v>12</v>
      </c>
      <c r="O67">
        <v>833923</v>
      </c>
      <c r="P67">
        <v>833923</v>
      </c>
      <c r="Q67">
        <v>3007938</v>
      </c>
    </row>
    <row r="68" spans="3:18" x14ac:dyDescent="0.3">
      <c r="C68">
        <v>8</v>
      </c>
      <c r="D68" t="s">
        <v>145</v>
      </c>
      <c r="E68">
        <v>24.52</v>
      </c>
      <c r="I68">
        <v>3339.5</v>
      </c>
      <c r="J68">
        <v>44</v>
      </c>
      <c r="Q68">
        <v>1043940</v>
      </c>
      <c r="R68">
        <v>3650</v>
      </c>
    </row>
    <row r="69" spans="3:18" x14ac:dyDescent="0.3">
      <c r="C69">
        <v>8</v>
      </c>
      <c r="D69">
        <v>99</v>
      </c>
      <c r="R69">
        <v>3650</v>
      </c>
    </row>
    <row r="70" spans="3:18" x14ac:dyDescent="0.3">
      <c r="C70">
        <v>8</v>
      </c>
      <c r="D70">
        <v>203</v>
      </c>
      <c r="E70">
        <v>24.52</v>
      </c>
      <c r="I70">
        <v>3339.5</v>
      </c>
      <c r="J70">
        <v>44</v>
      </c>
      <c r="Q70">
        <v>1043940</v>
      </c>
    </row>
    <row r="71" spans="3:18" x14ac:dyDescent="0.3">
      <c r="C71">
        <v>8</v>
      </c>
      <c r="D71" t="s">
        <v>863</v>
      </c>
      <c r="E71">
        <v>52.8</v>
      </c>
      <c r="I71">
        <v>7141.5</v>
      </c>
      <c r="J71">
        <v>49</v>
      </c>
      <c r="L71">
        <v>49</v>
      </c>
      <c r="O71">
        <v>12250</v>
      </c>
      <c r="P71">
        <v>12250</v>
      </c>
      <c r="Q71">
        <v>1267804</v>
      </c>
    </row>
    <row r="72" spans="3:18" x14ac:dyDescent="0.3">
      <c r="C72">
        <v>8</v>
      </c>
      <c r="D72">
        <v>419</v>
      </c>
      <c r="E72">
        <v>26.8</v>
      </c>
      <c r="I72">
        <v>3813.5</v>
      </c>
      <c r="J72">
        <v>49</v>
      </c>
      <c r="L72">
        <v>49</v>
      </c>
      <c r="O72">
        <v>12250</v>
      </c>
      <c r="P72">
        <v>12250</v>
      </c>
      <c r="Q72">
        <v>784368</v>
      </c>
    </row>
    <row r="73" spans="3:18" x14ac:dyDescent="0.3">
      <c r="C73">
        <v>8</v>
      </c>
      <c r="D73">
        <v>642</v>
      </c>
      <c r="E73">
        <v>26</v>
      </c>
      <c r="I73">
        <v>3328</v>
      </c>
      <c r="Q73">
        <v>483436</v>
      </c>
    </row>
    <row r="74" spans="3:18" x14ac:dyDescent="0.3">
      <c r="C74">
        <v>8</v>
      </c>
      <c r="D74" t="s">
        <v>864</v>
      </c>
      <c r="E74">
        <v>1</v>
      </c>
      <c r="I74">
        <v>112</v>
      </c>
      <c r="Q74">
        <v>30127</v>
      </c>
    </row>
    <row r="75" spans="3:18" x14ac:dyDescent="0.3">
      <c r="C75">
        <v>8</v>
      </c>
      <c r="D75">
        <v>30</v>
      </c>
      <c r="E75">
        <v>1</v>
      </c>
      <c r="I75">
        <v>112</v>
      </c>
      <c r="Q75">
        <v>30127</v>
      </c>
    </row>
    <row r="76" spans="3:18" x14ac:dyDescent="0.3">
      <c r="C76" t="s">
        <v>872</v>
      </c>
      <c r="E76">
        <v>78.319999999999993</v>
      </c>
      <c r="I76">
        <v>10593</v>
      </c>
      <c r="J76">
        <v>93</v>
      </c>
      <c r="L76">
        <v>49</v>
      </c>
      <c r="O76">
        <v>12250</v>
      </c>
      <c r="P76">
        <v>12250</v>
      </c>
      <c r="Q76">
        <v>2341871</v>
      </c>
      <c r="R76">
        <v>3650</v>
      </c>
    </row>
    <row r="77" spans="3:18" x14ac:dyDescent="0.3">
      <c r="C77">
        <v>9</v>
      </c>
      <c r="D77" t="s">
        <v>145</v>
      </c>
      <c r="E77">
        <v>27.37</v>
      </c>
      <c r="I77">
        <v>4005.2</v>
      </c>
      <c r="J77">
        <v>33</v>
      </c>
      <c r="K77">
        <v>4</v>
      </c>
      <c r="M77">
        <v>64316</v>
      </c>
      <c r="P77">
        <v>64316</v>
      </c>
      <c r="Q77">
        <v>1118646</v>
      </c>
      <c r="R77">
        <v>16790</v>
      </c>
    </row>
    <row r="78" spans="3:18" x14ac:dyDescent="0.3">
      <c r="C78">
        <v>9</v>
      </c>
      <c r="D78">
        <v>99</v>
      </c>
      <c r="R78">
        <v>16790</v>
      </c>
    </row>
    <row r="79" spans="3:18" x14ac:dyDescent="0.3">
      <c r="C79">
        <v>9</v>
      </c>
      <c r="D79">
        <v>203</v>
      </c>
      <c r="E79">
        <v>27.37</v>
      </c>
      <c r="I79">
        <v>4005.2</v>
      </c>
      <c r="J79">
        <v>33</v>
      </c>
      <c r="K79">
        <v>4</v>
      </c>
      <c r="M79">
        <v>64316</v>
      </c>
      <c r="P79">
        <v>64316</v>
      </c>
      <c r="Q79">
        <v>1118646</v>
      </c>
    </row>
    <row r="80" spans="3:18" x14ac:dyDescent="0.3">
      <c r="C80">
        <v>9</v>
      </c>
      <c r="D80" t="s">
        <v>863</v>
      </c>
      <c r="E80">
        <v>51.8</v>
      </c>
      <c r="I80">
        <v>7375.5</v>
      </c>
      <c r="J80">
        <v>39.5</v>
      </c>
      <c r="L80">
        <v>28</v>
      </c>
      <c r="O80">
        <v>750</v>
      </c>
      <c r="P80">
        <v>750</v>
      </c>
      <c r="Q80">
        <v>1215823</v>
      </c>
      <c r="R80">
        <v>350</v>
      </c>
    </row>
    <row r="81" spans="3:18" x14ac:dyDescent="0.3">
      <c r="C81">
        <v>9</v>
      </c>
      <c r="D81">
        <v>303</v>
      </c>
      <c r="R81">
        <v>350</v>
      </c>
    </row>
    <row r="82" spans="3:18" x14ac:dyDescent="0.3">
      <c r="C82">
        <v>9</v>
      </c>
      <c r="D82">
        <v>419</v>
      </c>
      <c r="E82">
        <v>26.8</v>
      </c>
      <c r="I82">
        <v>3823.5</v>
      </c>
      <c r="J82">
        <v>39.5</v>
      </c>
      <c r="L82">
        <v>28</v>
      </c>
      <c r="O82">
        <v>750</v>
      </c>
      <c r="P82">
        <v>750</v>
      </c>
      <c r="Q82">
        <v>760226</v>
      </c>
    </row>
    <row r="83" spans="3:18" x14ac:dyDescent="0.3">
      <c r="C83">
        <v>9</v>
      </c>
      <c r="D83">
        <v>642</v>
      </c>
      <c r="E83">
        <v>25</v>
      </c>
      <c r="I83">
        <v>3552</v>
      </c>
      <c r="Q83">
        <v>455597</v>
      </c>
    </row>
    <row r="84" spans="3:18" x14ac:dyDescent="0.3">
      <c r="C84">
        <v>9</v>
      </c>
      <c r="D84" t="s">
        <v>864</v>
      </c>
      <c r="E84">
        <v>1</v>
      </c>
      <c r="I84">
        <v>136</v>
      </c>
      <c r="Q84">
        <v>29132</v>
      </c>
    </row>
    <row r="85" spans="3:18" x14ac:dyDescent="0.3">
      <c r="C85">
        <v>9</v>
      </c>
      <c r="D85">
        <v>30</v>
      </c>
      <c r="E85">
        <v>1</v>
      </c>
      <c r="I85">
        <v>136</v>
      </c>
      <c r="Q85">
        <v>29132</v>
      </c>
    </row>
    <row r="86" spans="3:18" x14ac:dyDescent="0.3">
      <c r="C86" t="s">
        <v>873</v>
      </c>
      <c r="E86">
        <v>80.17</v>
      </c>
      <c r="I86">
        <v>11516.7</v>
      </c>
      <c r="J86">
        <v>72.5</v>
      </c>
      <c r="K86">
        <v>4</v>
      </c>
      <c r="L86">
        <v>28</v>
      </c>
      <c r="M86">
        <v>64316</v>
      </c>
      <c r="O86">
        <v>750</v>
      </c>
      <c r="P86">
        <v>65066</v>
      </c>
      <c r="Q86">
        <v>2363601</v>
      </c>
      <c r="R86">
        <v>17140</v>
      </c>
    </row>
    <row r="87" spans="3:18" x14ac:dyDescent="0.3">
      <c r="C87">
        <v>10</v>
      </c>
      <c r="D87" t="s">
        <v>145</v>
      </c>
      <c r="E87">
        <v>27.37</v>
      </c>
      <c r="I87">
        <v>4338.2999999999993</v>
      </c>
      <c r="J87">
        <v>33.5</v>
      </c>
      <c r="O87">
        <v>750</v>
      </c>
      <c r="P87">
        <v>750</v>
      </c>
      <c r="Q87">
        <v>1131983</v>
      </c>
      <c r="R87">
        <v>12870</v>
      </c>
    </row>
    <row r="88" spans="3:18" x14ac:dyDescent="0.3">
      <c r="C88">
        <v>10</v>
      </c>
      <c r="D88">
        <v>99</v>
      </c>
      <c r="R88">
        <v>12870</v>
      </c>
    </row>
    <row r="89" spans="3:18" x14ac:dyDescent="0.3">
      <c r="C89">
        <v>10</v>
      </c>
      <c r="D89">
        <v>203</v>
      </c>
      <c r="E89">
        <v>27.37</v>
      </c>
      <c r="I89">
        <v>4338.2999999999993</v>
      </c>
      <c r="J89">
        <v>33.5</v>
      </c>
      <c r="O89">
        <v>750</v>
      </c>
      <c r="P89">
        <v>750</v>
      </c>
      <c r="Q89">
        <v>1131983</v>
      </c>
    </row>
    <row r="90" spans="3:18" x14ac:dyDescent="0.3">
      <c r="C90">
        <v>10</v>
      </c>
      <c r="D90" t="s">
        <v>863</v>
      </c>
      <c r="E90">
        <v>50.8</v>
      </c>
      <c r="I90">
        <v>7832.5</v>
      </c>
      <c r="J90">
        <v>45</v>
      </c>
      <c r="L90">
        <v>48</v>
      </c>
      <c r="O90">
        <v>7160</v>
      </c>
      <c r="P90">
        <v>7160</v>
      </c>
      <c r="Q90">
        <v>1198363</v>
      </c>
      <c r="R90">
        <v>7250</v>
      </c>
    </row>
    <row r="91" spans="3:18" x14ac:dyDescent="0.3">
      <c r="C91">
        <v>10</v>
      </c>
      <c r="D91">
        <v>303</v>
      </c>
      <c r="R91">
        <v>7250</v>
      </c>
    </row>
    <row r="92" spans="3:18" x14ac:dyDescent="0.3">
      <c r="C92">
        <v>10</v>
      </c>
      <c r="D92">
        <v>419</v>
      </c>
      <c r="E92">
        <v>26.8</v>
      </c>
      <c r="I92">
        <v>4288.5</v>
      </c>
      <c r="J92">
        <v>45</v>
      </c>
      <c r="L92">
        <v>48</v>
      </c>
      <c r="Q92">
        <v>769759</v>
      </c>
    </row>
    <row r="93" spans="3:18" x14ac:dyDescent="0.3">
      <c r="C93">
        <v>10</v>
      </c>
      <c r="D93">
        <v>642</v>
      </c>
      <c r="E93">
        <v>24</v>
      </c>
      <c r="I93">
        <v>3544</v>
      </c>
      <c r="O93">
        <v>7160</v>
      </c>
      <c r="P93">
        <v>7160</v>
      </c>
      <c r="Q93">
        <v>428604</v>
      </c>
    </row>
    <row r="94" spans="3:18" x14ac:dyDescent="0.3">
      <c r="C94">
        <v>10</v>
      </c>
      <c r="D94" t="s">
        <v>864</v>
      </c>
      <c r="E94">
        <v>1</v>
      </c>
      <c r="I94">
        <v>176</v>
      </c>
      <c r="Q94">
        <v>29205</v>
      </c>
    </row>
    <row r="95" spans="3:18" x14ac:dyDescent="0.3">
      <c r="C95">
        <v>10</v>
      </c>
      <c r="D95">
        <v>30</v>
      </c>
      <c r="E95">
        <v>1</v>
      </c>
      <c r="I95">
        <v>176</v>
      </c>
      <c r="Q95">
        <v>29205</v>
      </c>
    </row>
    <row r="96" spans="3:18" x14ac:dyDescent="0.3">
      <c r="C96" t="s">
        <v>874</v>
      </c>
      <c r="E96">
        <v>79.17</v>
      </c>
      <c r="I96">
        <v>12346.8</v>
      </c>
      <c r="J96">
        <v>78.5</v>
      </c>
      <c r="L96">
        <v>48</v>
      </c>
      <c r="O96">
        <v>7910</v>
      </c>
      <c r="P96">
        <v>7910</v>
      </c>
      <c r="Q96">
        <v>2359551</v>
      </c>
      <c r="R96">
        <v>20120</v>
      </c>
    </row>
    <row r="97" spans="3:18" x14ac:dyDescent="0.3">
      <c r="C97">
        <v>11</v>
      </c>
      <c r="D97" t="s">
        <v>145</v>
      </c>
      <c r="E97">
        <v>27.62</v>
      </c>
      <c r="I97">
        <v>4509.6000000000004</v>
      </c>
      <c r="J97">
        <v>36.5</v>
      </c>
      <c r="M97">
        <v>25882</v>
      </c>
      <c r="O97">
        <v>507366</v>
      </c>
      <c r="P97">
        <v>533248</v>
      </c>
      <c r="Q97">
        <v>1636591</v>
      </c>
      <c r="R97">
        <v>2040</v>
      </c>
    </row>
    <row r="98" spans="3:18" x14ac:dyDescent="0.3">
      <c r="C98">
        <v>11</v>
      </c>
      <c r="D98">
        <v>99</v>
      </c>
      <c r="R98">
        <v>2040</v>
      </c>
    </row>
    <row r="99" spans="3:18" x14ac:dyDescent="0.3">
      <c r="C99">
        <v>11</v>
      </c>
      <c r="D99">
        <v>203</v>
      </c>
      <c r="E99">
        <v>27.62</v>
      </c>
      <c r="I99">
        <v>4509.6000000000004</v>
      </c>
      <c r="J99">
        <v>36.5</v>
      </c>
      <c r="M99">
        <v>25882</v>
      </c>
      <c r="O99">
        <v>507366</v>
      </c>
      <c r="P99">
        <v>533248</v>
      </c>
      <c r="Q99">
        <v>1636591</v>
      </c>
    </row>
    <row r="100" spans="3:18" x14ac:dyDescent="0.3">
      <c r="C100">
        <v>11</v>
      </c>
      <c r="D100" t="s">
        <v>863</v>
      </c>
      <c r="E100">
        <v>49.8</v>
      </c>
      <c r="I100">
        <v>7737.5</v>
      </c>
      <c r="J100">
        <v>48</v>
      </c>
      <c r="L100">
        <v>35</v>
      </c>
      <c r="O100">
        <v>450740</v>
      </c>
      <c r="P100">
        <v>450740</v>
      </c>
      <c r="Q100">
        <v>1617085</v>
      </c>
      <c r="R100">
        <v>500</v>
      </c>
    </row>
    <row r="101" spans="3:18" x14ac:dyDescent="0.3">
      <c r="C101">
        <v>11</v>
      </c>
      <c r="D101">
        <v>303</v>
      </c>
      <c r="R101">
        <v>500</v>
      </c>
    </row>
    <row r="102" spans="3:18" x14ac:dyDescent="0.3">
      <c r="C102">
        <v>11</v>
      </c>
      <c r="D102">
        <v>419</v>
      </c>
      <c r="E102">
        <v>25.8</v>
      </c>
      <c r="I102">
        <v>4065.5</v>
      </c>
      <c r="J102">
        <v>48</v>
      </c>
      <c r="L102">
        <v>35</v>
      </c>
      <c r="O102">
        <v>281883</v>
      </c>
      <c r="P102">
        <v>281883</v>
      </c>
      <c r="Q102">
        <v>1030903</v>
      </c>
    </row>
    <row r="103" spans="3:18" x14ac:dyDescent="0.3">
      <c r="C103">
        <v>11</v>
      </c>
      <c r="D103">
        <v>642</v>
      </c>
      <c r="E103">
        <v>24</v>
      </c>
      <c r="I103">
        <v>3672</v>
      </c>
      <c r="O103">
        <v>168857</v>
      </c>
      <c r="P103">
        <v>168857</v>
      </c>
      <c r="Q103">
        <v>586182</v>
      </c>
    </row>
    <row r="104" spans="3:18" x14ac:dyDescent="0.3">
      <c r="C104">
        <v>11</v>
      </c>
      <c r="D104" t="s">
        <v>864</v>
      </c>
      <c r="E104">
        <v>1</v>
      </c>
      <c r="I104">
        <v>168</v>
      </c>
      <c r="O104">
        <v>22114</v>
      </c>
      <c r="P104">
        <v>22114</v>
      </c>
      <c r="Q104">
        <v>51426</v>
      </c>
    </row>
    <row r="105" spans="3:18" x14ac:dyDescent="0.3">
      <c r="C105">
        <v>11</v>
      </c>
      <c r="D105">
        <v>30</v>
      </c>
      <c r="E105">
        <v>1</v>
      </c>
      <c r="I105">
        <v>168</v>
      </c>
      <c r="O105">
        <v>22114</v>
      </c>
      <c r="P105">
        <v>22114</v>
      </c>
      <c r="Q105">
        <v>51426</v>
      </c>
    </row>
    <row r="106" spans="3:18" x14ac:dyDescent="0.3">
      <c r="C106" t="s">
        <v>875</v>
      </c>
      <c r="E106">
        <v>78.42</v>
      </c>
      <c r="I106">
        <v>12415.1</v>
      </c>
      <c r="J106">
        <v>84.5</v>
      </c>
      <c r="L106">
        <v>35</v>
      </c>
      <c r="M106">
        <v>25882</v>
      </c>
      <c r="O106">
        <v>980220</v>
      </c>
      <c r="P106">
        <v>1006102</v>
      </c>
      <c r="Q106">
        <v>3305102</v>
      </c>
      <c r="R106">
        <v>2540</v>
      </c>
    </row>
    <row r="107" spans="3:18" x14ac:dyDescent="0.3">
      <c r="C107">
        <v>12</v>
      </c>
      <c r="D107" t="s">
        <v>145</v>
      </c>
      <c r="E107">
        <v>27.62</v>
      </c>
      <c r="I107">
        <v>3730.2999999999997</v>
      </c>
      <c r="J107">
        <v>71.5</v>
      </c>
      <c r="K107">
        <v>5</v>
      </c>
      <c r="L107">
        <v>5</v>
      </c>
      <c r="O107">
        <v>177422</v>
      </c>
      <c r="P107">
        <v>177422</v>
      </c>
      <c r="Q107">
        <v>1370378</v>
      </c>
    </row>
    <row r="108" spans="3:18" x14ac:dyDescent="0.3">
      <c r="C108">
        <v>12</v>
      </c>
      <c r="D108">
        <v>203</v>
      </c>
      <c r="E108">
        <v>27.62</v>
      </c>
      <c r="I108">
        <v>3730.2999999999997</v>
      </c>
      <c r="J108">
        <v>71.5</v>
      </c>
      <c r="K108">
        <v>5</v>
      </c>
      <c r="L108">
        <v>5</v>
      </c>
      <c r="O108">
        <v>177422</v>
      </c>
      <c r="P108">
        <v>177422</v>
      </c>
      <c r="Q108">
        <v>1370378</v>
      </c>
    </row>
    <row r="109" spans="3:18" x14ac:dyDescent="0.3">
      <c r="C109">
        <v>12</v>
      </c>
      <c r="D109" t="s">
        <v>863</v>
      </c>
      <c r="E109">
        <v>50.8</v>
      </c>
      <c r="I109">
        <v>6969.25</v>
      </c>
      <c r="J109">
        <v>130.5</v>
      </c>
      <c r="L109">
        <v>28</v>
      </c>
      <c r="O109">
        <v>19428</v>
      </c>
      <c r="P109">
        <v>19428</v>
      </c>
      <c r="Q109">
        <v>1235628</v>
      </c>
      <c r="R109">
        <v>2420</v>
      </c>
    </row>
    <row r="110" spans="3:18" x14ac:dyDescent="0.3">
      <c r="C110">
        <v>12</v>
      </c>
      <c r="D110">
        <v>303</v>
      </c>
      <c r="R110">
        <v>2420</v>
      </c>
    </row>
    <row r="111" spans="3:18" x14ac:dyDescent="0.3">
      <c r="C111">
        <v>12</v>
      </c>
      <c r="D111">
        <v>419</v>
      </c>
      <c r="E111">
        <v>25.8</v>
      </c>
      <c r="I111">
        <v>3553.25</v>
      </c>
      <c r="J111">
        <v>101.5</v>
      </c>
      <c r="L111">
        <v>28</v>
      </c>
      <c r="O111">
        <v>5317</v>
      </c>
      <c r="P111">
        <v>5317</v>
      </c>
      <c r="Q111">
        <v>764679</v>
      </c>
    </row>
    <row r="112" spans="3:18" x14ac:dyDescent="0.3">
      <c r="C112">
        <v>12</v>
      </c>
      <c r="D112">
        <v>642</v>
      </c>
      <c r="E112">
        <v>25</v>
      </c>
      <c r="I112">
        <v>3416</v>
      </c>
      <c r="J112">
        <v>29</v>
      </c>
      <c r="O112">
        <v>14111</v>
      </c>
      <c r="P112">
        <v>14111</v>
      </c>
      <c r="Q112">
        <v>470949</v>
      </c>
    </row>
    <row r="113" spans="3:18" x14ac:dyDescent="0.3">
      <c r="C113">
        <v>12</v>
      </c>
      <c r="D113" t="s">
        <v>864</v>
      </c>
      <c r="E113">
        <v>1</v>
      </c>
      <c r="I113">
        <v>112</v>
      </c>
      <c r="O113">
        <v>750</v>
      </c>
      <c r="P113">
        <v>750</v>
      </c>
      <c r="Q113">
        <v>29508</v>
      </c>
    </row>
    <row r="114" spans="3:18" x14ac:dyDescent="0.3">
      <c r="C114">
        <v>12</v>
      </c>
      <c r="D114">
        <v>30</v>
      </c>
      <c r="E114">
        <v>1</v>
      </c>
      <c r="I114">
        <v>112</v>
      </c>
      <c r="O114">
        <v>750</v>
      </c>
      <c r="P114">
        <v>750</v>
      </c>
      <c r="Q114">
        <v>29508</v>
      </c>
    </row>
    <row r="115" spans="3:18" x14ac:dyDescent="0.3">
      <c r="C115" t="s">
        <v>876</v>
      </c>
      <c r="E115">
        <v>79.42</v>
      </c>
      <c r="I115">
        <v>10811.55</v>
      </c>
      <c r="J115">
        <v>202</v>
      </c>
      <c r="K115">
        <v>5</v>
      </c>
      <c r="L115">
        <v>33</v>
      </c>
      <c r="O115">
        <v>197600</v>
      </c>
      <c r="P115">
        <v>197600</v>
      </c>
      <c r="Q115">
        <v>2635514</v>
      </c>
      <c r="R115">
        <v>2420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42" t="s">
        <v>67</v>
      </c>
      <c r="B1" s="242"/>
      <c r="C1" s="243"/>
      <c r="D1" s="243"/>
      <c r="E1" s="243"/>
    </row>
    <row r="2" spans="1:5" ht="14.4" customHeight="1" thickBot="1" x14ac:dyDescent="0.35">
      <c r="A2" s="169" t="s">
        <v>175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329004.97366026684</v>
      </c>
      <c r="D4" s="123">
        <f ca="1">IF(ISERROR(VLOOKUP("Náklady celkem",INDIRECT("HI!$A:$G"),5,0)),0,VLOOKUP("Náklady celkem",INDIRECT("HI!$A:$G"),5,0))</f>
        <v>361611.26120999985</v>
      </c>
      <c r="E4" s="124">
        <f ca="1">IF(C4=0,0,D4/C4)</f>
        <v>1.0991057587579285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80.000000732421867</v>
      </c>
      <c r="D7" s="131">
        <f>IF(ISERROR(HI!E5),"",HI!E5)</f>
        <v>54.535330000000002</v>
      </c>
      <c r="E7" s="128">
        <f t="shared" ref="E7:E11" si="0">IF(C7=0,0,D7/C7)</f>
        <v>0.68169161875892692</v>
      </c>
    </row>
    <row r="8" spans="1:5" ht="14.4" customHeight="1" x14ac:dyDescent="0.3">
      <c r="A8" s="132" t="s">
        <v>77</v>
      </c>
      <c r="B8" s="130"/>
      <c r="C8" s="131"/>
      <c r="D8" s="131"/>
      <c r="E8" s="128"/>
    </row>
    <row r="9" spans="1:5" ht="14.4" customHeight="1" x14ac:dyDescent="0.3">
      <c r="A9" s="132" t="s">
        <v>78</v>
      </c>
      <c r="B9" s="130"/>
      <c r="C9" s="131"/>
      <c r="D9" s="131"/>
      <c r="E9" s="128"/>
    </row>
    <row r="10" spans="1:5" ht="14.4" customHeight="1" x14ac:dyDescent="0.3">
      <c r="A10" s="133" t="s">
        <v>82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61</v>
      </c>
      <c r="C11" s="131">
        <f>IF(ISERROR(HI!F6),"",HI!F6)</f>
        <v>3148.4999389495852</v>
      </c>
      <c r="D11" s="131">
        <f>IF(ISERROR(HI!E6),"",HI!E6)</f>
        <v>1707.9465999999998</v>
      </c>
      <c r="E11" s="128">
        <f t="shared" si="0"/>
        <v>0.54246359635306574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35553</v>
      </c>
      <c r="D12" s="127">
        <f ca="1">IF(ISERROR(VLOOKUP("Osobní náklady (Kč) *",INDIRECT("HI!$A:$G"),5,0)),0,VLOOKUP("Osobní náklady (Kč) *",INDIRECT("HI!$A:$G"),5,0))</f>
        <v>39881.615449999998</v>
      </c>
      <c r="E12" s="128">
        <f ca="1">IF(C12=0,0,D12/C12)</f>
        <v>1.1217510603887153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79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80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53" t="s">
        <v>70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ht="14.4" customHeight="1" thickBot="1" x14ac:dyDescent="0.35">
      <c r="A2" s="169" t="s">
        <v>175</v>
      </c>
      <c r="B2" s="77"/>
      <c r="C2" s="77"/>
      <c r="D2" s="77"/>
      <c r="E2" s="77"/>
      <c r="F2" s="77"/>
    </row>
    <row r="3" spans="1:10" ht="14.4" customHeight="1" x14ac:dyDescent="0.3">
      <c r="A3" s="244"/>
      <c r="B3" s="73">
        <v>2015</v>
      </c>
      <c r="C3" s="40">
        <v>2016</v>
      </c>
      <c r="D3" s="7"/>
      <c r="E3" s="248">
        <v>2017</v>
      </c>
      <c r="F3" s="249"/>
      <c r="G3" s="249"/>
      <c r="H3" s="250"/>
      <c r="I3" s="251">
        <v>2017</v>
      </c>
      <c r="J3" s="252"/>
    </row>
    <row r="4" spans="1:10" ht="14.4" customHeight="1" thickBot="1" x14ac:dyDescent="0.35">
      <c r="A4" s="245"/>
      <c r="B4" s="246" t="s">
        <v>50</v>
      </c>
      <c r="C4" s="247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85" t="s">
        <v>140</v>
      </c>
      <c r="J4" s="186" t="s">
        <v>141</v>
      </c>
    </row>
    <row r="5" spans="1:10" ht="14.4" customHeight="1" x14ac:dyDescent="0.3">
      <c r="A5" s="78" t="str">
        <f>HYPERLINK("#'Léky Žádanky'!A1","Léky (Kč)")</f>
        <v>Léky (Kč)</v>
      </c>
      <c r="B5" s="27">
        <v>74.686839999999961</v>
      </c>
      <c r="C5" s="29">
        <v>75.696730000000002</v>
      </c>
      <c r="D5" s="8"/>
      <c r="E5" s="83">
        <v>54.535330000000002</v>
      </c>
      <c r="F5" s="28">
        <v>80.000000732421867</v>
      </c>
      <c r="G5" s="82">
        <f>E5-F5</f>
        <v>-25.464670732421865</v>
      </c>
      <c r="H5" s="88">
        <f>IF(F5&lt;0.00000001,"",E5/F5)</f>
        <v>0.68169161875892692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3044.3996000000002</v>
      </c>
      <c r="C6" s="31">
        <v>2931.4873300000004</v>
      </c>
      <c r="D6" s="8"/>
      <c r="E6" s="84">
        <v>1707.9465999999998</v>
      </c>
      <c r="F6" s="30">
        <v>3148.4999389495852</v>
      </c>
      <c r="G6" s="85">
        <f>E6-F6</f>
        <v>-1440.5533389495854</v>
      </c>
      <c r="H6" s="89">
        <f>IF(F6&lt;0.00000001,"",E6/F6)</f>
        <v>0.54246359635306574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33052.0789</v>
      </c>
      <c r="C7" s="31">
        <v>34720.494959999996</v>
      </c>
      <c r="D7" s="8"/>
      <c r="E7" s="84">
        <v>39881.615449999998</v>
      </c>
      <c r="F7" s="30">
        <v>35553</v>
      </c>
      <c r="G7" s="85">
        <f>E7-F7</f>
        <v>4328.6154499999975</v>
      </c>
      <c r="H7" s="89">
        <f>IF(F7&lt;0.00000001,"",E7/F7)</f>
        <v>1.1217510603887153</v>
      </c>
    </row>
    <row r="8" spans="1:10" ht="14.4" customHeight="1" thickBot="1" x14ac:dyDescent="0.35">
      <c r="A8" s="1" t="s">
        <v>53</v>
      </c>
      <c r="B8" s="11">
        <v>294625.81748000009</v>
      </c>
      <c r="C8" s="33">
        <v>300468.13438999985</v>
      </c>
      <c r="D8" s="8"/>
      <c r="E8" s="86">
        <v>319967.16382999986</v>
      </c>
      <c r="F8" s="32">
        <v>290223.47372058482</v>
      </c>
      <c r="G8" s="87">
        <f>E8-F8</f>
        <v>29743.690109415038</v>
      </c>
      <c r="H8" s="90">
        <f>IF(F8&lt;0.00000001,"",E8/F8)</f>
        <v>1.1024854734460625</v>
      </c>
    </row>
    <row r="9" spans="1:10" ht="14.4" customHeight="1" thickBot="1" x14ac:dyDescent="0.35">
      <c r="A9" s="2" t="s">
        <v>54</v>
      </c>
      <c r="B9" s="3">
        <v>330796.98282000009</v>
      </c>
      <c r="C9" s="35">
        <v>338195.81340999983</v>
      </c>
      <c r="D9" s="8"/>
      <c r="E9" s="3">
        <v>361611.26120999985</v>
      </c>
      <c r="F9" s="34">
        <v>329004.97366026684</v>
      </c>
      <c r="G9" s="34">
        <f>E9-F9</f>
        <v>32606.28754973301</v>
      </c>
      <c r="H9" s="91">
        <f>IF(F9&lt;0.00000001,"",E9/F9)</f>
        <v>1.0991057587579285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x14ac:dyDescent="0.3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" customHeight="1" x14ac:dyDescent="0.3">
      <c r="A20" s="80" t="s">
        <v>117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139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54" t="s">
        <v>178</v>
      </c>
      <c r="B1" s="254"/>
      <c r="C1" s="254"/>
      <c r="D1" s="254"/>
      <c r="E1" s="254"/>
      <c r="F1" s="254"/>
      <c r="G1" s="254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s="158" customFormat="1" ht="14.4" customHeight="1" thickBot="1" x14ac:dyDescent="0.3">
      <c r="A2" s="169" t="s">
        <v>175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55" t="s">
        <v>9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103"/>
      <c r="Q3" s="105"/>
    </row>
    <row r="4" spans="1:17" ht="14.4" customHeight="1" x14ac:dyDescent="0.3">
      <c r="A4" s="59"/>
      <c r="B4" s="20">
        <v>2017</v>
      </c>
      <c r="C4" s="104" t="s">
        <v>10</v>
      </c>
      <c r="D4" s="184" t="s">
        <v>118</v>
      </c>
      <c r="E4" s="184" t="s">
        <v>119</v>
      </c>
      <c r="F4" s="184" t="s">
        <v>120</v>
      </c>
      <c r="G4" s="184" t="s">
        <v>121</v>
      </c>
      <c r="H4" s="184" t="s">
        <v>122</v>
      </c>
      <c r="I4" s="184" t="s">
        <v>123</v>
      </c>
      <c r="J4" s="184" t="s">
        <v>124</v>
      </c>
      <c r="K4" s="184" t="s">
        <v>125</v>
      </c>
      <c r="L4" s="184" t="s">
        <v>126</v>
      </c>
      <c r="M4" s="184" t="s">
        <v>127</v>
      </c>
      <c r="N4" s="184" t="s">
        <v>128</v>
      </c>
      <c r="O4" s="184" t="s">
        <v>129</v>
      </c>
      <c r="P4" s="257" t="s">
        <v>2</v>
      </c>
      <c r="Q4" s="258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176</v>
      </c>
    </row>
    <row r="7" spans="1:17" ht="14.4" customHeight="1" x14ac:dyDescent="0.3">
      <c r="A7" s="15" t="s">
        <v>15</v>
      </c>
      <c r="B7" s="46">
        <v>80</v>
      </c>
      <c r="C7" s="47">
        <v>6.6666666666659999</v>
      </c>
      <c r="D7" s="47">
        <v>0.10457</v>
      </c>
      <c r="E7" s="47">
        <v>12.123609999999999</v>
      </c>
      <c r="F7" s="47">
        <v>5.6825799999999997</v>
      </c>
      <c r="G7" s="47">
        <v>5.2311100000000001</v>
      </c>
      <c r="H7" s="47">
        <v>5.2576400000000003</v>
      </c>
      <c r="I7" s="47">
        <v>4.6167699999999998</v>
      </c>
      <c r="J7" s="47">
        <v>2.65761</v>
      </c>
      <c r="K7" s="47">
        <v>5.1483699999999999</v>
      </c>
      <c r="L7" s="47">
        <v>4.8786399999999999</v>
      </c>
      <c r="M7" s="47">
        <v>0.61178999999999994</v>
      </c>
      <c r="N7" s="47">
        <v>7.3270699999989999</v>
      </c>
      <c r="O7" s="47">
        <v>0.895569999999</v>
      </c>
      <c r="P7" s="48">
        <v>54.535330000000002</v>
      </c>
      <c r="Q7" s="68">
        <v>0.68169162500000002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176</v>
      </c>
    </row>
    <row r="9" spans="1:17" ht="14.4" customHeight="1" x14ac:dyDescent="0.3">
      <c r="A9" s="15" t="s">
        <v>17</v>
      </c>
      <c r="B9" s="46">
        <v>3148.5</v>
      </c>
      <c r="C9" s="47">
        <v>262.375</v>
      </c>
      <c r="D9" s="47">
        <v>499.37678</v>
      </c>
      <c r="E9" s="47">
        <v>6.7690099999999997</v>
      </c>
      <c r="F9" s="47">
        <v>-103.73178</v>
      </c>
      <c r="G9" s="47">
        <v>291.36320999999998</v>
      </c>
      <c r="H9" s="47">
        <v>301.10892000000001</v>
      </c>
      <c r="I9" s="47">
        <v>-96.787350000000004</v>
      </c>
      <c r="J9" s="47">
        <v>319.88035000000002</v>
      </c>
      <c r="K9" s="47">
        <v>280.32224000000099</v>
      </c>
      <c r="L9" s="47">
        <v>-116.89037</v>
      </c>
      <c r="M9" s="47">
        <v>237.31252000000001</v>
      </c>
      <c r="N9" s="47">
        <v>317.90717999999902</v>
      </c>
      <c r="O9" s="47">
        <v>-228.68411</v>
      </c>
      <c r="P9" s="48">
        <v>1707.9466</v>
      </c>
      <c r="Q9" s="68">
        <v>0.54246358583400001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176</v>
      </c>
    </row>
    <row r="11" spans="1:17" ht="14.4" customHeight="1" x14ac:dyDescent="0.3">
      <c r="A11" s="15" t="s">
        <v>19</v>
      </c>
      <c r="B11" s="46">
        <v>837.00130063402798</v>
      </c>
      <c r="C11" s="47">
        <v>69.750108386169003</v>
      </c>
      <c r="D11" s="47">
        <v>62.971609999999998</v>
      </c>
      <c r="E11" s="47">
        <v>38.830889999999997</v>
      </c>
      <c r="F11" s="47">
        <v>60.329839999999997</v>
      </c>
      <c r="G11" s="47">
        <v>49.367939999999997</v>
      </c>
      <c r="H11" s="47">
        <v>46.139209999999999</v>
      </c>
      <c r="I11" s="47">
        <v>58.198149999999998</v>
      </c>
      <c r="J11" s="47">
        <v>154.12083999999999</v>
      </c>
      <c r="K11" s="47">
        <v>37.658079999999998</v>
      </c>
      <c r="L11" s="47">
        <v>27.8352</v>
      </c>
      <c r="M11" s="47">
        <v>58.131329999999998</v>
      </c>
      <c r="N11" s="47">
        <v>96.255089999999001</v>
      </c>
      <c r="O11" s="47">
        <v>50.021669999998998</v>
      </c>
      <c r="P11" s="48">
        <v>739.85985000000005</v>
      </c>
      <c r="Q11" s="68">
        <v>0.88394109954099997</v>
      </c>
    </row>
    <row r="12" spans="1:17" ht="14.4" customHeight="1" x14ac:dyDescent="0.3">
      <c r="A12" s="15" t="s">
        <v>20</v>
      </c>
      <c r="B12" s="46">
        <v>80.700262983515998</v>
      </c>
      <c r="C12" s="47">
        <v>6.7250219152930004</v>
      </c>
      <c r="D12" s="47">
        <v>0.374</v>
      </c>
      <c r="E12" s="47">
        <v>1.0775999999999999</v>
      </c>
      <c r="F12" s="47">
        <v>1.542</v>
      </c>
      <c r="G12" s="47">
        <v>3.8835299999999999</v>
      </c>
      <c r="H12" s="47">
        <v>0.46650999999999998</v>
      </c>
      <c r="I12" s="47">
        <v>0.65600000000000003</v>
      </c>
      <c r="J12" s="47">
        <v>0</v>
      </c>
      <c r="K12" s="47">
        <v>30.660430000000002</v>
      </c>
      <c r="L12" s="47">
        <v>0</v>
      </c>
      <c r="M12" s="47">
        <v>8.9575499999999995</v>
      </c>
      <c r="N12" s="47">
        <v>0.49839999999899998</v>
      </c>
      <c r="O12" s="47">
        <v>22.453620000000001</v>
      </c>
      <c r="P12" s="48">
        <v>70.569640000000007</v>
      </c>
      <c r="Q12" s="68">
        <v>0.87446604745699996</v>
      </c>
    </row>
    <row r="13" spans="1:17" ht="14.4" customHeight="1" x14ac:dyDescent="0.3">
      <c r="A13" s="15" t="s">
        <v>21</v>
      </c>
      <c r="B13" s="46">
        <v>167.7</v>
      </c>
      <c r="C13" s="47">
        <v>13.975</v>
      </c>
      <c r="D13" s="47">
        <v>1.79565</v>
      </c>
      <c r="E13" s="47">
        <v>158.48427000000001</v>
      </c>
      <c r="F13" s="47">
        <v>40.453609999999998</v>
      </c>
      <c r="G13" s="47">
        <v>13.52814</v>
      </c>
      <c r="H13" s="47">
        <v>8.9647500000000004</v>
      </c>
      <c r="I13" s="47">
        <v>14.29907</v>
      </c>
      <c r="J13" s="47">
        <v>5.4730299999999996</v>
      </c>
      <c r="K13" s="47">
        <v>12.56301</v>
      </c>
      <c r="L13" s="47">
        <v>13.22954</v>
      </c>
      <c r="M13" s="47">
        <v>5.1001700000000003</v>
      </c>
      <c r="N13" s="47">
        <v>17.650539999999999</v>
      </c>
      <c r="O13" s="47">
        <v>16.38261</v>
      </c>
      <c r="P13" s="48">
        <v>307.92439000000002</v>
      </c>
      <c r="Q13" s="68">
        <v>1.836162134764</v>
      </c>
    </row>
    <row r="14" spans="1:17" ht="14.4" customHeight="1" x14ac:dyDescent="0.3">
      <c r="A14" s="15" t="s">
        <v>22</v>
      </c>
      <c r="B14" s="46">
        <v>1852.9800940252501</v>
      </c>
      <c r="C14" s="47">
        <v>154.41500783543799</v>
      </c>
      <c r="D14" s="47">
        <v>239.5</v>
      </c>
      <c r="E14" s="47">
        <v>190.3</v>
      </c>
      <c r="F14" s="47">
        <v>171.06100000000001</v>
      </c>
      <c r="G14" s="47">
        <v>145.83465000000001</v>
      </c>
      <c r="H14" s="47">
        <v>125.258</v>
      </c>
      <c r="I14" s="47">
        <v>103.276</v>
      </c>
      <c r="J14" s="47">
        <v>95.727999999999994</v>
      </c>
      <c r="K14" s="47">
        <v>107.111</v>
      </c>
      <c r="L14" s="47">
        <v>114.983</v>
      </c>
      <c r="M14" s="47">
        <v>151.03100000000001</v>
      </c>
      <c r="N14" s="47">
        <v>174.88200000000001</v>
      </c>
      <c r="O14" s="47">
        <v>196.73599999999999</v>
      </c>
      <c r="P14" s="48">
        <v>1815.70065</v>
      </c>
      <c r="Q14" s="68">
        <v>0.97988135752399996</v>
      </c>
    </row>
    <row r="15" spans="1:17" ht="14.4" customHeight="1" x14ac:dyDescent="0.3">
      <c r="A15" s="15" t="s">
        <v>23</v>
      </c>
      <c r="B15" s="46">
        <v>286415</v>
      </c>
      <c r="C15" s="47">
        <v>23867.916666666701</v>
      </c>
      <c r="D15" s="47">
        <v>23498.885190000001</v>
      </c>
      <c r="E15" s="47">
        <v>21666.52291</v>
      </c>
      <c r="F15" s="47">
        <v>33588.841060000101</v>
      </c>
      <c r="G15" s="47">
        <v>23187.003239999998</v>
      </c>
      <c r="H15" s="47">
        <v>25876.41359</v>
      </c>
      <c r="I15" s="47">
        <v>34628.944190000002</v>
      </c>
      <c r="J15" s="47">
        <v>17385.81465</v>
      </c>
      <c r="K15" s="47">
        <v>19962.379330000102</v>
      </c>
      <c r="L15" s="47">
        <v>31749.630239999999</v>
      </c>
      <c r="M15" s="47">
        <v>28980.168269999998</v>
      </c>
      <c r="N15" s="47">
        <v>25669.035540000001</v>
      </c>
      <c r="O15" s="47">
        <v>29389.753570000001</v>
      </c>
      <c r="P15" s="48">
        <v>315583.39178000001</v>
      </c>
      <c r="Q15" s="68">
        <v>1.101839609587</v>
      </c>
    </row>
    <row r="16" spans="1:17" ht="14.4" customHeight="1" x14ac:dyDescent="0.3">
      <c r="A16" s="15" t="s">
        <v>24</v>
      </c>
      <c r="B16" s="46">
        <v>-6120</v>
      </c>
      <c r="C16" s="47">
        <v>-510</v>
      </c>
      <c r="D16" s="47">
        <v>-614.32389000000001</v>
      </c>
      <c r="E16" s="47">
        <v>-512.57173</v>
      </c>
      <c r="F16" s="47">
        <v>-630.86101000000099</v>
      </c>
      <c r="G16" s="47">
        <v>-432.37171000000001</v>
      </c>
      <c r="H16" s="47">
        <v>-556.12715000000003</v>
      </c>
      <c r="I16" s="47">
        <v>-563.47212999999999</v>
      </c>
      <c r="J16" s="47">
        <v>-312.95918999999998</v>
      </c>
      <c r="K16" s="47">
        <v>-600.27424000000201</v>
      </c>
      <c r="L16" s="47">
        <v>-537.30394000000001</v>
      </c>
      <c r="M16" s="47">
        <v>-627.38851</v>
      </c>
      <c r="N16" s="47">
        <v>-504.71051999999901</v>
      </c>
      <c r="O16" s="47">
        <v>-555.62062999999898</v>
      </c>
      <c r="P16" s="48">
        <v>-6447.9846500000003</v>
      </c>
      <c r="Q16" s="68">
        <v>1.053592263071</v>
      </c>
    </row>
    <row r="17" spans="1:17" ht="14.4" customHeight="1" x14ac:dyDescent="0.3">
      <c r="A17" s="15" t="s">
        <v>25</v>
      </c>
      <c r="B17" s="46">
        <v>447.44994932742298</v>
      </c>
      <c r="C17" s="47">
        <v>37.287495777285002</v>
      </c>
      <c r="D17" s="47">
        <v>14.55273</v>
      </c>
      <c r="E17" s="47">
        <v>45.695450000000001</v>
      </c>
      <c r="F17" s="47">
        <v>37.019640000000003</v>
      </c>
      <c r="G17" s="47">
        <v>45.734000000000002</v>
      </c>
      <c r="H17" s="47">
        <v>31.2254</v>
      </c>
      <c r="I17" s="47">
        <v>33.3476</v>
      </c>
      <c r="J17" s="47">
        <v>30.803850000000001</v>
      </c>
      <c r="K17" s="47">
        <v>69.419120000000007</v>
      </c>
      <c r="L17" s="47">
        <v>39.508960000000002</v>
      </c>
      <c r="M17" s="47">
        <v>21.01286</v>
      </c>
      <c r="N17" s="47">
        <v>102.47675</v>
      </c>
      <c r="O17" s="47">
        <v>52.450779999999</v>
      </c>
      <c r="P17" s="48">
        <v>523.24713999999994</v>
      </c>
      <c r="Q17" s="68">
        <v>1.169398143382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0.66</v>
      </c>
      <c r="E18" s="47">
        <v>0.56999999999999995</v>
      </c>
      <c r="F18" s="47">
        <v>0.54300000000000004</v>
      </c>
      <c r="G18" s="47">
        <v>7.7969999999999997</v>
      </c>
      <c r="H18" s="47">
        <v>3.27</v>
      </c>
      <c r="I18" s="47">
        <v>2.3119999999999998</v>
      </c>
      <c r="J18" s="47">
        <v>0</v>
      </c>
      <c r="K18" s="47">
        <v>0</v>
      </c>
      <c r="L18" s="47">
        <v>0.2</v>
      </c>
      <c r="M18" s="47">
        <v>2.2559999999999998</v>
      </c>
      <c r="N18" s="47">
        <v>12.954000000000001</v>
      </c>
      <c r="O18" s="47">
        <v>0</v>
      </c>
      <c r="P18" s="48">
        <v>30.562000000000001</v>
      </c>
      <c r="Q18" s="68" t="s">
        <v>176</v>
      </c>
    </row>
    <row r="19" spans="1:17" ht="14.4" customHeight="1" x14ac:dyDescent="0.3">
      <c r="A19" s="15" t="s">
        <v>27</v>
      </c>
      <c r="B19" s="46">
        <v>1523.65061100712</v>
      </c>
      <c r="C19" s="47">
        <v>126.970884250593</v>
      </c>
      <c r="D19" s="47">
        <v>62.526910000000001</v>
      </c>
      <c r="E19" s="47">
        <v>349.40438999999998</v>
      </c>
      <c r="F19" s="47">
        <v>235.72487000000001</v>
      </c>
      <c r="G19" s="47">
        <v>132.85990000000001</v>
      </c>
      <c r="H19" s="47">
        <v>90.232100000000003</v>
      </c>
      <c r="I19" s="47">
        <v>71.29213</v>
      </c>
      <c r="J19" s="47">
        <v>71.66086</v>
      </c>
      <c r="K19" s="47">
        <v>59.847560000000001</v>
      </c>
      <c r="L19" s="47">
        <v>57.01773</v>
      </c>
      <c r="M19" s="47">
        <v>53.741169999999997</v>
      </c>
      <c r="N19" s="47">
        <v>181.18905000000001</v>
      </c>
      <c r="O19" s="47">
        <v>89.247709999999003</v>
      </c>
      <c r="P19" s="48">
        <v>1454.7443800000001</v>
      </c>
      <c r="Q19" s="68">
        <v>0.95477556960200005</v>
      </c>
    </row>
    <row r="20" spans="1:17" ht="14.4" customHeight="1" x14ac:dyDescent="0.3">
      <c r="A20" s="15" t="s">
        <v>28</v>
      </c>
      <c r="B20" s="46">
        <v>35553</v>
      </c>
      <c r="C20" s="47">
        <v>2962.75</v>
      </c>
      <c r="D20" s="47">
        <v>2917.39959</v>
      </c>
      <c r="E20" s="47">
        <v>3071.7451900000001</v>
      </c>
      <c r="F20" s="47">
        <v>3023.2941300000002</v>
      </c>
      <c r="G20" s="47">
        <v>3013.2133199999998</v>
      </c>
      <c r="H20" s="47">
        <v>2974.57546</v>
      </c>
      <c r="I20" s="47">
        <v>3078.08511</v>
      </c>
      <c r="J20" s="47">
        <v>4104.8911900000003</v>
      </c>
      <c r="K20" s="47">
        <v>3198.6477400000099</v>
      </c>
      <c r="L20" s="47">
        <v>3214.2593400000001</v>
      </c>
      <c r="M20" s="47">
        <v>3207.2935299999999</v>
      </c>
      <c r="N20" s="47">
        <v>4492.7310899999902</v>
      </c>
      <c r="O20" s="47">
        <v>3585.4797599999902</v>
      </c>
      <c r="P20" s="48">
        <v>39881.615449999998</v>
      </c>
      <c r="Q20" s="68">
        <v>1.1217510603880001</v>
      </c>
    </row>
    <row r="21" spans="1:17" ht="14.4" customHeight="1" x14ac:dyDescent="0.3">
      <c r="A21" s="16" t="s">
        <v>29</v>
      </c>
      <c r="B21" s="46">
        <v>5018.00000000001</v>
      </c>
      <c r="C21" s="47">
        <v>418.16666666666703</v>
      </c>
      <c r="D21" s="47">
        <v>463.99700000000001</v>
      </c>
      <c r="E21" s="47">
        <v>416.37599999999998</v>
      </c>
      <c r="F21" s="47">
        <v>416.37400000000099</v>
      </c>
      <c r="G21" s="47">
        <v>418.654</v>
      </c>
      <c r="H21" s="47">
        <v>418.98399999999998</v>
      </c>
      <c r="I21" s="47">
        <v>418.97800000000001</v>
      </c>
      <c r="J21" s="47">
        <v>419.178</v>
      </c>
      <c r="K21" s="47">
        <v>411.64400000000097</v>
      </c>
      <c r="L21" s="47">
        <v>411.86700000000002</v>
      </c>
      <c r="M21" s="47">
        <v>415.72300000000001</v>
      </c>
      <c r="N21" s="47">
        <v>415.72299999999899</v>
      </c>
      <c r="O21" s="47">
        <v>416.66299999999899</v>
      </c>
      <c r="P21" s="48">
        <v>5044.1610000000001</v>
      </c>
      <c r="Q21" s="68">
        <v>1.005213431646</v>
      </c>
    </row>
    <row r="22" spans="1:17" ht="14.4" customHeight="1" x14ac:dyDescent="0.3">
      <c r="A22" s="15" t="s">
        <v>30</v>
      </c>
      <c r="B22" s="46">
        <v>1</v>
      </c>
      <c r="C22" s="47">
        <v>8.3333333332999998E-2</v>
      </c>
      <c r="D22" s="47">
        <v>9.7329000000000008</v>
      </c>
      <c r="E22" s="47">
        <v>0</v>
      </c>
      <c r="F22" s="47">
        <v>41.539000000000001</v>
      </c>
      <c r="G22" s="47">
        <v>28.39386</v>
      </c>
      <c r="H22" s="47">
        <v>3.5695000000000001</v>
      </c>
      <c r="I22" s="47">
        <v>5.3118999999999996</v>
      </c>
      <c r="J22" s="47">
        <v>0</v>
      </c>
      <c r="K22" s="47">
        <v>0</v>
      </c>
      <c r="L22" s="47">
        <v>0</v>
      </c>
      <c r="M22" s="47">
        <v>0</v>
      </c>
      <c r="N22" s="47">
        <v>13.31795</v>
      </c>
      <c r="O22" s="47">
        <v>7.8529999999989997</v>
      </c>
      <c r="P22" s="48">
        <v>109.71811</v>
      </c>
      <c r="Q22" s="68">
        <v>109.71811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176</v>
      </c>
    </row>
    <row r="24" spans="1:17" ht="14.4" customHeight="1" x14ac:dyDescent="0.3">
      <c r="A24" s="16" t="s">
        <v>32</v>
      </c>
      <c r="B24" s="46">
        <v>5.8207660913467401E-11</v>
      </c>
      <c r="C24" s="47">
        <v>7.2759576141834308E-12</v>
      </c>
      <c r="D24" s="47">
        <v>47.625940000001002</v>
      </c>
      <c r="E24" s="47">
        <v>7.041099999998</v>
      </c>
      <c r="F24" s="47">
        <v>56.856670000022</v>
      </c>
      <c r="G24" s="47">
        <v>30.312100000013</v>
      </c>
      <c r="H24" s="47">
        <v>31.636249999992</v>
      </c>
      <c r="I24" s="47">
        <v>56.788980000026001</v>
      </c>
      <c r="J24" s="47">
        <v>13.791809999998</v>
      </c>
      <c r="K24" s="47">
        <v>66.576660000006001</v>
      </c>
      <c r="L24" s="47">
        <v>33.050309999997999</v>
      </c>
      <c r="M24" s="47">
        <v>67.311960000002003</v>
      </c>
      <c r="N24" s="47">
        <v>171.09858999999801</v>
      </c>
      <c r="O24" s="47">
        <v>13.242359999973999</v>
      </c>
      <c r="P24" s="48">
        <v>595.33273000003499</v>
      </c>
      <c r="Q24" s="68"/>
    </row>
    <row r="25" spans="1:17" ht="14.4" customHeight="1" x14ac:dyDescent="0.3">
      <c r="A25" s="17" t="s">
        <v>33</v>
      </c>
      <c r="B25" s="49">
        <v>329004.982217977</v>
      </c>
      <c r="C25" s="50">
        <v>27417.0818514981</v>
      </c>
      <c r="D25" s="50">
        <v>27205.178980000001</v>
      </c>
      <c r="E25" s="50">
        <v>25452.368689999999</v>
      </c>
      <c r="F25" s="50">
        <v>36944.668610000102</v>
      </c>
      <c r="G25" s="50">
        <v>26940.80429</v>
      </c>
      <c r="H25" s="50">
        <v>29360.974180000001</v>
      </c>
      <c r="I25" s="50">
        <v>37815.846420000002</v>
      </c>
      <c r="J25" s="50">
        <v>22291.041000000001</v>
      </c>
      <c r="K25" s="50">
        <v>23641.703300000099</v>
      </c>
      <c r="L25" s="50">
        <v>35012.265650000001</v>
      </c>
      <c r="M25" s="50">
        <v>32581.262640000001</v>
      </c>
      <c r="N25" s="50">
        <v>31168.335729999901</v>
      </c>
      <c r="O25" s="50">
        <v>33056.874909999897</v>
      </c>
      <c r="P25" s="51">
        <v>361471.32439999998</v>
      </c>
      <c r="Q25" s="69">
        <v>1.098680396762</v>
      </c>
    </row>
    <row r="26" spans="1:17" ht="14.4" customHeight="1" x14ac:dyDescent="0.3">
      <c r="A26" s="15" t="s">
        <v>34</v>
      </c>
      <c r="B26" s="46">
        <v>7657.0064123417396</v>
      </c>
      <c r="C26" s="47">
        <v>638.08386769514505</v>
      </c>
      <c r="D26" s="47">
        <v>453.01949000000002</v>
      </c>
      <c r="E26" s="47">
        <v>442.56162</v>
      </c>
      <c r="F26" s="47">
        <v>636.64778000000001</v>
      </c>
      <c r="G26" s="47">
        <v>592.02630999999997</v>
      </c>
      <c r="H26" s="47">
        <v>626.11085000000003</v>
      </c>
      <c r="I26" s="47">
        <v>682.41112999999996</v>
      </c>
      <c r="J26" s="47">
        <v>698.12579000000005</v>
      </c>
      <c r="K26" s="47">
        <v>920.55649000000005</v>
      </c>
      <c r="L26" s="47">
        <v>596.77124000000003</v>
      </c>
      <c r="M26" s="47">
        <v>758.13202999999999</v>
      </c>
      <c r="N26" s="47">
        <v>779.90926000000002</v>
      </c>
      <c r="O26" s="47">
        <v>715.41931999999997</v>
      </c>
      <c r="P26" s="48">
        <v>7901.6913100000002</v>
      </c>
      <c r="Q26" s="68">
        <v>1.031955686658</v>
      </c>
    </row>
    <row r="27" spans="1:17" ht="14.4" customHeight="1" x14ac:dyDescent="0.3">
      <c r="A27" s="18" t="s">
        <v>35</v>
      </c>
      <c r="B27" s="49">
        <v>336661.98863031901</v>
      </c>
      <c r="C27" s="50">
        <v>28055.165719193301</v>
      </c>
      <c r="D27" s="50">
        <v>27658.198469999999</v>
      </c>
      <c r="E27" s="50">
        <v>25894.93031</v>
      </c>
      <c r="F27" s="50">
        <v>37581.316390000102</v>
      </c>
      <c r="G27" s="50">
        <v>27532.830600000001</v>
      </c>
      <c r="H27" s="50">
        <v>29987.085029999998</v>
      </c>
      <c r="I27" s="50">
        <v>38498.257550000002</v>
      </c>
      <c r="J27" s="50">
        <v>22989.166789999999</v>
      </c>
      <c r="K27" s="50">
        <v>24562.259790000098</v>
      </c>
      <c r="L27" s="50">
        <v>35609.036890000003</v>
      </c>
      <c r="M27" s="50">
        <v>33339.394670000001</v>
      </c>
      <c r="N27" s="50">
        <v>31948.244989999901</v>
      </c>
      <c r="O27" s="50">
        <v>33772.294229999898</v>
      </c>
      <c r="P27" s="51">
        <v>369373.01571000001</v>
      </c>
      <c r="Q27" s="69">
        <v>1.097162816665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6.54277</v>
      </c>
      <c r="P28" s="48">
        <v>6.54277</v>
      </c>
      <c r="Q28" s="68" t="s">
        <v>177</v>
      </c>
    </row>
    <row r="29" spans="1:17" ht="14.4" customHeight="1" x14ac:dyDescent="0.3">
      <c r="A29" s="16" t="s">
        <v>37</v>
      </c>
      <c r="B29" s="46">
        <v>6615</v>
      </c>
      <c r="C29" s="47">
        <v>551.25</v>
      </c>
      <c r="D29" s="47">
        <v>554.25699999999995</v>
      </c>
      <c r="E29" s="47">
        <v>830.22299999999996</v>
      </c>
      <c r="F29" s="47">
        <v>721.56299999999999</v>
      </c>
      <c r="G29" s="47">
        <v>923.34100000000001</v>
      </c>
      <c r="H29" s="47">
        <v>872.84299999999996</v>
      </c>
      <c r="I29" s="47">
        <v>933.94</v>
      </c>
      <c r="J29" s="47">
        <v>964.78</v>
      </c>
      <c r="K29" s="47">
        <v>798.06299999999999</v>
      </c>
      <c r="L29" s="47">
        <v>942.56500000000005</v>
      </c>
      <c r="M29" s="47">
        <v>810.99800000000005</v>
      </c>
      <c r="N29" s="47">
        <v>926.14400000000103</v>
      </c>
      <c r="O29" s="47">
        <v>881.60900000000004</v>
      </c>
      <c r="P29" s="48">
        <v>10160.325999999999</v>
      </c>
      <c r="Q29" s="68">
        <v>1.5359525321230001</v>
      </c>
    </row>
    <row r="30" spans="1:17" ht="14.4" customHeight="1" x14ac:dyDescent="0.3">
      <c r="A30" s="16" t="s">
        <v>38</v>
      </c>
      <c r="B30" s="46">
        <v>337915</v>
      </c>
      <c r="C30" s="47">
        <v>28159.583333333299</v>
      </c>
      <c r="D30" s="47">
        <v>27978.355230000001</v>
      </c>
      <c r="E30" s="47">
        <v>26239.776979999999</v>
      </c>
      <c r="F30" s="47">
        <v>39396.667600000001</v>
      </c>
      <c r="G30" s="47">
        <v>27750.545030000001</v>
      </c>
      <c r="H30" s="47">
        <v>30985.478770000002</v>
      </c>
      <c r="I30" s="47">
        <v>40878.459880000002</v>
      </c>
      <c r="J30" s="47">
        <v>20552.63897</v>
      </c>
      <c r="K30" s="47">
        <v>23870.789499999999</v>
      </c>
      <c r="L30" s="47">
        <v>37299.693959999997</v>
      </c>
      <c r="M30" s="47">
        <v>34542.427479999998</v>
      </c>
      <c r="N30" s="47">
        <v>30836.42596</v>
      </c>
      <c r="O30" s="47">
        <v>34861.179989999997</v>
      </c>
      <c r="P30" s="48">
        <v>375192.43935</v>
      </c>
      <c r="Q30" s="68">
        <v>1.110316024296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41.539000000000001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41.539000000000001</v>
      </c>
      <c r="Q31" s="70" t="s">
        <v>176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130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3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54" t="s">
        <v>41</v>
      </c>
      <c r="B1" s="254"/>
      <c r="C1" s="254"/>
      <c r="D1" s="254"/>
      <c r="E1" s="254"/>
      <c r="F1" s="254"/>
      <c r="G1" s="254"/>
      <c r="H1" s="259"/>
      <c r="I1" s="259"/>
      <c r="J1" s="259"/>
      <c r="K1" s="259"/>
    </row>
    <row r="2" spans="1:11" s="55" customFormat="1" ht="14.4" customHeight="1" thickBot="1" x14ac:dyDescent="0.35">
      <c r="A2" s="169" t="s">
        <v>175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5" t="s">
        <v>42</v>
      </c>
      <c r="C3" s="256"/>
      <c r="D3" s="256"/>
      <c r="E3" s="256"/>
      <c r="F3" s="262" t="s">
        <v>43</v>
      </c>
      <c r="G3" s="256"/>
      <c r="H3" s="256"/>
      <c r="I3" s="256"/>
      <c r="J3" s="256"/>
      <c r="K3" s="263"/>
    </row>
    <row r="4" spans="1:11" ht="14.4" customHeight="1" x14ac:dyDescent="0.3">
      <c r="A4" s="59"/>
      <c r="B4" s="260"/>
      <c r="C4" s="261"/>
      <c r="D4" s="261"/>
      <c r="E4" s="261"/>
      <c r="F4" s="264" t="s">
        <v>131</v>
      </c>
      <c r="G4" s="266" t="s">
        <v>44</v>
      </c>
      <c r="H4" s="106" t="s">
        <v>74</v>
      </c>
      <c r="I4" s="264" t="s">
        <v>45</v>
      </c>
      <c r="J4" s="266" t="s">
        <v>138</v>
      </c>
      <c r="K4" s="267" t="s">
        <v>132</v>
      </c>
    </row>
    <row r="5" spans="1:11" ht="42" thickBot="1" x14ac:dyDescent="0.35">
      <c r="A5" s="60"/>
      <c r="B5" s="24" t="s">
        <v>134</v>
      </c>
      <c r="C5" s="25" t="s">
        <v>135</v>
      </c>
      <c r="D5" s="26" t="s">
        <v>136</v>
      </c>
      <c r="E5" s="26" t="s">
        <v>137</v>
      </c>
      <c r="F5" s="265"/>
      <c r="G5" s="265"/>
      <c r="H5" s="25" t="s">
        <v>133</v>
      </c>
      <c r="I5" s="265"/>
      <c r="J5" s="265"/>
      <c r="K5" s="268"/>
    </row>
    <row r="6" spans="1:11" ht="14.4" customHeight="1" thickBot="1" x14ac:dyDescent="0.35">
      <c r="A6" s="335" t="s">
        <v>179</v>
      </c>
      <c r="B6" s="317">
        <v>324218.07513801003</v>
      </c>
      <c r="C6" s="317">
        <v>338184.02480999997</v>
      </c>
      <c r="D6" s="318">
        <v>13965.9496719899</v>
      </c>
      <c r="E6" s="319">
        <v>1.043075789855</v>
      </c>
      <c r="F6" s="317">
        <v>329004.982217977</v>
      </c>
      <c r="G6" s="318">
        <v>329004.982217977</v>
      </c>
      <c r="H6" s="320">
        <v>33056.874909999897</v>
      </c>
      <c r="I6" s="317">
        <v>361471.32439999998</v>
      </c>
      <c r="J6" s="318">
        <v>32466.342182022501</v>
      </c>
      <c r="K6" s="321">
        <v>1.098680396762</v>
      </c>
    </row>
    <row r="7" spans="1:11" ht="14.4" customHeight="1" thickBot="1" x14ac:dyDescent="0.35">
      <c r="A7" s="336" t="s">
        <v>180</v>
      </c>
      <c r="B7" s="317">
        <v>282432.71788537101</v>
      </c>
      <c r="C7" s="317">
        <v>296069.64150000003</v>
      </c>
      <c r="D7" s="318">
        <v>13636.923614629501</v>
      </c>
      <c r="E7" s="319">
        <v>1.048283795576</v>
      </c>
      <c r="F7" s="317">
        <v>286461.88165764301</v>
      </c>
      <c r="G7" s="318">
        <v>286461.88165764301</v>
      </c>
      <c r="H7" s="320">
        <v>28892.021319999902</v>
      </c>
      <c r="I7" s="317">
        <v>313835.05093999999</v>
      </c>
      <c r="J7" s="318">
        <v>27373.169282357201</v>
      </c>
      <c r="K7" s="321">
        <v>1.095556061853</v>
      </c>
    </row>
    <row r="8" spans="1:11" ht="14.4" customHeight="1" thickBot="1" x14ac:dyDescent="0.35">
      <c r="A8" s="337" t="s">
        <v>181</v>
      </c>
      <c r="B8" s="317">
        <v>4485.6004680495198</v>
      </c>
      <c r="C8" s="317">
        <v>4255.1323199999997</v>
      </c>
      <c r="D8" s="318">
        <v>-230.46814804952101</v>
      </c>
      <c r="E8" s="319">
        <v>0.94862044676199997</v>
      </c>
      <c r="F8" s="317">
        <v>4313.90156361754</v>
      </c>
      <c r="G8" s="318">
        <v>4313.90156361754</v>
      </c>
      <c r="H8" s="320">
        <v>-138.84762000000001</v>
      </c>
      <c r="I8" s="317">
        <v>2883.9431599999998</v>
      </c>
      <c r="J8" s="318">
        <v>-1429.9584036175399</v>
      </c>
      <c r="K8" s="321">
        <v>0.66852317269399997</v>
      </c>
    </row>
    <row r="9" spans="1:11" ht="14.4" customHeight="1" thickBot="1" x14ac:dyDescent="0.35">
      <c r="A9" s="338" t="s">
        <v>182</v>
      </c>
      <c r="B9" s="322">
        <v>0</v>
      </c>
      <c r="C9" s="322">
        <v>-2.6614200000000001</v>
      </c>
      <c r="D9" s="323">
        <v>-2.6614200000000001</v>
      </c>
      <c r="E9" s="324" t="s">
        <v>176</v>
      </c>
      <c r="F9" s="322">
        <v>0</v>
      </c>
      <c r="G9" s="323">
        <v>0</v>
      </c>
      <c r="H9" s="325">
        <v>-0.85925999999900005</v>
      </c>
      <c r="I9" s="322">
        <v>-2.2638799999999999</v>
      </c>
      <c r="J9" s="323">
        <v>-2.2638799999999999</v>
      </c>
      <c r="K9" s="326" t="s">
        <v>176</v>
      </c>
    </row>
    <row r="10" spans="1:11" ht="14.4" customHeight="1" thickBot="1" x14ac:dyDescent="0.35">
      <c r="A10" s="339" t="s">
        <v>183</v>
      </c>
      <c r="B10" s="317">
        <v>0</v>
      </c>
      <c r="C10" s="317">
        <v>-2.6614200000000001</v>
      </c>
      <c r="D10" s="318">
        <v>-2.6614200000000001</v>
      </c>
      <c r="E10" s="327" t="s">
        <v>176</v>
      </c>
      <c r="F10" s="317">
        <v>0</v>
      </c>
      <c r="G10" s="318">
        <v>0</v>
      </c>
      <c r="H10" s="320">
        <v>-0.85925999999900005</v>
      </c>
      <c r="I10" s="317">
        <v>-2.2638799999999999</v>
      </c>
      <c r="J10" s="318">
        <v>-2.2638799999999999</v>
      </c>
      <c r="K10" s="328" t="s">
        <v>176</v>
      </c>
    </row>
    <row r="11" spans="1:11" ht="14.4" customHeight="1" thickBot="1" x14ac:dyDescent="0.35">
      <c r="A11" s="338" t="s">
        <v>184</v>
      </c>
      <c r="B11" s="322">
        <v>0</v>
      </c>
      <c r="C11" s="322">
        <v>-1.35663</v>
      </c>
      <c r="D11" s="323">
        <v>-1.35663</v>
      </c>
      <c r="E11" s="324" t="s">
        <v>176</v>
      </c>
      <c r="F11" s="322">
        <v>0</v>
      </c>
      <c r="G11" s="323">
        <v>0</v>
      </c>
      <c r="H11" s="325">
        <v>8.3019999999000005E-2</v>
      </c>
      <c r="I11" s="322">
        <v>-2.1416499999999998</v>
      </c>
      <c r="J11" s="323">
        <v>-2.1416499999999998</v>
      </c>
      <c r="K11" s="326" t="s">
        <v>176</v>
      </c>
    </row>
    <row r="12" spans="1:11" ht="14.4" customHeight="1" thickBot="1" x14ac:dyDescent="0.35">
      <c r="A12" s="339" t="s">
        <v>185</v>
      </c>
      <c r="B12" s="317">
        <v>0</v>
      </c>
      <c r="C12" s="317">
        <v>-1.35663</v>
      </c>
      <c r="D12" s="318">
        <v>-1.35663</v>
      </c>
      <c r="E12" s="327" t="s">
        <v>176</v>
      </c>
      <c r="F12" s="317">
        <v>0</v>
      </c>
      <c r="G12" s="318">
        <v>0</v>
      </c>
      <c r="H12" s="320">
        <v>8.3019999999000005E-2</v>
      </c>
      <c r="I12" s="317">
        <v>-2.1416499999999998</v>
      </c>
      <c r="J12" s="318">
        <v>-2.1416499999999998</v>
      </c>
      <c r="K12" s="328" t="s">
        <v>176</v>
      </c>
    </row>
    <row r="13" spans="1:11" ht="14.4" customHeight="1" thickBot="1" x14ac:dyDescent="0.35">
      <c r="A13" s="338" t="s">
        <v>186</v>
      </c>
      <c r="B13" s="322">
        <v>77.000005365773006</v>
      </c>
      <c r="C13" s="322">
        <v>73.696730000000002</v>
      </c>
      <c r="D13" s="323">
        <v>-3.3032753657730001</v>
      </c>
      <c r="E13" s="329">
        <v>0.95710032291400005</v>
      </c>
      <c r="F13" s="322">
        <v>80</v>
      </c>
      <c r="G13" s="323">
        <v>80</v>
      </c>
      <c r="H13" s="325">
        <v>0.895569999999</v>
      </c>
      <c r="I13" s="322">
        <v>54.535330000000002</v>
      </c>
      <c r="J13" s="323">
        <v>-25.464670000000002</v>
      </c>
      <c r="K13" s="330">
        <v>0.68169162500000002</v>
      </c>
    </row>
    <row r="14" spans="1:11" ht="14.4" customHeight="1" thickBot="1" x14ac:dyDescent="0.35">
      <c r="A14" s="339" t="s">
        <v>187</v>
      </c>
      <c r="B14" s="317">
        <v>77.000005365773006</v>
      </c>
      <c r="C14" s="317">
        <v>75.696730000000002</v>
      </c>
      <c r="D14" s="318">
        <v>-1.3032753657730001</v>
      </c>
      <c r="E14" s="319">
        <v>0.98307434707800001</v>
      </c>
      <c r="F14" s="317">
        <v>80</v>
      </c>
      <c r="G14" s="318">
        <v>80</v>
      </c>
      <c r="H14" s="320">
        <v>0.895569999999</v>
      </c>
      <c r="I14" s="317">
        <v>54.535330000000002</v>
      </c>
      <c r="J14" s="318">
        <v>-25.464670000000002</v>
      </c>
      <c r="K14" s="321">
        <v>0.68169162500000002</v>
      </c>
    </row>
    <row r="15" spans="1:11" ht="14.4" customHeight="1" thickBot="1" x14ac:dyDescent="0.35">
      <c r="A15" s="339" t="s">
        <v>188</v>
      </c>
      <c r="B15" s="317">
        <v>0</v>
      </c>
      <c r="C15" s="317">
        <v>-2</v>
      </c>
      <c r="D15" s="318">
        <v>-2</v>
      </c>
      <c r="E15" s="327" t="s">
        <v>176</v>
      </c>
      <c r="F15" s="317">
        <v>0</v>
      </c>
      <c r="G15" s="318">
        <v>0</v>
      </c>
      <c r="H15" s="320">
        <v>0</v>
      </c>
      <c r="I15" s="317">
        <v>0</v>
      </c>
      <c r="J15" s="318">
        <v>0</v>
      </c>
      <c r="K15" s="328" t="s">
        <v>176</v>
      </c>
    </row>
    <row r="16" spans="1:11" ht="14.4" customHeight="1" thickBot="1" x14ac:dyDescent="0.35">
      <c r="A16" s="338" t="s">
        <v>189</v>
      </c>
      <c r="B16" s="322">
        <v>3223.8446692304701</v>
      </c>
      <c r="C16" s="322">
        <v>2931.4873299999999</v>
      </c>
      <c r="D16" s="323">
        <v>-292.35733923047098</v>
      </c>
      <c r="E16" s="329">
        <v>0.90931407396200004</v>
      </c>
      <c r="F16" s="322">
        <v>3148.5</v>
      </c>
      <c r="G16" s="323">
        <v>3148.5</v>
      </c>
      <c r="H16" s="325">
        <v>-228.68411</v>
      </c>
      <c r="I16" s="322">
        <v>1707.9466</v>
      </c>
      <c r="J16" s="323">
        <v>-1440.5534</v>
      </c>
      <c r="K16" s="330">
        <v>0.54246358583400001</v>
      </c>
    </row>
    <row r="17" spans="1:11" ht="14.4" customHeight="1" thickBot="1" x14ac:dyDescent="0.35">
      <c r="A17" s="339" t="s">
        <v>190</v>
      </c>
      <c r="B17" s="317">
        <v>40.466931215187003</v>
      </c>
      <c r="C17" s="317">
        <v>15.37846</v>
      </c>
      <c r="D17" s="318">
        <v>-25.088471215186999</v>
      </c>
      <c r="E17" s="319">
        <v>0.38002535745100002</v>
      </c>
      <c r="F17" s="317">
        <v>30</v>
      </c>
      <c r="G17" s="318">
        <v>30</v>
      </c>
      <c r="H17" s="320">
        <v>0.97283999999899995</v>
      </c>
      <c r="I17" s="317">
        <v>30.018450000000001</v>
      </c>
      <c r="J17" s="318">
        <v>1.8449999998999999E-2</v>
      </c>
      <c r="K17" s="321">
        <v>1.000615</v>
      </c>
    </row>
    <row r="18" spans="1:11" ht="14.4" customHeight="1" thickBot="1" x14ac:dyDescent="0.35">
      <c r="A18" s="339" t="s">
        <v>191</v>
      </c>
      <c r="B18" s="317">
        <v>13.975381813263001</v>
      </c>
      <c r="C18" s="317">
        <v>10.646129999999999</v>
      </c>
      <c r="D18" s="318">
        <v>-3.3292518132629998</v>
      </c>
      <c r="E18" s="319">
        <v>0.76177739844600001</v>
      </c>
      <c r="F18" s="317">
        <v>10</v>
      </c>
      <c r="G18" s="318">
        <v>10</v>
      </c>
      <c r="H18" s="320">
        <v>2.89202</v>
      </c>
      <c r="I18" s="317">
        <v>11.89836</v>
      </c>
      <c r="J18" s="318">
        <v>1.898359999999</v>
      </c>
      <c r="K18" s="321">
        <v>1.1898359999999999</v>
      </c>
    </row>
    <row r="19" spans="1:11" ht="14.4" customHeight="1" thickBot="1" x14ac:dyDescent="0.35">
      <c r="A19" s="339" t="s">
        <v>192</v>
      </c>
      <c r="B19" s="317">
        <v>26.981290796014001</v>
      </c>
      <c r="C19" s="317">
        <v>18.284829999999999</v>
      </c>
      <c r="D19" s="318">
        <v>-8.6964607960139997</v>
      </c>
      <c r="E19" s="319">
        <v>0.67768551691000001</v>
      </c>
      <c r="F19" s="317">
        <v>20</v>
      </c>
      <c r="G19" s="318">
        <v>20</v>
      </c>
      <c r="H19" s="320">
        <v>4.4792499999990003</v>
      </c>
      <c r="I19" s="317">
        <v>26.418019999999999</v>
      </c>
      <c r="J19" s="318">
        <v>6.4180200000000003</v>
      </c>
      <c r="K19" s="321">
        <v>1.3209010000000001</v>
      </c>
    </row>
    <row r="20" spans="1:11" ht="14.4" customHeight="1" thickBot="1" x14ac:dyDescent="0.35">
      <c r="A20" s="339" t="s">
        <v>193</v>
      </c>
      <c r="B20" s="317">
        <v>1580.00011973864</v>
      </c>
      <c r="C20" s="317">
        <v>1407.0863099999999</v>
      </c>
      <c r="D20" s="318">
        <v>-172.91380973864301</v>
      </c>
      <c r="E20" s="319">
        <v>0.89056088820500001</v>
      </c>
      <c r="F20" s="317">
        <v>1508.5</v>
      </c>
      <c r="G20" s="318">
        <v>1508.5</v>
      </c>
      <c r="H20" s="320">
        <v>-10.443569999999999</v>
      </c>
      <c r="I20" s="317">
        <v>845.43598999999995</v>
      </c>
      <c r="J20" s="318">
        <v>-663.06401000000005</v>
      </c>
      <c r="K20" s="321">
        <v>0.56044812064899996</v>
      </c>
    </row>
    <row r="21" spans="1:11" ht="14.4" customHeight="1" thickBot="1" x14ac:dyDescent="0.35">
      <c r="A21" s="339" t="s">
        <v>194</v>
      </c>
      <c r="B21" s="317">
        <v>1277.0001152868999</v>
      </c>
      <c r="C21" s="317">
        <v>1207.9325799999999</v>
      </c>
      <c r="D21" s="318">
        <v>-69.067535286901006</v>
      </c>
      <c r="E21" s="319">
        <v>0.94591422940299996</v>
      </c>
      <c r="F21" s="317">
        <v>1280</v>
      </c>
      <c r="G21" s="318">
        <v>1280</v>
      </c>
      <c r="H21" s="320">
        <v>-252.84403</v>
      </c>
      <c r="I21" s="317">
        <v>475.48446000000001</v>
      </c>
      <c r="J21" s="318">
        <v>-804.51553999999999</v>
      </c>
      <c r="K21" s="321">
        <v>0.37147223437499999</v>
      </c>
    </row>
    <row r="22" spans="1:11" ht="14.4" customHeight="1" thickBot="1" x14ac:dyDescent="0.35">
      <c r="A22" s="339" t="s">
        <v>195</v>
      </c>
      <c r="B22" s="317">
        <v>57.000005145929997</v>
      </c>
      <c r="C22" s="317">
        <v>44.013750000000002</v>
      </c>
      <c r="D22" s="318">
        <v>-12.98625514593</v>
      </c>
      <c r="E22" s="319">
        <v>0.77217098291999997</v>
      </c>
      <c r="F22" s="317">
        <v>50</v>
      </c>
      <c r="G22" s="318">
        <v>50</v>
      </c>
      <c r="H22" s="320">
        <v>7.9387499999989997</v>
      </c>
      <c r="I22" s="317">
        <v>68.464500000000001</v>
      </c>
      <c r="J22" s="318">
        <v>18.464500000000001</v>
      </c>
      <c r="K22" s="321">
        <v>1.3692899999999999</v>
      </c>
    </row>
    <row r="23" spans="1:11" ht="14.4" customHeight="1" thickBot="1" x14ac:dyDescent="0.35">
      <c r="A23" s="339" t="s">
        <v>196</v>
      </c>
      <c r="B23" s="317">
        <v>228.42082523453101</v>
      </c>
      <c r="C23" s="317">
        <v>228.14527000000001</v>
      </c>
      <c r="D23" s="318">
        <v>-0.275555234531</v>
      </c>
      <c r="E23" s="319">
        <v>0.99879365099799999</v>
      </c>
      <c r="F23" s="317">
        <v>250</v>
      </c>
      <c r="G23" s="318">
        <v>250</v>
      </c>
      <c r="H23" s="320">
        <v>18.320630000000001</v>
      </c>
      <c r="I23" s="317">
        <v>250.22682</v>
      </c>
      <c r="J23" s="318">
        <v>0.22681999999999999</v>
      </c>
      <c r="K23" s="321">
        <v>1.0009072800000001</v>
      </c>
    </row>
    <row r="24" spans="1:11" ht="14.4" customHeight="1" thickBot="1" x14ac:dyDescent="0.35">
      <c r="A24" s="338" t="s">
        <v>197</v>
      </c>
      <c r="B24" s="322">
        <v>918.17890298558802</v>
      </c>
      <c r="C24" s="322">
        <v>862.76480000000004</v>
      </c>
      <c r="D24" s="323">
        <v>-55.414102985588002</v>
      </c>
      <c r="E24" s="329">
        <v>0.93964781503299999</v>
      </c>
      <c r="F24" s="322">
        <v>837.00130063402798</v>
      </c>
      <c r="G24" s="323">
        <v>837.00130063402798</v>
      </c>
      <c r="H24" s="325">
        <v>50.021669999998998</v>
      </c>
      <c r="I24" s="322">
        <v>739.85985000000005</v>
      </c>
      <c r="J24" s="323">
        <v>-97.141450634028004</v>
      </c>
      <c r="K24" s="330">
        <v>0.88394109954099997</v>
      </c>
    </row>
    <row r="25" spans="1:11" ht="14.4" customHeight="1" thickBot="1" x14ac:dyDescent="0.35">
      <c r="A25" s="339" t="s">
        <v>198</v>
      </c>
      <c r="B25" s="317">
        <v>72.112783429903999</v>
      </c>
      <c r="C25" s="317">
        <v>74.144620000000003</v>
      </c>
      <c r="D25" s="318">
        <v>2.0318365700949998</v>
      </c>
      <c r="E25" s="319">
        <v>1.028175816733</v>
      </c>
      <c r="F25" s="317">
        <v>0</v>
      </c>
      <c r="G25" s="318">
        <v>0</v>
      </c>
      <c r="H25" s="320">
        <v>0</v>
      </c>
      <c r="I25" s="317">
        <v>10.2905</v>
      </c>
      <c r="J25" s="318">
        <v>10.2905</v>
      </c>
      <c r="K25" s="328" t="s">
        <v>176</v>
      </c>
    </row>
    <row r="26" spans="1:11" ht="14.4" customHeight="1" thickBot="1" x14ac:dyDescent="0.35">
      <c r="A26" s="339" t="s">
        <v>199</v>
      </c>
      <c r="B26" s="317">
        <v>25.669365977384999</v>
      </c>
      <c r="C26" s="317">
        <v>27.709520000000001</v>
      </c>
      <c r="D26" s="318">
        <v>2.0401540226149999</v>
      </c>
      <c r="E26" s="319">
        <v>1.0794781618060001</v>
      </c>
      <c r="F26" s="317">
        <v>28</v>
      </c>
      <c r="G26" s="318">
        <v>28</v>
      </c>
      <c r="H26" s="320">
        <v>0.75436999999900001</v>
      </c>
      <c r="I26" s="317">
        <v>22.318549999999998</v>
      </c>
      <c r="J26" s="318">
        <v>-5.6814499999989998</v>
      </c>
      <c r="K26" s="321">
        <v>0.79709107142799995</v>
      </c>
    </row>
    <row r="27" spans="1:11" ht="14.4" customHeight="1" thickBot="1" x14ac:dyDescent="0.35">
      <c r="A27" s="339" t="s">
        <v>200</v>
      </c>
      <c r="B27" s="317">
        <v>96.977335804397995</v>
      </c>
      <c r="C27" s="317">
        <v>88.985560000000007</v>
      </c>
      <c r="D27" s="318">
        <v>-7.9917758043980003</v>
      </c>
      <c r="E27" s="319">
        <v>0.91759130380099996</v>
      </c>
      <c r="F27" s="317">
        <v>82.713758144682998</v>
      </c>
      <c r="G27" s="318">
        <v>82.713758144682998</v>
      </c>
      <c r="H27" s="320">
        <v>5.1432999999989999</v>
      </c>
      <c r="I27" s="317">
        <v>98.327430000000007</v>
      </c>
      <c r="J27" s="318">
        <v>15.613671855317</v>
      </c>
      <c r="K27" s="321">
        <v>1.188767530402</v>
      </c>
    </row>
    <row r="28" spans="1:11" ht="14.4" customHeight="1" thickBot="1" x14ac:dyDescent="0.35">
      <c r="A28" s="339" t="s">
        <v>201</v>
      </c>
      <c r="B28" s="317">
        <v>193.06523463739401</v>
      </c>
      <c r="C28" s="317">
        <v>164.74742000000001</v>
      </c>
      <c r="D28" s="318">
        <v>-28.317814637394001</v>
      </c>
      <c r="E28" s="319">
        <v>0.85332514841100005</v>
      </c>
      <c r="F28" s="317">
        <v>180</v>
      </c>
      <c r="G28" s="318">
        <v>180</v>
      </c>
      <c r="H28" s="320">
        <v>7.1938899999989996</v>
      </c>
      <c r="I28" s="317">
        <v>151.98411999999999</v>
      </c>
      <c r="J28" s="318">
        <v>-28.015879999999999</v>
      </c>
      <c r="K28" s="321">
        <v>0.84435622222200002</v>
      </c>
    </row>
    <row r="29" spans="1:11" ht="14.4" customHeight="1" thickBot="1" x14ac:dyDescent="0.35">
      <c r="A29" s="339" t="s">
        <v>202</v>
      </c>
      <c r="B29" s="317">
        <v>5.6204844304190003</v>
      </c>
      <c r="C29" s="317">
        <v>2.1413500000000001</v>
      </c>
      <c r="D29" s="318">
        <v>-3.4791344304190002</v>
      </c>
      <c r="E29" s="319">
        <v>0.38099029123</v>
      </c>
      <c r="F29" s="317">
        <v>11.287542489345</v>
      </c>
      <c r="G29" s="318">
        <v>11.287542489345</v>
      </c>
      <c r="H29" s="320">
        <v>7.6576599999989998</v>
      </c>
      <c r="I29" s="317">
        <v>24.67577</v>
      </c>
      <c r="J29" s="318">
        <v>13.388227510654</v>
      </c>
      <c r="K29" s="321">
        <v>2.186106499558</v>
      </c>
    </row>
    <row r="30" spans="1:11" ht="14.4" customHeight="1" thickBot="1" x14ac:dyDescent="0.35">
      <c r="A30" s="339" t="s">
        <v>203</v>
      </c>
      <c r="B30" s="317">
        <v>0</v>
      </c>
      <c r="C30" s="317">
        <v>1.1494</v>
      </c>
      <c r="D30" s="318">
        <v>1.1494</v>
      </c>
      <c r="E30" s="327" t="s">
        <v>176</v>
      </c>
      <c r="F30" s="317">
        <v>0</v>
      </c>
      <c r="G30" s="318">
        <v>0</v>
      </c>
      <c r="H30" s="320">
        <v>5.3579999998999997E-2</v>
      </c>
      <c r="I30" s="317">
        <v>0.14283000000000001</v>
      </c>
      <c r="J30" s="318">
        <v>0.14283000000000001</v>
      </c>
      <c r="K30" s="328" t="s">
        <v>176</v>
      </c>
    </row>
    <row r="31" spans="1:11" ht="14.4" customHeight="1" thickBot="1" x14ac:dyDescent="0.35">
      <c r="A31" s="339" t="s">
        <v>204</v>
      </c>
      <c r="B31" s="317">
        <v>0</v>
      </c>
      <c r="C31" s="317">
        <v>0.22627</v>
      </c>
      <c r="D31" s="318">
        <v>0.22627</v>
      </c>
      <c r="E31" s="327" t="s">
        <v>177</v>
      </c>
      <c r="F31" s="317">
        <v>0</v>
      </c>
      <c r="G31" s="318">
        <v>0</v>
      </c>
      <c r="H31" s="320">
        <v>0</v>
      </c>
      <c r="I31" s="317">
        <v>0</v>
      </c>
      <c r="J31" s="318">
        <v>0</v>
      </c>
      <c r="K31" s="321">
        <v>0</v>
      </c>
    </row>
    <row r="32" spans="1:11" ht="14.4" customHeight="1" thickBot="1" x14ac:dyDescent="0.35">
      <c r="A32" s="339" t="s">
        <v>205</v>
      </c>
      <c r="B32" s="317">
        <v>46.527557348517</v>
      </c>
      <c r="C32" s="317">
        <v>24.006399999999999</v>
      </c>
      <c r="D32" s="318">
        <v>-22.521157348517001</v>
      </c>
      <c r="E32" s="319">
        <v>0.51596089216899998</v>
      </c>
      <c r="F32" s="317">
        <v>57</v>
      </c>
      <c r="G32" s="318">
        <v>57</v>
      </c>
      <c r="H32" s="320">
        <v>0</v>
      </c>
      <c r="I32" s="317">
        <v>32.863599999999998</v>
      </c>
      <c r="J32" s="318">
        <v>-24.136399999999998</v>
      </c>
      <c r="K32" s="321">
        <v>0.57655438596399999</v>
      </c>
    </row>
    <row r="33" spans="1:11" ht="14.4" customHeight="1" thickBot="1" x14ac:dyDescent="0.35">
      <c r="A33" s="339" t="s">
        <v>206</v>
      </c>
      <c r="B33" s="317">
        <v>0.69025248502799996</v>
      </c>
      <c r="C33" s="317">
        <v>0</v>
      </c>
      <c r="D33" s="318">
        <v>-0.69025248502799996</v>
      </c>
      <c r="E33" s="319">
        <v>0</v>
      </c>
      <c r="F33" s="317">
        <v>0</v>
      </c>
      <c r="G33" s="318">
        <v>0</v>
      </c>
      <c r="H33" s="320">
        <v>0</v>
      </c>
      <c r="I33" s="317">
        <v>0</v>
      </c>
      <c r="J33" s="318">
        <v>0</v>
      </c>
      <c r="K33" s="321">
        <v>0</v>
      </c>
    </row>
    <row r="34" spans="1:11" ht="14.4" customHeight="1" thickBot="1" x14ac:dyDescent="0.35">
      <c r="A34" s="339" t="s">
        <v>207</v>
      </c>
      <c r="B34" s="317">
        <v>19.645219611325999</v>
      </c>
      <c r="C34" s="317">
        <v>21.05884</v>
      </c>
      <c r="D34" s="318">
        <v>1.4136203886730001</v>
      </c>
      <c r="E34" s="319">
        <v>1.0719574744710001</v>
      </c>
      <c r="F34" s="317">
        <v>21</v>
      </c>
      <c r="G34" s="318">
        <v>21</v>
      </c>
      <c r="H34" s="320">
        <v>0</v>
      </c>
      <c r="I34" s="317">
        <v>23.148510000000002</v>
      </c>
      <c r="J34" s="318">
        <v>2.1485099999999999</v>
      </c>
      <c r="K34" s="321">
        <v>1.1023099999999999</v>
      </c>
    </row>
    <row r="35" spans="1:11" ht="14.4" customHeight="1" thickBot="1" x14ac:dyDescent="0.35">
      <c r="A35" s="339" t="s">
        <v>208</v>
      </c>
      <c r="B35" s="317">
        <v>69.840668230969996</v>
      </c>
      <c r="C35" s="317">
        <v>48.70138</v>
      </c>
      <c r="D35" s="318">
        <v>-21.139288230969999</v>
      </c>
      <c r="E35" s="319">
        <v>0.69732122033699995</v>
      </c>
      <c r="F35" s="317">
        <v>77</v>
      </c>
      <c r="G35" s="318">
        <v>77</v>
      </c>
      <c r="H35" s="320">
        <v>16.761150000000001</v>
      </c>
      <c r="I35" s="317">
        <v>43.391979999999997</v>
      </c>
      <c r="J35" s="318">
        <v>-33.608020000000003</v>
      </c>
      <c r="K35" s="321">
        <v>0.56353220779199997</v>
      </c>
    </row>
    <row r="36" spans="1:11" ht="14.4" customHeight="1" thickBot="1" x14ac:dyDescent="0.35">
      <c r="A36" s="339" t="s">
        <v>209</v>
      </c>
      <c r="B36" s="317">
        <v>0</v>
      </c>
      <c r="C36" s="317">
        <v>0</v>
      </c>
      <c r="D36" s="318">
        <v>0</v>
      </c>
      <c r="E36" s="327" t="s">
        <v>176</v>
      </c>
      <c r="F36" s="317">
        <v>0</v>
      </c>
      <c r="G36" s="318">
        <v>0</v>
      </c>
      <c r="H36" s="320">
        <v>0</v>
      </c>
      <c r="I36" s="317">
        <v>0.878</v>
      </c>
      <c r="J36" s="318">
        <v>0.878</v>
      </c>
      <c r="K36" s="328" t="s">
        <v>177</v>
      </c>
    </row>
    <row r="37" spans="1:11" ht="14.4" customHeight="1" thickBot="1" x14ac:dyDescent="0.35">
      <c r="A37" s="339" t="s">
        <v>210</v>
      </c>
      <c r="B37" s="317">
        <v>0</v>
      </c>
      <c r="C37" s="317">
        <v>35.91086</v>
      </c>
      <c r="D37" s="318">
        <v>35.91086</v>
      </c>
      <c r="E37" s="327" t="s">
        <v>176</v>
      </c>
      <c r="F37" s="317">
        <v>0</v>
      </c>
      <c r="G37" s="318">
        <v>0</v>
      </c>
      <c r="H37" s="320">
        <v>0</v>
      </c>
      <c r="I37" s="317">
        <v>0</v>
      </c>
      <c r="J37" s="318">
        <v>0</v>
      </c>
      <c r="K37" s="328" t="s">
        <v>176</v>
      </c>
    </row>
    <row r="38" spans="1:11" ht="14.4" customHeight="1" thickBot="1" x14ac:dyDescent="0.35">
      <c r="A38" s="339" t="s">
        <v>211</v>
      </c>
      <c r="B38" s="317">
        <v>388.030001030243</v>
      </c>
      <c r="C38" s="317">
        <v>373.98318</v>
      </c>
      <c r="D38" s="318">
        <v>-14.046821030242</v>
      </c>
      <c r="E38" s="319">
        <v>0.96379965210600005</v>
      </c>
      <c r="F38" s="317">
        <v>380</v>
      </c>
      <c r="G38" s="318">
        <v>380</v>
      </c>
      <c r="H38" s="320">
        <v>12.45772</v>
      </c>
      <c r="I38" s="317">
        <v>331.83855999999997</v>
      </c>
      <c r="J38" s="318">
        <v>-48.161439999999999</v>
      </c>
      <c r="K38" s="321">
        <v>0.87325936842100005</v>
      </c>
    </row>
    <row r="39" spans="1:11" ht="14.4" customHeight="1" thickBot="1" x14ac:dyDescent="0.35">
      <c r="A39" s="338" t="s">
        <v>212</v>
      </c>
      <c r="B39" s="322">
        <v>140.896171625861</v>
      </c>
      <c r="C39" s="322">
        <v>73.531099999999995</v>
      </c>
      <c r="D39" s="323">
        <v>-67.365071625861006</v>
      </c>
      <c r="E39" s="329">
        <v>0.52188146172799998</v>
      </c>
      <c r="F39" s="322">
        <v>80.700262983515998</v>
      </c>
      <c r="G39" s="323">
        <v>80.700262983515998</v>
      </c>
      <c r="H39" s="325">
        <v>22.453620000000001</v>
      </c>
      <c r="I39" s="322">
        <v>70.569640000000007</v>
      </c>
      <c r="J39" s="323">
        <v>-10.130622983516</v>
      </c>
      <c r="K39" s="330">
        <v>0.87446604745699996</v>
      </c>
    </row>
    <row r="40" spans="1:11" ht="14.4" customHeight="1" thickBot="1" x14ac:dyDescent="0.35">
      <c r="A40" s="339" t="s">
        <v>213</v>
      </c>
      <c r="B40" s="317">
        <v>0</v>
      </c>
      <c r="C40" s="317">
        <v>2.8363</v>
      </c>
      <c r="D40" s="318">
        <v>2.8363</v>
      </c>
      <c r="E40" s="327" t="s">
        <v>176</v>
      </c>
      <c r="F40" s="317">
        <v>0</v>
      </c>
      <c r="G40" s="318">
        <v>0</v>
      </c>
      <c r="H40" s="320">
        <v>0</v>
      </c>
      <c r="I40" s="317">
        <v>4.2300000000000004</v>
      </c>
      <c r="J40" s="318">
        <v>4.2300000000000004</v>
      </c>
      <c r="K40" s="328" t="s">
        <v>176</v>
      </c>
    </row>
    <row r="41" spans="1:11" ht="14.4" customHeight="1" thickBot="1" x14ac:dyDescent="0.35">
      <c r="A41" s="339" t="s">
        <v>214</v>
      </c>
      <c r="B41" s="317">
        <v>2.266312057655</v>
      </c>
      <c r="C41" s="317">
        <v>0</v>
      </c>
      <c r="D41" s="318">
        <v>-2.266312057655</v>
      </c>
      <c r="E41" s="319">
        <v>0</v>
      </c>
      <c r="F41" s="317">
        <v>0</v>
      </c>
      <c r="G41" s="318">
        <v>0</v>
      </c>
      <c r="H41" s="320">
        <v>0.36779999999899998</v>
      </c>
      <c r="I41" s="317">
        <v>0.36779999999899998</v>
      </c>
      <c r="J41" s="318">
        <v>0.36779999999899998</v>
      </c>
      <c r="K41" s="328" t="s">
        <v>177</v>
      </c>
    </row>
    <row r="42" spans="1:11" ht="14.4" customHeight="1" thickBot="1" x14ac:dyDescent="0.35">
      <c r="A42" s="339" t="s">
        <v>215</v>
      </c>
      <c r="B42" s="317">
        <v>29.284522516382999</v>
      </c>
      <c r="C42" s="317">
        <v>52.687199999999997</v>
      </c>
      <c r="D42" s="318">
        <v>23.402677483615999</v>
      </c>
      <c r="E42" s="319">
        <v>1.7991483375049999</v>
      </c>
      <c r="F42" s="317">
        <v>68.700885405752999</v>
      </c>
      <c r="G42" s="318">
        <v>68.700885405752999</v>
      </c>
      <c r="H42" s="320">
        <v>0</v>
      </c>
      <c r="I42" s="317">
        <v>32.710079999999998</v>
      </c>
      <c r="J42" s="318">
        <v>-35.990805405753001</v>
      </c>
      <c r="K42" s="321">
        <v>0.47612312136599999</v>
      </c>
    </row>
    <row r="43" spans="1:11" ht="14.4" customHeight="1" thickBot="1" x14ac:dyDescent="0.35">
      <c r="A43" s="339" t="s">
        <v>216</v>
      </c>
      <c r="B43" s="317">
        <v>100.837615200995</v>
      </c>
      <c r="C43" s="317">
        <v>8.4788399999999999</v>
      </c>
      <c r="D43" s="318">
        <v>-92.358775200994003</v>
      </c>
      <c r="E43" s="319">
        <v>8.4084098805999999E-2</v>
      </c>
      <c r="F43" s="317">
        <v>11.358312643411001</v>
      </c>
      <c r="G43" s="318">
        <v>11.358312643411001</v>
      </c>
      <c r="H43" s="320">
        <v>21.788820000000001</v>
      </c>
      <c r="I43" s="317">
        <v>29.161370000000002</v>
      </c>
      <c r="J43" s="318">
        <v>17.803057356587999</v>
      </c>
      <c r="K43" s="321">
        <v>2.5674033560709999</v>
      </c>
    </row>
    <row r="44" spans="1:11" ht="14.4" customHeight="1" thickBot="1" x14ac:dyDescent="0.35">
      <c r="A44" s="339" t="s">
        <v>217</v>
      </c>
      <c r="B44" s="317">
        <v>0</v>
      </c>
      <c r="C44" s="317">
        <v>8.9374299999990008</v>
      </c>
      <c r="D44" s="318">
        <v>8.9374299999990008</v>
      </c>
      <c r="E44" s="327" t="s">
        <v>176</v>
      </c>
      <c r="F44" s="317">
        <v>0</v>
      </c>
      <c r="G44" s="318">
        <v>0</v>
      </c>
      <c r="H44" s="320">
        <v>0.29699999999900001</v>
      </c>
      <c r="I44" s="317">
        <v>1.0839099999999999</v>
      </c>
      <c r="J44" s="318">
        <v>1.0839099999999999</v>
      </c>
      <c r="K44" s="328" t="s">
        <v>176</v>
      </c>
    </row>
    <row r="45" spans="1:11" ht="14.4" customHeight="1" thickBot="1" x14ac:dyDescent="0.35">
      <c r="A45" s="339" t="s">
        <v>218</v>
      </c>
      <c r="B45" s="317">
        <v>8.5077218508270001</v>
      </c>
      <c r="C45" s="317">
        <v>0.59133000000000002</v>
      </c>
      <c r="D45" s="318">
        <v>-7.9163918508269999</v>
      </c>
      <c r="E45" s="319">
        <v>6.9505093180999997E-2</v>
      </c>
      <c r="F45" s="317">
        <v>0.64106493435099998</v>
      </c>
      <c r="G45" s="318">
        <v>0.64106493435099998</v>
      </c>
      <c r="H45" s="320">
        <v>0</v>
      </c>
      <c r="I45" s="317">
        <v>3.0164800000000001</v>
      </c>
      <c r="J45" s="318">
        <v>2.3754150656480002</v>
      </c>
      <c r="K45" s="321">
        <v>4.7054203690819998</v>
      </c>
    </row>
    <row r="46" spans="1:11" ht="14.4" customHeight="1" thickBot="1" x14ac:dyDescent="0.35">
      <c r="A46" s="338" t="s">
        <v>219</v>
      </c>
      <c r="B46" s="322">
        <v>125.68071884182901</v>
      </c>
      <c r="C46" s="322">
        <v>310.85775000000098</v>
      </c>
      <c r="D46" s="323">
        <v>185.17703115817201</v>
      </c>
      <c r="E46" s="329">
        <v>2.4733925208619998</v>
      </c>
      <c r="F46" s="322">
        <v>167.7</v>
      </c>
      <c r="G46" s="323">
        <v>167.7</v>
      </c>
      <c r="H46" s="325">
        <v>16.38261</v>
      </c>
      <c r="I46" s="322">
        <v>307.92439000000002</v>
      </c>
      <c r="J46" s="323">
        <v>140.22439</v>
      </c>
      <c r="K46" s="330">
        <v>1.836162134764</v>
      </c>
    </row>
    <row r="47" spans="1:11" ht="14.4" customHeight="1" thickBot="1" x14ac:dyDescent="0.35">
      <c r="A47" s="339" t="s">
        <v>220</v>
      </c>
      <c r="B47" s="317">
        <v>0</v>
      </c>
      <c r="C47" s="317">
        <v>0</v>
      </c>
      <c r="D47" s="318">
        <v>0</v>
      </c>
      <c r="E47" s="319">
        <v>1</v>
      </c>
      <c r="F47" s="317">
        <v>3</v>
      </c>
      <c r="G47" s="318">
        <v>3</v>
      </c>
      <c r="H47" s="320">
        <v>0</v>
      </c>
      <c r="I47" s="317">
        <v>1.6673500000000001</v>
      </c>
      <c r="J47" s="318">
        <v>-1.3326499999999999</v>
      </c>
      <c r="K47" s="321">
        <v>0.55578333333300001</v>
      </c>
    </row>
    <row r="48" spans="1:11" ht="14.4" customHeight="1" thickBot="1" x14ac:dyDescent="0.35">
      <c r="A48" s="339" t="s">
        <v>221</v>
      </c>
      <c r="B48" s="317">
        <v>0</v>
      </c>
      <c r="C48" s="317">
        <v>222.83656000000099</v>
      </c>
      <c r="D48" s="318">
        <v>222.83656000000099</v>
      </c>
      <c r="E48" s="327" t="s">
        <v>176</v>
      </c>
      <c r="F48" s="317">
        <v>79</v>
      </c>
      <c r="G48" s="318">
        <v>79</v>
      </c>
      <c r="H48" s="320">
        <v>11.84459</v>
      </c>
      <c r="I48" s="317">
        <v>237.7525</v>
      </c>
      <c r="J48" s="318">
        <v>158.7525</v>
      </c>
      <c r="K48" s="321">
        <v>3.009525316455</v>
      </c>
    </row>
    <row r="49" spans="1:11" ht="14.4" customHeight="1" thickBot="1" x14ac:dyDescent="0.35">
      <c r="A49" s="339" t="s">
        <v>222</v>
      </c>
      <c r="B49" s="317">
        <v>0</v>
      </c>
      <c r="C49" s="317">
        <v>-0.3</v>
      </c>
      <c r="D49" s="318">
        <v>-0.3</v>
      </c>
      <c r="E49" s="327" t="s">
        <v>177</v>
      </c>
      <c r="F49" s="317">
        <v>-0.3</v>
      </c>
      <c r="G49" s="318">
        <v>-0.3</v>
      </c>
      <c r="H49" s="320">
        <v>0</v>
      </c>
      <c r="I49" s="317">
        <v>0</v>
      </c>
      <c r="J49" s="318">
        <v>0.3</v>
      </c>
      <c r="K49" s="321">
        <v>0</v>
      </c>
    </row>
    <row r="50" spans="1:11" ht="14.4" customHeight="1" thickBot="1" x14ac:dyDescent="0.35">
      <c r="A50" s="339" t="s">
        <v>223</v>
      </c>
      <c r="B50" s="317">
        <v>83.511371945212005</v>
      </c>
      <c r="C50" s="317">
        <v>50.063749999999999</v>
      </c>
      <c r="D50" s="318">
        <v>-33.447621945210997</v>
      </c>
      <c r="E50" s="319">
        <v>0.59948422393099998</v>
      </c>
      <c r="F50" s="317">
        <v>50</v>
      </c>
      <c r="G50" s="318">
        <v>50</v>
      </c>
      <c r="H50" s="320">
        <v>2.9938400000000001</v>
      </c>
      <c r="I50" s="317">
        <v>42.664389999999997</v>
      </c>
      <c r="J50" s="318">
        <v>-7.33561</v>
      </c>
      <c r="K50" s="321">
        <v>0.85328780000000004</v>
      </c>
    </row>
    <row r="51" spans="1:11" ht="14.4" customHeight="1" thickBot="1" x14ac:dyDescent="0.35">
      <c r="A51" s="339" t="s">
        <v>224</v>
      </c>
      <c r="B51" s="317">
        <v>19.646695714193999</v>
      </c>
      <c r="C51" s="317">
        <v>17.37285</v>
      </c>
      <c r="D51" s="318">
        <v>-2.2738457141940001</v>
      </c>
      <c r="E51" s="319">
        <v>0.884263198897</v>
      </c>
      <c r="F51" s="317">
        <v>16</v>
      </c>
      <c r="G51" s="318">
        <v>16</v>
      </c>
      <c r="H51" s="320">
        <v>1.5441800000000001</v>
      </c>
      <c r="I51" s="317">
        <v>11.581659999999999</v>
      </c>
      <c r="J51" s="318">
        <v>-4.4183399999999997</v>
      </c>
      <c r="K51" s="321">
        <v>0.72385374999999996</v>
      </c>
    </row>
    <row r="52" spans="1:11" ht="14.4" customHeight="1" thickBot="1" x14ac:dyDescent="0.35">
      <c r="A52" s="339" t="s">
        <v>225</v>
      </c>
      <c r="B52" s="317">
        <v>22.522651182421999</v>
      </c>
      <c r="C52" s="317">
        <v>20.884589999999999</v>
      </c>
      <c r="D52" s="318">
        <v>-1.6380611824219999</v>
      </c>
      <c r="E52" s="319">
        <v>0.92727049896699998</v>
      </c>
      <c r="F52" s="317">
        <v>20</v>
      </c>
      <c r="G52" s="318">
        <v>20</v>
      </c>
      <c r="H52" s="320">
        <v>0</v>
      </c>
      <c r="I52" s="317">
        <v>14.25849</v>
      </c>
      <c r="J52" s="318">
        <v>-5.7415099999999999</v>
      </c>
      <c r="K52" s="321">
        <v>0.71292449999999996</v>
      </c>
    </row>
    <row r="53" spans="1:11" ht="14.4" customHeight="1" thickBot="1" x14ac:dyDescent="0.35">
      <c r="A53" s="338" t="s">
        <v>226</v>
      </c>
      <c r="B53" s="322">
        <v>0</v>
      </c>
      <c r="C53" s="322">
        <v>4.1512399999999996</v>
      </c>
      <c r="D53" s="323">
        <v>4.1512399999999996</v>
      </c>
      <c r="E53" s="324" t="s">
        <v>177</v>
      </c>
      <c r="F53" s="322">
        <v>0</v>
      </c>
      <c r="G53" s="323">
        <v>0</v>
      </c>
      <c r="H53" s="325">
        <v>0</v>
      </c>
      <c r="I53" s="322">
        <v>5.2489999999999997</v>
      </c>
      <c r="J53" s="323">
        <v>5.2489999999999997</v>
      </c>
      <c r="K53" s="326" t="s">
        <v>176</v>
      </c>
    </row>
    <row r="54" spans="1:11" ht="14.4" customHeight="1" thickBot="1" x14ac:dyDescent="0.35">
      <c r="A54" s="339" t="s">
        <v>227</v>
      </c>
      <c r="B54" s="317">
        <v>0</v>
      </c>
      <c r="C54" s="317">
        <v>4.1512399999999996</v>
      </c>
      <c r="D54" s="318">
        <v>4.1512399999999996</v>
      </c>
      <c r="E54" s="327" t="s">
        <v>177</v>
      </c>
      <c r="F54" s="317">
        <v>0</v>
      </c>
      <c r="G54" s="318">
        <v>0</v>
      </c>
      <c r="H54" s="320">
        <v>0</v>
      </c>
      <c r="I54" s="317">
        <v>5.2489999999999997</v>
      </c>
      <c r="J54" s="318">
        <v>5.2489999999999997</v>
      </c>
      <c r="K54" s="328" t="s">
        <v>176</v>
      </c>
    </row>
    <row r="55" spans="1:11" ht="14.4" customHeight="1" thickBot="1" x14ac:dyDescent="0.35">
      <c r="A55" s="338" t="s">
        <v>228</v>
      </c>
      <c r="B55" s="322">
        <v>0</v>
      </c>
      <c r="C55" s="322">
        <v>2.2234600000000002</v>
      </c>
      <c r="D55" s="323">
        <v>2.2234600000000002</v>
      </c>
      <c r="E55" s="324" t="s">
        <v>176</v>
      </c>
      <c r="F55" s="322">
        <v>0</v>
      </c>
      <c r="G55" s="323">
        <v>0</v>
      </c>
      <c r="H55" s="325">
        <v>0.71865999999899999</v>
      </c>
      <c r="I55" s="322">
        <v>1.90212</v>
      </c>
      <c r="J55" s="323">
        <v>1.90212</v>
      </c>
      <c r="K55" s="326" t="s">
        <v>176</v>
      </c>
    </row>
    <row r="56" spans="1:11" ht="14.4" customHeight="1" thickBot="1" x14ac:dyDescent="0.35">
      <c r="A56" s="339" t="s">
        <v>229</v>
      </c>
      <c r="B56" s="317">
        <v>0</v>
      </c>
      <c r="C56" s="317">
        <v>1.6432899999999999</v>
      </c>
      <c r="D56" s="318">
        <v>1.6432899999999999</v>
      </c>
      <c r="E56" s="327" t="s">
        <v>176</v>
      </c>
      <c r="F56" s="317">
        <v>0</v>
      </c>
      <c r="G56" s="318">
        <v>0</v>
      </c>
      <c r="H56" s="320">
        <v>0.42267999999900002</v>
      </c>
      <c r="I56" s="317">
        <v>0.95316999999899998</v>
      </c>
      <c r="J56" s="318">
        <v>0.95316999999899998</v>
      </c>
      <c r="K56" s="328" t="s">
        <v>176</v>
      </c>
    </row>
    <row r="57" spans="1:11" ht="14.4" customHeight="1" thickBot="1" x14ac:dyDescent="0.35">
      <c r="A57" s="339" t="s">
        <v>230</v>
      </c>
      <c r="B57" s="317">
        <v>0</v>
      </c>
      <c r="C57" s="317">
        <v>3.4299999999999997E-2</v>
      </c>
      <c r="D57" s="318">
        <v>3.4299999999999997E-2</v>
      </c>
      <c r="E57" s="327" t="s">
        <v>176</v>
      </c>
      <c r="F57" s="317">
        <v>0</v>
      </c>
      <c r="G57" s="318">
        <v>0</v>
      </c>
      <c r="H57" s="320">
        <v>5.99999999999995E-5</v>
      </c>
      <c r="I57" s="317">
        <v>2.7799999999999999E-3</v>
      </c>
      <c r="J57" s="318">
        <v>2.7799999999999999E-3</v>
      </c>
      <c r="K57" s="328" t="s">
        <v>176</v>
      </c>
    </row>
    <row r="58" spans="1:11" ht="14.4" customHeight="1" thickBot="1" x14ac:dyDescent="0.35">
      <c r="A58" s="339" t="s">
        <v>231</v>
      </c>
      <c r="B58" s="317">
        <v>0</v>
      </c>
      <c r="C58" s="317">
        <v>0.54198000000000002</v>
      </c>
      <c r="D58" s="318">
        <v>0.54198000000000002</v>
      </c>
      <c r="E58" s="327" t="s">
        <v>176</v>
      </c>
      <c r="F58" s="317">
        <v>0</v>
      </c>
      <c r="G58" s="318">
        <v>0</v>
      </c>
      <c r="H58" s="320">
        <v>0.29575999999899999</v>
      </c>
      <c r="I58" s="317">
        <v>0.93862999999999996</v>
      </c>
      <c r="J58" s="318">
        <v>0.93862999999999996</v>
      </c>
      <c r="K58" s="328" t="s">
        <v>176</v>
      </c>
    </row>
    <row r="59" spans="1:11" ht="14.4" customHeight="1" thickBot="1" x14ac:dyDescent="0.35">
      <c r="A59" s="339" t="s">
        <v>232</v>
      </c>
      <c r="B59" s="317">
        <v>0</v>
      </c>
      <c r="C59" s="317">
        <v>3.8899999999999998E-3</v>
      </c>
      <c r="D59" s="318">
        <v>3.8899999999999998E-3</v>
      </c>
      <c r="E59" s="327" t="s">
        <v>177</v>
      </c>
      <c r="F59" s="317">
        <v>0</v>
      </c>
      <c r="G59" s="318">
        <v>0</v>
      </c>
      <c r="H59" s="320">
        <v>1.6000000000000001E-4</v>
      </c>
      <c r="I59" s="317">
        <v>7.5399999999999998E-3</v>
      </c>
      <c r="J59" s="318">
        <v>7.5399999999999998E-3</v>
      </c>
      <c r="K59" s="328" t="s">
        <v>176</v>
      </c>
    </row>
    <row r="60" spans="1:11" ht="14.4" customHeight="1" thickBot="1" x14ac:dyDescent="0.35">
      <c r="A60" s="338" t="s">
        <v>233</v>
      </c>
      <c r="B60" s="322">
        <v>0</v>
      </c>
      <c r="C60" s="322">
        <v>0.23064999999999999</v>
      </c>
      <c r="D60" s="323">
        <v>0.23064999999999999</v>
      </c>
      <c r="E60" s="324" t="s">
        <v>176</v>
      </c>
      <c r="F60" s="322">
        <v>0</v>
      </c>
      <c r="G60" s="323">
        <v>0</v>
      </c>
      <c r="H60" s="325">
        <v>2.298E-2</v>
      </c>
      <c r="I60" s="322">
        <v>0.10604</v>
      </c>
      <c r="J60" s="323">
        <v>0.10604</v>
      </c>
      <c r="K60" s="326" t="s">
        <v>176</v>
      </c>
    </row>
    <row r="61" spans="1:11" ht="14.4" customHeight="1" thickBot="1" x14ac:dyDescent="0.35">
      <c r="A61" s="339" t="s">
        <v>234</v>
      </c>
      <c r="B61" s="317">
        <v>0</v>
      </c>
      <c r="C61" s="317">
        <v>0.23064999999999999</v>
      </c>
      <c r="D61" s="318">
        <v>0.23064999999999999</v>
      </c>
      <c r="E61" s="327" t="s">
        <v>176</v>
      </c>
      <c r="F61" s="317">
        <v>0</v>
      </c>
      <c r="G61" s="318">
        <v>0</v>
      </c>
      <c r="H61" s="320">
        <v>2.298E-2</v>
      </c>
      <c r="I61" s="317">
        <v>0.10604</v>
      </c>
      <c r="J61" s="318">
        <v>0.10604</v>
      </c>
      <c r="K61" s="328" t="s">
        <v>176</v>
      </c>
    </row>
    <row r="62" spans="1:11" ht="14.4" customHeight="1" thickBot="1" x14ac:dyDescent="0.35">
      <c r="A62" s="338" t="s">
        <v>235</v>
      </c>
      <c r="B62" s="322">
        <v>0</v>
      </c>
      <c r="C62" s="322">
        <v>0.20730999999999999</v>
      </c>
      <c r="D62" s="323">
        <v>0.20730999999999999</v>
      </c>
      <c r="E62" s="324" t="s">
        <v>176</v>
      </c>
      <c r="F62" s="322">
        <v>0</v>
      </c>
      <c r="G62" s="323">
        <v>0</v>
      </c>
      <c r="H62" s="325">
        <v>0.11762</v>
      </c>
      <c r="I62" s="322">
        <v>0.25572</v>
      </c>
      <c r="J62" s="323">
        <v>0.25572</v>
      </c>
      <c r="K62" s="326" t="s">
        <v>176</v>
      </c>
    </row>
    <row r="63" spans="1:11" ht="14.4" customHeight="1" thickBot="1" x14ac:dyDescent="0.35">
      <c r="A63" s="339" t="s">
        <v>236</v>
      </c>
      <c r="B63" s="317">
        <v>0</v>
      </c>
      <c r="C63" s="317">
        <v>0.20730999999999999</v>
      </c>
      <c r="D63" s="318">
        <v>0.20730999999999999</v>
      </c>
      <c r="E63" s="327" t="s">
        <v>176</v>
      </c>
      <c r="F63" s="317">
        <v>0</v>
      </c>
      <c r="G63" s="318">
        <v>0</v>
      </c>
      <c r="H63" s="320">
        <v>0.11762</v>
      </c>
      <c r="I63" s="317">
        <v>0.25572</v>
      </c>
      <c r="J63" s="318">
        <v>0.25572</v>
      </c>
      <c r="K63" s="328" t="s">
        <v>176</v>
      </c>
    </row>
    <row r="64" spans="1:11" ht="14.4" customHeight="1" thickBot="1" x14ac:dyDescent="0.35">
      <c r="A64" s="337" t="s">
        <v>22</v>
      </c>
      <c r="B64" s="317">
        <v>2046.7572583717399</v>
      </c>
      <c r="C64" s="317">
        <v>1810.7745199999999</v>
      </c>
      <c r="D64" s="318">
        <v>-235.982738371739</v>
      </c>
      <c r="E64" s="319">
        <v>0.88470409111399995</v>
      </c>
      <c r="F64" s="317">
        <v>1852.9800940252501</v>
      </c>
      <c r="G64" s="318">
        <v>1852.9800940252501</v>
      </c>
      <c r="H64" s="320">
        <v>196.73599999999999</v>
      </c>
      <c r="I64" s="317">
        <v>1815.70065</v>
      </c>
      <c r="J64" s="318">
        <v>-37.279444025251003</v>
      </c>
      <c r="K64" s="321">
        <v>0.97988135752399996</v>
      </c>
    </row>
    <row r="65" spans="1:11" ht="14.4" customHeight="1" thickBot="1" x14ac:dyDescent="0.35">
      <c r="A65" s="338" t="s">
        <v>237</v>
      </c>
      <c r="B65" s="322">
        <v>0</v>
      </c>
      <c r="C65" s="322">
        <v>-7.90625</v>
      </c>
      <c r="D65" s="323">
        <v>-7.90625</v>
      </c>
      <c r="E65" s="324" t="s">
        <v>176</v>
      </c>
      <c r="F65" s="322">
        <v>0</v>
      </c>
      <c r="G65" s="323">
        <v>0</v>
      </c>
      <c r="H65" s="325">
        <v>-2.7826300000000002</v>
      </c>
      <c r="I65" s="322">
        <v>-9.1223700000000001</v>
      </c>
      <c r="J65" s="323">
        <v>-9.1223700000000001</v>
      </c>
      <c r="K65" s="326" t="s">
        <v>176</v>
      </c>
    </row>
    <row r="66" spans="1:11" ht="14.4" customHeight="1" thickBot="1" x14ac:dyDescent="0.35">
      <c r="A66" s="339" t="s">
        <v>238</v>
      </c>
      <c r="B66" s="317">
        <v>0</v>
      </c>
      <c r="C66" s="317">
        <v>-7.90625</v>
      </c>
      <c r="D66" s="318">
        <v>-7.90625</v>
      </c>
      <c r="E66" s="327" t="s">
        <v>176</v>
      </c>
      <c r="F66" s="317">
        <v>0</v>
      </c>
      <c r="G66" s="318">
        <v>0</v>
      </c>
      <c r="H66" s="320">
        <v>-2.7826300000000002</v>
      </c>
      <c r="I66" s="317">
        <v>-9.1223700000000001</v>
      </c>
      <c r="J66" s="318">
        <v>-9.1223700000000001</v>
      </c>
      <c r="K66" s="328" t="s">
        <v>176</v>
      </c>
    </row>
    <row r="67" spans="1:11" ht="14.4" customHeight="1" thickBot="1" x14ac:dyDescent="0.35">
      <c r="A67" s="338" t="s">
        <v>239</v>
      </c>
      <c r="B67" s="322">
        <v>2046.7572583717399</v>
      </c>
      <c r="C67" s="322">
        <v>1810.7745199999999</v>
      </c>
      <c r="D67" s="323">
        <v>-235.982738371739</v>
      </c>
      <c r="E67" s="329">
        <v>0.88470409111399995</v>
      </c>
      <c r="F67" s="322">
        <v>1852.9800940252501</v>
      </c>
      <c r="G67" s="323">
        <v>1852.9800940252501</v>
      </c>
      <c r="H67" s="325">
        <v>196.73599999999999</v>
      </c>
      <c r="I67" s="322">
        <v>1815.70065</v>
      </c>
      <c r="J67" s="323">
        <v>-37.279444025251003</v>
      </c>
      <c r="K67" s="330">
        <v>0.97988135752399996</v>
      </c>
    </row>
    <row r="68" spans="1:11" ht="14.4" customHeight="1" thickBot="1" x14ac:dyDescent="0.35">
      <c r="A68" s="339" t="s">
        <v>240</v>
      </c>
      <c r="B68" s="317">
        <v>660.76145987835196</v>
      </c>
      <c r="C68" s="317">
        <v>578.21400000000006</v>
      </c>
      <c r="D68" s="318">
        <v>-82.547459878351006</v>
      </c>
      <c r="E68" s="319">
        <v>0.87507222365299997</v>
      </c>
      <c r="F68" s="317">
        <v>600.99999999999795</v>
      </c>
      <c r="G68" s="318">
        <v>600.99999999999795</v>
      </c>
      <c r="H68" s="320">
        <v>52.626999999999001</v>
      </c>
      <c r="I68" s="317">
        <v>606.40499999999997</v>
      </c>
      <c r="J68" s="318">
        <v>5.4050000000020004</v>
      </c>
      <c r="K68" s="321">
        <v>1.0089933444250001</v>
      </c>
    </row>
    <row r="69" spans="1:11" ht="14.4" customHeight="1" thickBot="1" x14ac:dyDescent="0.35">
      <c r="A69" s="339" t="s">
        <v>241</v>
      </c>
      <c r="B69" s="317">
        <v>332.32663090266999</v>
      </c>
      <c r="C69" s="317">
        <v>191.66200000000001</v>
      </c>
      <c r="D69" s="318">
        <v>-140.66463090267001</v>
      </c>
      <c r="E69" s="319">
        <v>0.57672777977300005</v>
      </c>
      <c r="F69" s="317">
        <v>206.98009402525801</v>
      </c>
      <c r="G69" s="318">
        <v>206.98009402525801</v>
      </c>
      <c r="H69" s="320">
        <v>12.808999999999999</v>
      </c>
      <c r="I69" s="317">
        <v>188.19800000000001</v>
      </c>
      <c r="J69" s="318">
        <v>-18.782094025258001</v>
      </c>
      <c r="K69" s="321">
        <v>0.90925651998699997</v>
      </c>
    </row>
    <row r="70" spans="1:11" ht="14.4" customHeight="1" thickBot="1" x14ac:dyDescent="0.35">
      <c r="A70" s="339" t="s">
        <v>242</v>
      </c>
      <c r="B70" s="317">
        <v>1039.3771216380801</v>
      </c>
      <c r="C70" s="317">
        <v>1051.732</v>
      </c>
      <c r="D70" s="318">
        <v>12.354878361921999</v>
      </c>
      <c r="E70" s="319">
        <v>1.0118868099980001</v>
      </c>
      <c r="F70" s="317">
        <v>1040</v>
      </c>
      <c r="G70" s="318">
        <v>1040</v>
      </c>
      <c r="H70" s="320">
        <v>131.30000000000001</v>
      </c>
      <c r="I70" s="317">
        <v>1020.239</v>
      </c>
      <c r="J70" s="318">
        <v>-19.760999999995001</v>
      </c>
      <c r="K70" s="321">
        <v>0.98099903846100001</v>
      </c>
    </row>
    <row r="71" spans="1:11" ht="14.4" customHeight="1" thickBot="1" x14ac:dyDescent="0.35">
      <c r="A71" s="339" t="s">
        <v>243</v>
      </c>
      <c r="B71" s="317">
        <v>14.292045952639</v>
      </c>
      <c r="C71" s="317">
        <v>-10.83348</v>
      </c>
      <c r="D71" s="318">
        <v>-25.125525952638998</v>
      </c>
      <c r="E71" s="319">
        <v>-0.75800763836700003</v>
      </c>
      <c r="F71" s="317">
        <v>4.9999999999989999</v>
      </c>
      <c r="G71" s="318">
        <v>4.9999999999989999</v>
      </c>
      <c r="H71" s="320">
        <v>0</v>
      </c>
      <c r="I71" s="317">
        <v>0.85865000000000002</v>
      </c>
      <c r="J71" s="318">
        <v>-4.141349999999</v>
      </c>
      <c r="K71" s="321">
        <v>0.17172999999999999</v>
      </c>
    </row>
    <row r="72" spans="1:11" ht="14.4" customHeight="1" thickBot="1" x14ac:dyDescent="0.35">
      <c r="A72" s="338" t="s">
        <v>244</v>
      </c>
      <c r="B72" s="322">
        <v>0</v>
      </c>
      <c r="C72" s="322">
        <v>7.90625</v>
      </c>
      <c r="D72" s="323">
        <v>7.90625</v>
      </c>
      <c r="E72" s="324" t="s">
        <v>176</v>
      </c>
      <c r="F72" s="322">
        <v>0</v>
      </c>
      <c r="G72" s="323">
        <v>0</v>
      </c>
      <c r="H72" s="325">
        <v>2.7826300000000002</v>
      </c>
      <c r="I72" s="322">
        <v>9.1223700000000001</v>
      </c>
      <c r="J72" s="323">
        <v>9.1223700000000001</v>
      </c>
      <c r="K72" s="326" t="s">
        <v>176</v>
      </c>
    </row>
    <row r="73" spans="1:11" ht="14.4" customHeight="1" thickBot="1" x14ac:dyDescent="0.35">
      <c r="A73" s="339" t="s">
        <v>245</v>
      </c>
      <c r="B73" s="317">
        <v>0</v>
      </c>
      <c r="C73" s="317">
        <v>2.5884100000000001</v>
      </c>
      <c r="D73" s="318">
        <v>2.5884100000000001</v>
      </c>
      <c r="E73" s="327" t="s">
        <v>176</v>
      </c>
      <c r="F73" s="317">
        <v>0</v>
      </c>
      <c r="G73" s="318">
        <v>0</v>
      </c>
      <c r="H73" s="320">
        <v>0.84227999999900005</v>
      </c>
      <c r="I73" s="317">
        <v>3.11876</v>
      </c>
      <c r="J73" s="318">
        <v>3.11876</v>
      </c>
      <c r="K73" s="328" t="s">
        <v>176</v>
      </c>
    </row>
    <row r="74" spans="1:11" ht="14.4" customHeight="1" thickBot="1" x14ac:dyDescent="0.35">
      <c r="A74" s="339" t="s">
        <v>246</v>
      </c>
      <c r="B74" s="317">
        <v>0</v>
      </c>
      <c r="C74" s="317">
        <v>0.58220000000000005</v>
      </c>
      <c r="D74" s="318">
        <v>0.58220000000000005</v>
      </c>
      <c r="E74" s="327" t="s">
        <v>176</v>
      </c>
      <c r="F74" s="317">
        <v>0</v>
      </c>
      <c r="G74" s="318">
        <v>0</v>
      </c>
      <c r="H74" s="320">
        <v>0.16822000000000001</v>
      </c>
      <c r="I74" s="317">
        <v>0.65756000000000003</v>
      </c>
      <c r="J74" s="318">
        <v>0.65756000000000003</v>
      </c>
      <c r="K74" s="328" t="s">
        <v>176</v>
      </c>
    </row>
    <row r="75" spans="1:11" ht="14.4" customHeight="1" thickBot="1" x14ac:dyDescent="0.35">
      <c r="A75" s="339" t="s">
        <v>247</v>
      </c>
      <c r="B75" s="317">
        <v>0</v>
      </c>
      <c r="C75" s="317">
        <v>4.7356400000000001</v>
      </c>
      <c r="D75" s="318">
        <v>4.7356400000000001</v>
      </c>
      <c r="E75" s="327" t="s">
        <v>176</v>
      </c>
      <c r="F75" s="317">
        <v>0</v>
      </c>
      <c r="G75" s="318">
        <v>0</v>
      </c>
      <c r="H75" s="320">
        <v>1.77213</v>
      </c>
      <c r="I75" s="317">
        <v>5.34605</v>
      </c>
      <c r="J75" s="318">
        <v>5.34605</v>
      </c>
      <c r="K75" s="328" t="s">
        <v>176</v>
      </c>
    </row>
    <row r="76" spans="1:11" ht="14.4" customHeight="1" thickBot="1" x14ac:dyDescent="0.35">
      <c r="A76" s="337" t="s">
        <v>23</v>
      </c>
      <c r="B76" s="317">
        <v>280790.41585567797</v>
      </c>
      <c r="C76" s="317">
        <v>296000.25994000002</v>
      </c>
      <c r="D76" s="318">
        <v>15209.8440843222</v>
      </c>
      <c r="E76" s="319">
        <v>1.0541679602480001</v>
      </c>
      <c r="F76" s="317">
        <v>286415</v>
      </c>
      <c r="G76" s="318">
        <v>286415</v>
      </c>
      <c r="H76" s="320">
        <v>29389.753570000001</v>
      </c>
      <c r="I76" s="317">
        <v>315583.39178000001</v>
      </c>
      <c r="J76" s="318">
        <v>29168.3917799999</v>
      </c>
      <c r="K76" s="321">
        <v>1.101839609587</v>
      </c>
    </row>
    <row r="77" spans="1:11" ht="14.4" customHeight="1" thickBot="1" x14ac:dyDescent="0.35">
      <c r="A77" s="338" t="s">
        <v>248</v>
      </c>
      <c r="B77" s="322">
        <v>-5.0401774498799998</v>
      </c>
      <c r="C77" s="322">
        <v>-9.7886000000000006</v>
      </c>
      <c r="D77" s="323">
        <v>-4.7484225501189998</v>
      </c>
      <c r="E77" s="329">
        <v>1.9421141611249999</v>
      </c>
      <c r="F77" s="322">
        <v>0</v>
      </c>
      <c r="G77" s="323">
        <v>0</v>
      </c>
      <c r="H77" s="325">
        <v>-139.93681000000001</v>
      </c>
      <c r="I77" s="322">
        <v>-139.93681000000001</v>
      </c>
      <c r="J77" s="323">
        <v>-139.93681000000001</v>
      </c>
      <c r="K77" s="326" t="s">
        <v>176</v>
      </c>
    </row>
    <row r="78" spans="1:11" ht="14.4" customHeight="1" thickBot="1" x14ac:dyDescent="0.35">
      <c r="A78" s="339" t="s">
        <v>249</v>
      </c>
      <c r="B78" s="317">
        <v>-5.0401774498799998</v>
      </c>
      <c r="C78" s="317">
        <v>-9.7886000000000006</v>
      </c>
      <c r="D78" s="318">
        <v>-4.7484225501189998</v>
      </c>
      <c r="E78" s="319">
        <v>1.9421141611249999</v>
      </c>
      <c r="F78" s="317">
        <v>0</v>
      </c>
      <c r="G78" s="318">
        <v>0</v>
      </c>
      <c r="H78" s="320">
        <v>-139.93681000000001</v>
      </c>
      <c r="I78" s="317">
        <v>-139.93681000000001</v>
      </c>
      <c r="J78" s="318">
        <v>-139.93681000000001</v>
      </c>
      <c r="K78" s="328" t="s">
        <v>176</v>
      </c>
    </row>
    <row r="79" spans="1:11" ht="14.4" customHeight="1" thickBot="1" x14ac:dyDescent="0.35">
      <c r="A79" s="338" t="s">
        <v>250</v>
      </c>
      <c r="B79" s="322">
        <v>280795.45603312802</v>
      </c>
      <c r="C79" s="322">
        <v>296010.04853999999</v>
      </c>
      <c r="D79" s="323">
        <v>15214.592506872301</v>
      </c>
      <c r="E79" s="329">
        <v>1.0541838985630001</v>
      </c>
      <c r="F79" s="322">
        <v>286415</v>
      </c>
      <c r="G79" s="323">
        <v>286415</v>
      </c>
      <c r="H79" s="325">
        <v>29529.69038</v>
      </c>
      <c r="I79" s="322">
        <v>315723.32858999999</v>
      </c>
      <c r="J79" s="323">
        <v>29308.328589999899</v>
      </c>
      <c r="K79" s="330">
        <v>1.102328190178</v>
      </c>
    </row>
    <row r="80" spans="1:11" ht="14.4" customHeight="1" thickBot="1" x14ac:dyDescent="0.35">
      <c r="A80" s="339" t="s">
        <v>251</v>
      </c>
      <c r="B80" s="317">
        <v>20400.133806573602</v>
      </c>
      <c r="C80" s="317">
        <v>22901.707160000002</v>
      </c>
      <c r="D80" s="318">
        <v>2501.57335342639</v>
      </c>
      <c r="E80" s="319">
        <v>1.122625340458</v>
      </c>
      <c r="F80" s="317">
        <v>22288</v>
      </c>
      <c r="G80" s="318">
        <v>22288</v>
      </c>
      <c r="H80" s="320">
        <v>2256.8750100000002</v>
      </c>
      <c r="I80" s="317">
        <v>25479.311389999999</v>
      </c>
      <c r="J80" s="318">
        <v>3191.3113899999998</v>
      </c>
      <c r="K80" s="321">
        <v>1.143185184404</v>
      </c>
    </row>
    <row r="81" spans="1:11" ht="14.4" customHeight="1" thickBot="1" x14ac:dyDescent="0.35">
      <c r="A81" s="339" t="s">
        <v>252</v>
      </c>
      <c r="B81" s="317">
        <v>1163.0001049950399</v>
      </c>
      <c r="C81" s="317">
        <v>953.02187000000094</v>
      </c>
      <c r="D81" s="318">
        <v>-209.978234995039</v>
      </c>
      <c r="E81" s="319">
        <v>0.819451232985</v>
      </c>
      <c r="F81" s="317">
        <v>1000</v>
      </c>
      <c r="G81" s="318">
        <v>1000</v>
      </c>
      <c r="H81" s="320">
        <v>143.45407</v>
      </c>
      <c r="I81" s="317">
        <v>1028.48145</v>
      </c>
      <c r="J81" s="318">
        <v>28.481449999999001</v>
      </c>
      <c r="K81" s="321">
        <v>1.0284814499999999</v>
      </c>
    </row>
    <row r="82" spans="1:11" ht="14.4" customHeight="1" thickBot="1" x14ac:dyDescent="0.35">
      <c r="A82" s="339" t="s">
        <v>253</v>
      </c>
      <c r="B82" s="317">
        <v>3192.9909481886798</v>
      </c>
      <c r="C82" s="317">
        <v>2822.7291799999998</v>
      </c>
      <c r="D82" s="318">
        <v>-370.26176818867998</v>
      </c>
      <c r="E82" s="319">
        <v>0.88403920518500001</v>
      </c>
      <c r="F82" s="317">
        <v>2108</v>
      </c>
      <c r="G82" s="318">
        <v>2108</v>
      </c>
      <c r="H82" s="320">
        <v>180.03155000000001</v>
      </c>
      <c r="I82" s="317">
        <v>5784.5897999999997</v>
      </c>
      <c r="J82" s="318">
        <v>3676.5898000000002</v>
      </c>
      <c r="K82" s="321">
        <v>2.7441128083490001</v>
      </c>
    </row>
    <row r="83" spans="1:11" ht="14.4" customHeight="1" thickBot="1" x14ac:dyDescent="0.35">
      <c r="A83" s="339" t="s">
        <v>254</v>
      </c>
      <c r="B83" s="317">
        <v>94349.522257016506</v>
      </c>
      <c r="C83" s="317">
        <v>94803.865230000098</v>
      </c>
      <c r="D83" s="318">
        <v>454.34297298359201</v>
      </c>
      <c r="E83" s="319">
        <v>1.004815530191</v>
      </c>
      <c r="F83" s="317">
        <v>91613</v>
      </c>
      <c r="G83" s="318">
        <v>91613</v>
      </c>
      <c r="H83" s="320">
        <v>9102.9680499999795</v>
      </c>
      <c r="I83" s="317">
        <v>98741.401410000006</v>
      </c>
      <c r="J83" s="318">
        <v>7128.4014100000404</v>
      </c>
      <c r="K83" s="321">
        <v>1.0778099331969999</v>
      </c>
    </row>
    <row r="84" spans="1:11" ht="14.4" customHeight="1" thickBot="1" x14ac:dyDescent="0.35">
      <c r="A84" s="339" t="s">
        <v>255</v>
      </c>
      <c r="B84" s="317">
        <v>119699.781085436</v>
      </c>
      <c r="C84" s="317">
        <v>129632.69581</v>
      </c>
      <c r="D84" s="318">
        <v>9932.9147245638596</v>
      </c>
      <c r="E84" s="319">
        <v>1.0829818954920001</v>
      </c>
      <c r="F84" s="317">
        <v>125794</v>
      </c>
      <c r="G84" s="318">
        <v>125794</v>
      </c>
      <c r="H84" s="320">
        <v>13850.70743</v>
      </c>
      <c r="I84" s="317">
        <v>134088.18150000001</v>
      </c>
      <c r="J84" s="318">
        <v>8294.1815000000097</v>
      </c>
      <c r="K84" s="321">
        <v>1.065934635197</v>
      </c>
    </row>
    <row r="85" spans="1:11" ht="14.4" customHeight="1" thickBot="1" x14ac:dyDescent="0.35">
      <c r="A85" s="339" t="s">
        <v>256</v>
      </c>
      <c r="B85" s="317">
        <v>2900.1629369175398</v>
      </c>
      <c r="C85" s="317">
        <v>3977.10205</v>
      </c>
      <c r="D85" s="318">
        <v>1076.9391130824599</v>
      </c>
      <c r="E85" s="319">
        <v>1.371337451207</v>
      </c>
      <c r="F85" s="317">
        <v>3885</v>
      </c>
      <c r="G85" s="318">
        <v>3885</v>
      </c>
      <c r="H85" s="320">
        <v>380.23445999999899</v>
      </c>
      <c r="I85" s="317">
        <v>4851.31387</v>
      </c>
      <c r="J85" s="318">
        <v>966.313870000002</v>
      </c>
      <c r="K85" s="321">
        <v>1.2487294388670001</v>
      </c>
    </row>
    <row r="86" spans="1:11" ht="14.4" customHeight="1" thickBot="1" x14ac:dyDescent="0.35">
      <c r="A86" s="339" t="s">
        <v>257</v>
      </c>
      <c r="B86" s="317">
        <v>11699.931102901101</v>
      </c>
      <c r="C86" s="317">
        <v>13129.67699</v>
      </c>
      <c r="D86" s="318">
        <v>1429.7458870989101</v>
      </c>
      <c r="E86" s="319">
        <v>1.1222012227689999</v>
      </c>
      <c r="F86" s="317">
        <v>12860</v>
      </c>
      <c r="G86" s="318">
        <v>12860</v>
      </c>
      <c r="H86" s="320">
        <v>1016.76978</v>
      </c>
      <c r="I86" s="317">
        <v>15049.25057</v>
      </c>
      <c r="J86" s="318">
        <v>2189.2505700000002</v>
      </c>
      <c r="K86" s="321">
        <v>1.170237213841</v>
      </c>
    </row>
    <row r="87" spans="1:11" ht="14.4" customHeight="1" thickBot="1" x14ac:dyDescent="0.35">
      <c r="A87" s="339" t="s">
        <v>258</v>
      </c>
      <c r="B87" s="317">
        <v>15000.3381085486</v>
      </c>
      <c r="C87" s="317">
        <v>16609.853579999999</v>
      </c>
      <c r="D87" s="318">
        <v>1609.5154714514399</v>
      </c>
      <c r="E87" s="319">
        <v>1.107298612858</v>
      </c>
      <c r="F87" s="317">
        <v>16413</v>
      </c>
      <c r="G87" s="318">
        <v>16413</v>
      </c>
      <c r="H87" s="320">
        <v>1446.50945</v>
      </c>
      <c r="I87" s="317">
        <v>18328.123759999999</v>
      </c>
      <c r="J87" s="318">
        <v>1915.1237599999999</v>
      </c>
      <c r="K87" s="321">
        <v>1.1166833461279999</v>
      </c>
    </row>
    <row r="88" spans="1:11" ht="14.4" customHeight="1" thickBot="1" x14ac:dyDescent="0.35">
      <c r="A88" s="339" t="s">
        <v>259</v>
      </c>
      <c r="B88" s="317">
        <v>2856.9948088072301</v>
      </c>
      <c r="C88" s="317">
        <v>524.45659000000001</v>
      </c>
      <c r="D88" s="318">
        <v>-2332.5382188072299</v>
      </c>
      <c r="E88" s="319">
        <v>0.183569318496</v>
      </c>
      <c r="F88" s="317">
        <v>522</v>
      </c>
      <c r="G88" s="318">
        <v>522</v>
      </c>
      <c r="H88" s="320">
        <v>4.1081899999990004</v>
      </c>
      <c r="I88" s="317">
        <v>761.04376999999999</v>
      </c>
      <c r="J88" s="318">
        <v>239.04376999999999</v>
      </c>
      <c r="K88" s="321">
        <v>1.457938256704</v>
      </c>
    </row>
    <row r="89" spans="1:11" ht="14.4" customHeight="1" thickBot="1" x14ac:dyDescent="0.35">
      <c r="A89" s="339" t="s">
        <v>260</v>
      </c>
      <c r="B89" s="317">
        <v>0</v>
      </c>
      <c r="C89" s="317">
        <v>0</v>
      </c>
      <c r="D89" s="318">
        <v>0</v>
      </c>
      <c r="E89" s="319">
        <v>1</v>
      </c>
      <c r="F89" s="317">
        <v>0</v>
      </c>
      <c r="G89" s="318">
        <v>0</v>
      </c>
      <c r="H89" s="320">
        <v>27.436610000000002</v>
      </c>
      <c r="I89" s="317">
        <v>89.240289999999007</v>
      </c>
      <c r="J89" s="318">
        <v>89.240289999999007</v>
      </c>
      <c r="K89" s="328" t="s">
        <v>177</v>
      </c>
    </row>
    <row r="90" spans="1:11" ht="14.4" customHeight="1" thickBot="1" x14ac:dyDescent="0.35">
      <c r="A90" s="339" t="s">
        <v>261</v>
      </c>
      <c r="B90" s="317">
        <v>289.60323597501099</v>
      </c>
      <c r="C90" s="317">
        <v>281.55381999999997</v>
      </c>
      <c r="D90" s="318">
        <v>-8.0494159750099996</v>
      </c>
      <c r="E90" s="319">
        <v>0.97220536590999995</v>
      </c>
      <c r="F90" s="317">
        <v>275</v>
      </c>
      <c r="G90" s="318">
        <v>275</v>
      </c>
      <c r="H90" s="320">
        <v>1.24475</v>
      </c>
      <c r="I90" s="317">
        <v>370.43194999999997</v>
      </c>
      <c r="J90" s="318">
        <v>95.431950000000001</v>
      </c>
      <c r="K90" s="321">
        <v>1.347025272727</v>
      </c>
    </row>
    <row r="91" spans="1:11" ht="14.4" customHeight="1" thickBot="1" x14ac:dyDescent="0.35">
      <c r="A91" s="339" t="s">
        <v>262</v>
      </c>
      <c r="B91" s="317">
        <v>229.99853314426699</v>
      </c>
      <c r="C91" s="317">
        <v>521.50697000000002</v>
      </c>
      <c r="D91" s="318">
        <v>291.50843685573398</v>
      </c>
      <c r="E91" s="319">
        <v>2.2674360695720002</v>
      </c>
      <c r="F91" s="317">
        <v>247</v>
      </c>
      <c r="G91" s="318">
        <v>247</v>
      </c>
      <c r="H91" s="320">
        <v>0</v>
      </c>
      <c r="I91" s="317">
        <v>171.07309000000001</v>
      </c>
      <c r="J91" s="318">
        <v>-75.926909999998998</v>
      </c>
      <c r="K91" s="321">
        <v>0.69260360323799997</v>
      </c>
    </row>
    <row r="92" spans="1:11" ht="14.4" customHeight="1" thickBot="1" x14ac:dyDescent="0.35">
      <c r="A92" s="339" t="s">
        <v>263</v>
      </c>
      <c r="B92" s="317">
        <v>778.00007023743899</v>
      </c>
      <c r="C92" s="317">
        <v>656.26853000000006</v>
      </c>
      <c r="D92" s="318">
        <v>-121.73154023743901</v>
      </c>
      <c r="E92" s="319">
        <v>0.84353273875599999</v>
      </c>
      <c r="F92" s="317">
        <v>654</v>
      </c>
      <c r="G92" s="318">
        <v>654</v>
      </c>
      <c r="H92" s="320">
        <v>70.482609999998999</v>
      </c>
      <c r="I92" s="317">
        <v>702.32407000000001</v>
      </c>
      <c r="J92" s="318">
        <v>48.324069999998997</v>
      </c>
      <c r="K92" s="321">
        <v>1.0738900152899999</v>
      </c>
    </row>
    <row r="93" spans="1:11" ht="14.4" customHeight="1" thickBot="1" x14ac:dyDescent="0.35">
      <c r="A93" s="339" t="s">
        <v>264</v>
      </c>
      <c r="B93" s="317">
        <v>637.000057508032</v>
      </c>
      <c r="C93" s="317">
        <v>719.65746999999999</v>
      </c>
      <c r="D93" s="318">
        <v>82.657412491968003</v>
      </c>
      <c r="E93" s="319">
        <v>1.1297604474559999</v>
      </c>
      <c r="F93" s="317">
        <v>728</v>
      </c>
      <c r="G93" s="318">
        <v>728</v>
      </c>
      <c r="H93" s="320">
        <v>55.573909999999003</v>
      </c>
      <c r="I93" s="317">
        <v>619.82849999999996</v>
      </c>
      <c r="J93" s="318">
        <v>-108.17149999999999</v>
      </c>
      <c r="K93" s="321">
        <v>0.85141277472499999</v>
      </c>
    </row>
    <row r="94" spans="1:11" ht="14.4" customHeight="1" thickBot="1" x14ac:dyDescent="0.35">
      <c r="A94" s="339" t="s">
        <v>265</v>
      </c>
      <c r="B94" s="317">
        <v>1398.0001262107201</v>
      </c>
      <c r="C94" s="317">
        <v>1311.41176</v>
      </c>
      <c r="D94" s="318">
        <v>-86.588366210717993</v>
      </c>
      <c r="E94" s="319">
        <v>0.93806269070500004</v>
      </c>
      <c r="F94" s="317">
        <v>1214</v>
      </c>
      <c r="G94" s="318">
        <v>1214</v>
      </c>
      <c r="H94" s="320">
        <v>184.05298999999999</v>
      </c>
      <c r="I94" s="317">
        <v>1504.1222299999999</v>
      </c>
      <c r="J94" s="318">
        <v>290.12223</v>
      </c>
      <c r="K94" s="321">
        <v>1.2389804200979999</v>
      </c>
    </row>
    <row r="95" spans="1:11" ht="14.4" customHeight="1" thickBot="1" x14ac:dyDescent="0.35">
      <c r="A95" s="339" t="s">
        <v>266</v>
      </c>
      <c r="B95" s="317">
        <v>6199.9988506679601</v>
      </c>
      <c r="C95" s="317">
        <v>7164.5415300000004</v>
      </c>
      <c r="D95" s="318">
        <v>964.54267933204596</v>
      </c>
      <c r="E95" s="319">
        <v>1.1555714287309999</v>
      </c>
      <c r="F95" s="317">
        <v>6814</v>
      </c>
      <c r="G95" s="318">
        <v>6814</v>
      </c>
      <c r="H95" s="320">
        <v>809.24151999999799</v>
      </c>
      <c r="I95" s="317">
        <v>8154.6109399999996</v>
      </c>
      <c r="J95" s="318">
        <v>1340.61094</v>
      </c>
      <c r="K95" s="321">
        <v>1.1967436072790001</v>
      </c>
    </row>
    <row r="96" spans="1:11" ht="14.4" customHeight="1" thickBot="1" x14ac:dyDescent="0.35">
      <c r="A96" s="340" t="s">
        <v>267</v>
      </c>
      <c r="B96" s="322">
        <v>-4890.0556967286102</v>
      </c>
      <c r="C96" s="322">
        <v>-5996.5252799999998</v>
      </c>
      <c r="D96" s="323">
        <v>-1106.4695832713901</v>
      </c>
      <c r="E96" s="329">
        <v>1.2262693212289999</v>
      </c>
      <c r="F96" s="322">
        <v>-6120</v>
      </c>
      <c r="G96" s="323">
        <v>-6120</v>
      </c>
      <c r="H96" s="325">
        <v>-555.62062999999898</v>
      </c>
      <c r="I96" s="322">
        <v>-6447.9846500000003</v>
      </c>
      <c r="J96" s="323">
        <v>-327.98465000000101</v>
      </c>
      <c r="K96" s="330">
        <v>1.053592263071</v>
      </c>
    </row>
    <row r="97" spans="1:11" ht="14.4" customHeight="1" thickBot="1" x14ac:dyDescent="0.35">
      <c r="A97" s="338" t="s">
        <v>268</v>
      </c>
      <c r="B97" s="322">
        <v>0</v>
      </c>
      <c r="C97" s="322">
        <v>66.933779999999999</v>
      </c>
      <c r="D97" s="323">
        <v>66.933779999999999</v>
      </c>
      <c r="E97" s="324" t="s">
        <v>176</v>
      </c>
      <c r="F97" s="322">
        <v>0</v>
      </c>
      <c r="G97" s="323">
        <v>0</v>
      </c>
      <c r="H97" s="325">
        <v>28.684609999999999</v>
      </c>
      <c r="I97" s="322">
        <v>93.545500000000004</v>
      </c>
      <c r="J97" s="323">
        <v>93.545500000000004</v>
      </c>
      <c r="K97" s="326" t="s">
        <v>176</v>
      </c>
    </row>
    <row r="98" spans="1:11" ht="14.4" customHeight="1" thickBot="1" x14ac:dyDescent="0.35">
      <c r="A98" s="339" t="s">
        <v>269</v>
      </c>
      <c r="B98" s="317">
        <v>0</v>
      </c>
      <c r="C98" s="317">
        <v>66.933779999999999</v>
      </c>
      <c r="D98" s="318">
        <v>66.933779999999999</v>
      </c>
      <c r="E98" s="327" t="s">
        <v>176</v>
      </c>
      <c r="F98" s="317">
        <v>0</v>
      </c>
      <c r="G98" s="318">
        <v>0</v>
      </c>
      <c r="H98" s="320">
        <v>28.684609999999999</v>
      </c>
      <c r="I98" s="317">
        <v>93.545500000000004</v>
      </c>
      <c r="J98" s="318">
        <v>93.545500000000004</v>
      </c>
      <c r="K98" s="328" t="s">
        <v>176</v>
      </c>
    </row>
    <row r="99" spans="1:11" ht="14.4" customHeight="1" thickBot="1" x14ac:dyDescent="0.35">
      <c r="A99" s="338" t="s">
        <v>270</v>
      </c>
      <c r="B99" s="322">
        <v>-4890.0556967286102</v>
      </c>
      <c r="C99" s="322">
        <v>-5996.5252799999998</v>
      </c>
      <c r="D99" s="323">
        <v>-1106.4695832713901</v>
      </c>
      <c r="E99" s="329">
        <v>1.2262693212289999</v>
      </c>
      <c r="F99" s="322">
        <v>-6120</v>
      </c>
      <c r="G99" s="323">
        <v>-6120</v>
      </c>
      <c r="H99" s="325">
        <v>-555.62062999999898</v>
      </c>
      <c r="I99" s="322">
        <v>-6447.9846500000003</v>
      </c>
      <c r="J99" s="323">
        <v>-327.98465000000101</v>
      </c>
      <c r="K99" s="330">
        <v>1.053592263071</v>
      </c>
    </row>
    <row r="100" spans="1:11" ht="14.4" customHeight="1" thickBot="1" x14ac:dyDescent="0.35">
      <c r="A100" s="339" t="s">
        <v>271</v>
      </c>
      <c r="B100" s="317">
        <v>-190.00078109165401</v>
      </c>
      <c r="C100" s="317">
        <v>-149.39255</v>
      </c>
      <c r="D100" s="318">
        <v>40.608231091653998</v>
      </c>
      <c r="E100" s="319">
        <v>0.78627334657000003</v>
      </c>
      <c r="F100" s="317">
        <v>-215</v>
      </c>
      <c r="G100" s="318">
        <v>-215</v>
      </c>
      <c r="H100" s="320">
        <v>-50.357999999999002</v>
      </c>
      <c r="I100" s="317">
        <v>-176.96555000000001</v>
      </c>
      <c r="J100" s="318">
        <v>38.034449999998998</v>
      </c>
      <c r="K100" s="321">
        <v>0.82309558139500005</v>
      </c>
    </row>
    <row r="101" spans="1:11" ht="14.4" customHeight="1" thickBot="1" x14ac:dyDescent="0.35">
      <c r="A101" s="339" t="s">
        <v>272</v>
      </c>
      <c r="B101" s="317">
        <v>-4700.0549156369598</v>
      </c>
      <c r="C101" s="317">
        <v>-5434.6507300000003</v>
      </c>
      <c r="D101" s="318">
        <v>-734.59581436304404</v>
      </c>
      <c r="E101" s="319">
        <v>1.1562951555979999</v>
      </c>
      <c r="F101" s="317">
        <v>-5474</v>
      </c>
      <c r="G101" s="318">
        <v>-5474</v>
      </c>
      <c r="H101" s="320">
        <v>-448.49462999999901</v>
      </c>
      <c r="I101" s="317">
        <v>-5733.8791000000001</v>
      </c>
      <c r="J101" s="318">
        <v>-259.87910000000102</v>
      </c>
      <c r="K101" s="321">
        <v>1.047475173547</v>
      </c>
    </row>
    <row r="102" spans="1:11" ht="14.4" customHeight="1" thickBot="1" x14ac:dyDescent="0.35">
      <c r="A102" s="339" t="s">
        <v>273</v>
      </c>
      <c r="B102" s="317">
        <v>0</v>
      </c>
      <c r="C102" s="317">
        <v>-412.48200000000003</v>
      </c>
      <c r="D102" s="318">
        <v>-412.48200000000003</v>
      </c>
      <c r="E102" s="327" t="s">
        <v>176</v>
      </c>
      <c r="F102" s="317">
        <v>-431</v>
      </c>
      <c r="G102" s="318">
        <v>-431</v>
      </c>
      <c r="H102" s="320">
        <v>-56.767999999998999</v>
      </c>
      <c r="I102" s="317">
        <v>-537.14</v>
      </c>
      <c r="J102" s="318">
        <v>-106.14</v>
      </c>
      <c r="K102" s="321">
        <v>1.24626450116</v>
      </c>
    </row>
    <row r="103" spans="1:11" ht="14.4" customHeight="1" thickBot="1" x14ac:dyDescent="0.35">
      <c r="A103" s="341" t="s">
        <v>274</v>
      </c>
      <c r="B103" s="317">
        <v>0</v>
      </c>
      <c r="C103" s="317">
        <v>-66.933779999999999</v>
      </c>
      <c r="D103" s="318">
        <v>-66.933779999999999</v>
      </c>
      <c r="E103" s="327" t="s">
        <v>176</v>
      </c>
      <c r="F103" s="317">
        <v>0</v>
      </c>
      <c r="G103" s="318">
        <v>0</v>
      </c>
      <c r="H103" s="320">
        <v>-28.684609999999999</v>
      </c>
      <c r="I103" s="317">
        <v>-93.545500000000004</v>
      </c>
      <c r="J103" s="318">
        <v>-93.545500000000004</v>
      </c>
      <c r="K103" s="328" t="s">
        <v>176</v>
      </c>
    </row>
    <row r="104" spans="1:11" ht="14.4" customHeight="1" thickBot="1" x14ac:dyDescent="0.35">
      <c r="A104" s="339" t="s">
        <v>275</v>
      </c>
      <c r="B104" s="317">
        <v>0</v>
      </c>
      <c r="C104" s="317">
        <v>-66.933779999999999</v>
      </c>
      <c r="D104" s="318">
        <v>-66.933779999999999</v>
      </c>
      <c r="E104" s="327" t="s">
        <v>176</v>
      </c>
      <c r="F104" s="317">
        <v>0</v>
      </c>
      <c r="G104" s="318">
        <v>0</v>
      </c>
      <c r="H104" s="320">
        <v>-28.684609999999999</v>
      </c>
      <c r="I104" s="317">
        <v>-93.545500000000004</v>
      </c>
      <c r="J104" s="318">
        <v>-93.545500000000004</v>
      </c>
      <c r="K104" s="328" t="s">
        <v>176</v>
      </c>
    </row>
    <row r="105" spans="1:11" ht="14.4" customHeight="1" thickBot="1" x14ac:dyDescent="0.35">
      <c r="A105" s="342" t="s">
        <v>276</v>
      </c>
      <c r="B105" s="322">
        <v>2616.8393561210801</v>
      </c>
      <c r="C105" s="322">
        <v>1639.2541799999999</v>
      </c>
      <c r="D105" s="323">
        <v>-977.58517612108403</v>
      </c>
      <c r="E105" s="329">
        <v>0.62642522406400003</v>
      </c>
      <c r="F105" s="322">
        <v>1971.10056033454</v>
      </c>
      <c r="G105" s="323">
        <v>1971.10056033454</v>
      </c>
      <c r="H105" s="325">
        <v>141.69848999999999</v>
      </c>
      <c r="I105" s="322">
        <v>2008.5535199999999</v>
      </c>
      <c r="J105" s="323">
        <v>37.452959665457001</v>
      </c>
      <c r="K105" s="330">
        <v>1.01900103953</v>
      </c>
    </row>
    <row r="106" spans="1:11" ht="14.4" customHeight="1" thickBot="1" x14ac:dyDescent="0.35">
      <c r="A106" s="337" t="s">
        <v>25</v>
      </c>
      <c r="B106" s="317">
        <v>995.595851718782</v>
      </c>
      <c r="C106" s="317">
        <v>277.41811999999999</v>
      </c>
      <c r="D106" s="318">
        <v>-718.17773171878196</v>
      </c>
      <c r="E106" s="319">
        <v>0.27864531528600001</v>
      </c>
      <c r="F106" s="317">
        <v>447.44994932742298</v>
      </c>
      <c r="G106" s="318">
        <v>447.44994932742298</v>
      </c>
      <c r="H106" s="320">
        <v>52.450779999999</v>
      </c>
      <c r="I106" s="317">
        <v>523.24713999999994</v>
      </c>
      <c r="J106" s="318">
        <v>75.797190672575994</v>
      </c>
      <c r="K106" s="321">
        <v>1.169398143382</v>
      </c>
    </row>
    <row r="107" spans="1:11" ht="14.4" customHeight="1" thickBot="1" x14ac:dyDescent="0.35">
      <c r="A107" s="341" t="s">
        <v>277</v>
      </c>
      <c r="B107" s="317">
        <v>0</v>
      </c>
      <c r="C107" s="317">
        <v>-1.00282</v>
      </c>
      <c r="D107" s="318">
        <v>-1.00282</v>
      </c>
      <c r="E107" s="327" t="s">
        <v>176</v>
      </c>
      <c r="F107" s="317">
        <v>0</v>
      </c>
      <c r="G107" s="318">
        <v>0</v>
      </c>
      <c r="H107" s="320">
        <v>-0.86712999999899998</v>
      </c>
      <c r="I107" s="317">
        <v>-1.9259900000000001</v>
      </c>
      <c r="J107" s="318">
        <v>-1.9259900000000001</v>
      </c>
      <c r="K107" s="328" t="s">
        <v>176</v>
      </c>
    </row>
    <row r="108" spans="1:11" ht="14.4" customHeight="1" thickBot="1" x14ac:dyDescent="0.35">
      <c r="A108" s="339" t="s">
        <v>278</v>
      </c>
      <c r="B108" s="317">
        <v>0</v>
      </c>
      <c r="C108" s="317">
        <v>-1.00282</v>
      </c>
      <c r="D108" s="318">
        <v>-1.00282</v>
      </c>
      <c r="E108" s="327" t="s">
        <v>176</v>
      </c>
      <c r="F108" s="317">
        <v>0</v>
      </c>
      <c r="G108" s="318">
        <v>0</v>
      </c>
      <c r="H108" s="320">
        <v>-0.86712999999899998</v>
      </c>
      <c r="I108" s="317">
        <v>-1.9259900000000001</v>
      </c>
      <c r="J108" s="318">
        <v>-1.9259900000000001</v>
      </c>
      <c r="K108" s="328" t="s">
        <v>176</v>
      </c>
    </row>
    <row r="109" spans="1:11" ht="14.4" customHeight="1" thickBot="1" x14ac:dyDescent="0.35">
      <c r="A109" s="341" t="s">
        <v>279</v>
      </c>
      <c r="B109" s="317">
        <v>995.595851718782</v>
      </c>
      <c r="C109" s="317">
        <v>277.41811999999999</v>
      </c>
      <c r="D109" s="318">
        <v>-718.17773171878196</v>
      </c>
      <c r="E109" s="319">
        <v>0.27864531528600001</v>
      </c>
      <c r="F109" s="317">
        <v>447.44994932742298</v>
      </c>
      <c r="G109" s="318">
        <v>447.44994932742298</v>
      </c>
      <c r="H109" s="320">
        <v>52.450779999999</v>
      </c>
      <c r="I109" s="317">
        <v>523.24713999999994</v>
      </c>
      <c r="J109" s="318">
        <v>75.797190672575994</v>
      </c>
      <c r="K109" s="321">
        <v>1.169398143382</v>
      </c>
    </row>
    <row r="110" spans="1:11" ht="14.4" customHeight="1" thickBot="1" x14ac:dyDescent="0.35">
      <c r="A110" s="339" t="s">
        <v>280</v>
      </c>
      <c r="B110" s="317">
        <v>628.552405484308</v>
      </c>
      <c r="C110" s="317">
        <v>139.136</v>
      </c>
      <c r="D110" s="318">
        <v>-489.41640548430797</v>
      </c>
      <c r="E110" s="319">
        <v>0.22135942649400001</v>
      </c>
      <c r="F110" s="317">
        <v>158.16659517071699</v>
      </c>
      <c r="G110" s="318">
        <v>158.16659517071699</v>
      </c>
      <c r="H110" s="320">
        <v>4.2739999999989999</v>
      </c>
      <c r="I110" s="317">
        <v>132.3158</v>
      </c>
      <c r="J110" s="318">
        <v>-25.850795170716001</v>
      </c>
      <c r="K110" s="321">
        <v>0.83655970375499999</v>
      </c>
    </row>
    <row r="111" spans="1:11" ht="14.4" customHeight="1" thickBot="1" x14ac:dyDescent="0.35">
      <c r="A111" s="339" t="s">
        <v>281</v>
      </c>
      <c r="B111" s="317">
        <v>0</v>
      </c>
      <c r="C111" s="317">
        <v>5.39</v>
      </c>
      <c r="D111" s="318">
        <v>5.39</v>
      </c>
      <c r="E111" s="327" t="s">
        <v>177</v>
      </c>
      <c r="F111" s="317">
        <v>0</v>
      </c>
      <c r="G111" s="318">
        <v>0</v>
      </c>
      <c r="H111" s="320">
        <v>0</v>
      </c>
      <c r="I111" s="317">
        <v>21.268999999999998</v>
      </c>
      <c r="J111" s="318">
        <v>21.268999999999998</v>
      </c>
      <c r="K111" s="328" t="s">
        <v>176</v>
      </c>
    </row>
    <row r="112" spans="1:11" ht="14.4" customHeight="1" thickBot="1" x14ac:dyDescent="0.35">
      <c r="A112" s="339" t="s">
        <v>282</v>
      </c>
      <c r="B112" s="317">
        <v>213.44851413623999</v>
      </c>
      <c r="C112" s="317">
        <v>50.692990000000002</v>
      </c>
      <c r="D112" s="318">
        <v>-162.75552413624001</v>
      </c>
      <c r="E112" s="319">
        <v>0.23749516460699999</v>
      </c>
      <c r="F112" s="317">
        <v>46.827102959508998</v>
      </c>
      <c r="G112" s="318">
        <v>46.827102959508998</v>
      </c>
      <c r="H112" s="320">
        <v>34.075999999998999</v>
      </c>
      <c r="I112" s="317">
        <v>252.44881000000001</v>
      </c>
      <c r="J112" s="318">
        <v>205.621707040491</v>
      </c>
      <c r="K112" s="321">
        <v>5.3910832412219998</v>
      </c>
    </row>
    <row r="113" spans="1:11" ht="14.4" customHeight="1" thickBot="1" x14ac:dyDescent="0.35">
      <c r="A113" s="339" t="s">
        <v>283</v>
      </c>
      <c r="B113" s="317">
        <v>132.39024239927201</v>
      </c>
      <c r="C113" s="317">
        <v>20.11796</v>
      </c>
      <c r="D113" s="318">
        <v>-112.272282399272</v>
      </c>
      <c r="E113" s="319">
        <v>0.15195953746499999</v>
      </c>
      <c r="F113" s="317">
        <v>175.45625119719799</v>
      </c>
      <c r="G113" s="318">
        <v>175.45625119719799</v>
      </c>
      <c r="H113" s="320">
        <v>7.3229199999989998</v>
      </c>
      <c r="I113" s="317">
        <v>67.735249999999994</v>
      </c>
      <c r="J113" s="318">
        <v>-107.72100119719801</v>
      </c>
      <c r="K113" s="321">
        <v>0.38605207587500001</v>
      </c>
    </row>
    <row r="114" spans="1:11" ht="14.4" customHeight="1" thickBot="1" x14ac:dyDescent="0.35">
      <c r="A114" s="339" t="s">
        <v>284</v>
      </c>
      <c r="B114" s="317">
        <v>21.204689698962</v>
      </c>
      <c r="C114" s="317">
        <v>62.08117</v>
      </c>
      <c r="D114" s="318">
        <v>40.876480301036999</v>
      </c>
      <c r="E114" s="319">
        <v>2.927709430383</v>
      </c>
      <c r="F114" s="317">
        <v>66.999999999999005</v>
      </c>
      <c r="G114" s="318">
        <v>66.999999999999005</v>
      </c>
      <c r="H114" s="320">
        <v>3.539059999999</v>
      </c>
      <c r="I114" s="317">
        <v>46.23948</v>
      </c>
      <c r="J114" s="318">
        <v>-20.760519999999001</v>
      </c>
      <c r="K114" s="321">
        <v>0.69014149253699997</v>
      </c>
    </row>
    <row r="115" spans="1:11" ht="14.4" customHeight="1" thickBot="1" x14ac:dyDescent="0.35">
      <c r="A115" s="339" t="s">
        <v>285</v>
      </c>
      <c r="B115" s="317">
        <v>0</v>
      </c>
      <c r="C115" s="317">
        <v>0</v>
      </c>
      <c r="D115" s="318">
        <v>0</v>
      </c>
      <c r="E115" s="319">
        <v>1</v>
      </c>
      <c r="F115" s="317">
        <v>0</v>
      </c>
      <c r="G115" s="318">
        <v>0</v>
      </c>
      <c r="H115" s="320">
        <v>3.2387999999999999</v>
      </c>
      <c r="I115" s="317">
        <v>3.2387999999999999</v>
      </c>
      <c r="J115" s="318">
        <v>3.2387999999999999</v>
      </c>
      <c r="K115" s="328" t="s">
        <v>177</v>
      </c>
    </row>
    <row r="116" spans="1:11" ht="14.4" customHeight="1" thickBot="1" x14ac:dyDescent="0.35">
      <c r="A116" s="338" t="s">
        <v>286</v>
      </c>
      <c r="B116" s="322">
        <v>0</v>
      </c>
      <c r="C116" s="322">
        <v>1.00282</v>
      </c>
      <c r="D116" s="323">
        <v>1.00282</v>
      </c>
      <c r="E116" s="324" t="s">
        <v>176</v>
      </c>
      <c r="F116" s="322">
        <v>0</v>
      </c>
      <c r="G116" s="323">
        <v>0</v>
      </c>
      <c r="H116" s="325">
        <v>0.86712999999899998</v>
      </c>
      <c r="I116" s="322">
        <v>1.9259900000000001</v>
      </c>
      <c r="J116" s="323">
        <v>1.9259900000000001</v>
      </c>
      <c r="K116" s="326" t="s">
        <v>176</v>
      </c>
    </row>
    <row r="117" spans="1:11" ht="14.4" customHeight="1" thickBot="1" x14ac:dyDescent="0.35">
      <c r="A117" s="339" t="s">
        <v>287</v>
      </c>
      <c r="B117" s="317">
        <v>0</v>
      </c>
      <c r="C117" s="317">
        <v>1.00282</v>
      </c>
      <c r="D117" s="318">
        <v>1.00282</v>
      </c>
      <c r="E117" s="327" t="s">
        <v>176</v>
      </c>
      <c r="F117" s="317">
        <v>0</v>
      </c>
      <c r="G117" s="318">
        <v>0</v>
      </c>
      <c r="H117" s="320">
        <v>0.86712999999899998</v>
      </c>
      <c r="I117" s="317">
        <v>1.9259900000000001</v>
      </c>
      <c r="J117" s="318">
        <v>1.9259900000000001</v>
      </c>
      <c r="K117" s="328" t="s">
        <v>176</v>
      </c>
    </row>
    <row r="118" spans="1:11" ht="14.4" customHeight="1" thickBot="1" x14ac:dyDescent="0.35">
      <c r="A118" s="340" t="s">
        <v>26</v>
      </c>
      <c r="B118" s="322">
        <v>0</v>
      </c>
      <c r="C118" s="322">
        <v>14.896000000000001</v>
      </c>
      <c r="D118" s="323">
        <v>14.896000000000001</v>
      </c>
      <c r="E118" s="324" t="s">
        <v>176</v>
      </c>
      <c r="F118" s="322">
        <v>0</v>
      </c>
      <c r="G118" s="323">
        <v>0</v>
      </c>
      <c r="H118" s="325">
        <v>0</v>
      </c>
      <c r="I118" s="322">
        <v>30.562000000000001</v>
      </c>
      <c r="J118" s="323">
        <v>30.562000000000001</v>
      </c>
      <c r="K118" s="326" t="s">
        <v>176</v>
      </c>
    </row>
    <row r="119" spans="1:11" ht="14.4" customHeight="1" thickBot="1" x14ac:dyDescent="0.35">
      <c r="A119" s="338" t="s">
        <v>288</v>
      </c>
      <c r="B119" s="322">
        <v>0</v>
      </c>
      <c r="C119" s="322">
        <v>14.896000000000001</v>
      </c>
      <c r="D119" s="323">
        <v>14.896000000000001</v>
      </c>
      <c r="E119" s="324" t="s">
        <v>176</v>
      </c>
      <c r="F119" s="322">
        <v>0</v>
      </c>
      <c r="G119" s="323">
        <v>0</v>
      </c>
      <c r="H119" s="325">
        <v>0</v>
      </c>
      <c r="I119" s="322">
        <v>30.562000000000001</v>
      </c>
      <c r="J119" s="323">
        <v>30.562000000000001</v>
      </c>
      <c r="K119" s="326" t="s">
        <v>176</v>
      </c>
    </row>
    <row r="120" spans="1:11" ht="14.4" customHeight="1" thickBot="1" x14ac:dyDescent="0.35">
      <c r="A120" s="339" t="s">
        <v>289</v>
      </c>
      <c r="B120" s="317">
        <v>0</v>
      </c>
      <c r="C120" s="317">
        <v>9.7959999999999994</v>
      </c>
      <c r="D120" s="318">
        <v>9.7959999999999994</v>
      </c>
      <c r="E120" s="327" t="s">
        <v>176</v>
      </c>
      <c r="F120" s="317">
        <v>0</v>
      </c>
      <c r="G120" s="318">
        <v>0</v>
      </c>
      <c r="H120" s="320">
        <v>0</v>
      </c>
      <c r="I120" s="317">
        <v>18.036999999999999</v>
      </c>
      <c r="J120" s="318">
        <v>18.036999999999999</v>
      </c>
      <c r="K120" s="328" t="s">
        <v>176</v>
      </c>
    </row>
    <row r="121" spans="1:11" ht="14.4" customHeight="1" thickBot="1" x14ac:dyDescent="0.35">
      <c r="A121" s="339" t="s">
        <v>290</v>
      </c>
      <c r="B121" s="317">
        <v>0</v>
      </c>
      <c r="C121" s="317">
        <v>5.0999999999999996</v>
      </c>
      <c r="D121" s="318">
        <v>5.0999999999999996</v>
      </c>
      <c r="E121" s="327" t="s">
        <v>176</v>
      </c>
      <c r="F121" s="317">
        <v>0</v>
      </c>
      <c r="G121" s="318">
        <v>0</v>
      </c>
      <c r="H121" s="320">
        <v>0</v>
      </c>
      <c r="I121" s="317">
        <v>12.525</v>
      </c>
      <c r="J121" s="318">
        <v>12.525</v>
      </c>
      <c r="K121" s="328" t="s">
        <v>176</v>
      </c>
    </row>
    <row r="122" spans="1:11" ht="14.4" customHeight="1" thickBot="1" x14ac:dyDescent="0.35">
      <c r="A122" s="337" t="s">
        <v>27</v>
      </c>
      <c r="B122" s="317">
        <v>1621.2435044023</v>
      </c>
      <c r="C122" s="317">
        <v>1346.9400599999999</v>
      </c>
      <c r="D122" s="318">
        <v>-274.30344440230198</v>
      </c>
      <c r="E122" s="319">
        <v>0.83080675811000004</v>
      </c>
      <c r="F122" s="317">
        <v>1523.65061100712</v>
      </c>
      <c r="G122" s="318">
        <v>1523.65061100712</v>
      </c>
      <c r="H122" s="320">
        <v>89.247709999999003</v>
      </c>
      <c r="I122" s="317">
        <v>1454.7443800000001</v>
      </c>
      <c r="J122" s="318">
        <v>-68.906231007119004</v>
      </c>
      <c r="K122" s="321">
        <v>0.95477556960200005</v>
      </c>
    </row>
    <row r="123" spans="1:11" ht="14.4" customHeight="1" thickBot="1" x14ac:dyDescent="0.35">
      <c r="A123" s="338" t="s">
        <v>291</v>
      </c>
      <c r="B123" s="322">
        <v>0</v>
      </c>
      <c r="C123" s="322">
        <v>-5.2452500000000004</v>
      </c>
      <c r="D123" s="323">
        <v>-5.2452500000000004</v>
      </c>
      <c r="E123" s="324" t="s">
        <v>176</v>
      </c>
      <c r="F123" s="322">
        <v>0</v>
      </c>
      <c r="G123" s="323">
        <v>0</v>
      </c>
      <c r="H123" s="325">
        <v>-1.9064700000000001</v>
      </c>
      <c r="I123" s="322">
        <v>-5.91791</v>
      </c>
      <c r="J123" s="323">
        <v>-5.91791</v>
      </c>
      <c r="K123" s="326" t="s">
        <v>176</v>
      </c>
    </row>
    <row r="124" spans="1:11" ht="14.4" customHeight="1" thickBot="1" x14ac:dyDescent="0.35">
      <c r="A124" s="339" t="s">
        <v>292</v>
      </c>
      <c r="B124" s="317">
        <v>0</v>
      </c>
      <c r="C124" s="317">
        <v>-5.2452500000000004</v>
      </c>
      <c r="D124" s="318">
        <v>-5.2452500000000004</v>
      </c>
      <c r="E124" s="327" t="s">
        <v>176</v>
      </c>
      <c r="F124" s="317">
        <v>0</v>
      </c>
      <c r="G124" s="318">
        <v>0</v>
      </c>
      <c r="H124" s="320">
        <v>-1.9064700000000001</v>
      </c>
      <c r="I124" s="317">
        <v>-5.91791</v>
      </c>
      <c r="J124" s="318">
        <v>-5.91791</v>
      </c>
      <c r="K124" s="328" t="s">
        <v>176</v>
      </c>
    </row>
    <row r="125" spans="1:11" ht="14.4" customHeight="1" thickBot="1" x14ac:dyDescent="0.35">
      <c r="A125" s="338" t="s">
        <v>293</v>
      </c>
      <c r="B125" s="322">
        <v>1.2369503881849999</v>
      </c>
      <c r="C125" s="322">
        <v>1.21</v>
      </c>
      <c r="D125" s="323">
        <v>-2.6950388185E-2</v>
      </c>
      <c r="E125" s="329">
        <v>0.97821223191899997</v>
      </c>
      <c r="F125" s="322">
        <v>1.3427468642880001</v>
      </c>
      <c r="G125" s="323">
        <v>1.3427468642880001</v>
      </c>
      <c r="H125" s="325">
        <v>0</v>
      </c>
      <c r="I125" s="322">
        <v>0</v>
      </c>
      <c r="J125" s="323">
        <v>-1.3427468642880001</v>
      </c>
      <c r="K125" s="330">
        <v>0</v>
      </c>
    </row>
    <row r="126" spans="1:11" ht="14.4" customHeight="1" thickBot="1" x14ac:dyDescent="0.35">
      <c r="A126" s="339" t="s">
        <v>294</v>
      </c>
      <c r="B126" s="317">
        <v>1.2369503881849999</v>
      </c>
      <c r="C126" s="317">
        <v>1.21</v>
      </c>
      <c r="D126" s="318">
        <v>-2.6950388185E-2</v>
      </c>
      <c r="E126" s="319">
        <v>0.97821223191899997</v>
      </c>
      <c r="F126" s="317">
        <v>1.3427468642880001</v>
      </c>
      <c r="G126" s="318">
        <v>1.3427468642880001</v>
      </c>
      <c r="H126" s="320">
        <v>0</v>
      </c>
      <c r="I126" s="317">
        <v>0</v>
      </c>
      <c r="J126" s="318">
        <v>-1.3427468642880001</v>
      </c>
      <c r="K126" s="321">
        <v>0</v>
      </c>
    </row>
    <row r="127" spans="1:11" ht="14.4" customHeight="1" thickBot="1" x14ac:dyDescent="0.35">
      <c r="A127" s="338" t="s">
        <v>295</v>
      </c>
      <c r="B127" s="322">
        <v>61.283349216617999</v>
      </c>
      <c r="C127" s="322">
        <v>40.854529999999997</v>
      </c>
      <c r="D127" s="323">
        <v>-20.428819216617999</v>
      </c>
      <c r="E127" s="329">
        <v>0.66664975922799996</v>
      </c>
      <c r="F127" s="322">
        <v>45.894414692342004</v>
      </c>
      <c r="G127" s="323">
        <v>45.894414692342004</v>
      </c>
      <c r="H127" s="325">
        <v>10.819509999999999</v>
      </c>
      <c r="I127" s="322">
        <v>85.582300000000004</v>
      </c>
      <c r="J127" s="323">
        <v>39.687885307656998</v>
      </c>
      <c r="K127" s="330">
        <v>1.8647650389199999</v>
      </c>
    </row>
    <row r="128" spans="1:11" ht="14.4" customHeight="1" thickBot="1" x14ac:dyDescent="0.35">
      <c r="A128" s="339" t="s">
        <v>296</v>
      </c>
      <c r="B128" s="317">
        <v>1.920743436712</v>
      </c>
      <c r="C128" s="317">
        <v>3.2440000000000002</v>
      </c>
      <c r="D128" s="318">
        <v>1.3232565632869999</v>
      </c>
      <c r="E128" s="319">
        <v>1.6889293686989999</v>
      </c>
      <c r="F128" s="317">
        <v>2.9870675336489998</v>
      </c>
      <c r="G128" s="318">
        <v>2.9870675336489998</v>
      </c>
      <c r="H128" s="320">
        <v>7.814279999999</v>
      </c>
      <c r="I128" s="317">
        <v>46.636859999999999</v>
      </c>
      <c r="J128" s="318">
        <v>43.64979246635</v>
      </c>
      <c r="K128" s="321">
        <v>15.612924540416</v>
      </c>
    </row>
    <row r="129" spans="1:11" ht="14.4" customHeight="1" thickBot="1" x14ac:dyDescent="0.35">
      <c r="A129" s="339" t="s">
        <v>297</v>
      </c>
      <c r="B129" s="317">
        <v>59.362605779905998</v>
      </c>
      <c r="C129" s="317">
        <v>37.610529999999997</v>
      </c>
      <c r="D129" s="318">
        <v>-21.752075779906001</v>
      </c>
      <c r="E129" s="319">
        <v>0.63357276025599996</v>
      </c>
      <c r="F129" s="317">
        <v>42.907347158691998</v>
      </c>
      <c r="G129" s="318">
        <v>42.907347158691998</v>
      </c>
      <c r="H129" s="320">
        <v>3.005229999999</v>
      </c>
      <c r="I129" s="317">
        <v>38.945439999999998</v>
      </c>
      <c r="J129" s="318">
        <v>-3.9619071586920001</v>
      </c>
      <c r="K129" s="321">
        <v>0.90766366552400002</v>
      </c>
    </row>
    <row r="130" spans="1:11" ht="14.4" customHeight="1" thickBot="1" x14ac:dyDescent="0.35">
      <c r="A130" s="338" t="s">
        <v>298</v>
      </c>
      <c r="B130" s="322">
        <v>544.99898238108699</v>
      </c>
      <c r="C130" s="322">
        <v>0</v>
      </c>
      <c r="D130" s="323">
        <v>-544.99898238108699</v>
      </c>
      <c r="E130" s="329">
        <v>0</v>
      </c>
      <c r="F130" s="322">
        <v>0</v>
      </c>
      <c r="G130" s="323">
        <v>0</v>
      </c>
      <c r="H130" s="325">
        <v>0</v>
      </c>
      <c r="I130" s="322">
        <v>0</v>
      </c>
      <c r="J130" s="323">
        <v>0</v>
      </c>
      <c r="K130" s="326" t="s">
        <v>176</v>
      </c>
    </row>
    <row r="131" spans="1:11" ht="14.4" customHeight="1" thickBot="1" x14ac:dyDescent="0.35">
      <c r="A131" s="339" t="s">
        <v>299</v>
      </c>
      <c r="B131" s="317">
        <v>544.99898238108699</v>
      </c>
      <c r="C131" s="317">
        <v>0</v>
      </c>
      <c r="D131" s="318">
        <v>-544.99898238108699</v>
      </c>
      <c r="E131" s="319">
        <v>0</v>
      </c>
      <c r="F131" s="317">
        <v>0</v>
      </c>
      <c r="G131" s="318">
        <v>0</v>
      </c>
      <c r="H131" s="320">
        <v>0</v>
      </c>
      <c r="I131" s="317">
        <v>0</v>
      </c>
      <c r="J131" s="318">
        <v>0</v>
      </c>
      <c r="K131" s="328" t="s">
        <v>176</v>
      </c>
    </row>
    <row r="132" spans="1:11" ht="14.4" customHeight="1" thickBot="1" x14ac:dyDescent="0.35">
      <c r="A132" s="338" t="s">
        <v>300</v>
      </c>
      <c r="B132" s="322">
        <v>390.10599237453698</v>
      </c>
      <c r="C132" s="322">
        <v>392.09962999999999</v>
      </c>
      <c r="D132" s="323">
        <v>1.9936376254629999</v>
      </c>
      <c r="E132" s="329">
        <v>1.005110502438</v>
      </c>
      <c r="F132" s="322">
        <v>403.12446921491102</v>
      </c>
      <c r="G132" s="323">
        <v>403.12446921491102</v>
      </c>
      <c r="H132" s="325">
        <v>33.680509999999003</v>
      </c>
      <c r="I132" s="322">
        <v>402.41626000000002</v>
      </c>
      <c r="J132" s="323">
        <v>-0.70820921491099997</v>
      </c>
      <c r="K132" s="330">
        <v>0.99824319963399999</v>
      </c>
    </row>
    <row r="133" spans="1:11" ht="14.4" customHeight="1" thickBot="1" x14ac:dyDescent="0.35">
      <c r="A133" s="339" t="s">
        <v>301</v>
      </c>
      <c r="B133" s="317">
        <v>359.22031438701799</v>
      </c>
      <c r="C133" s="317">
        <v>357.01418000000001</v>
      </c>
      <c r="D133" s="318">
        <v>-2.2061343870179999</v>
      </c>
      <c r="E133" s="319">
        <v>0.99385854780799998</v>
      </c>
      <c r="F133" s="317">
        <v>369</v>
      </c>
      <c r="G133" s="318">
        <v>369</v>
      </c>
      <c r="H133" s="320">
        <v>31.028289999999</v>
      </c>
      <c r="I133" s="317">
        <v>361.81821000000002</v>
      </c>
      <c r="J133" s="318">
        <v>-7.1817900000000003</v>
      </c>
      <c r="K133" s="321">
        <v>0.98053715447099998</v>
      </c>
    </row>
    <row r="134" spans="1:11" ht="14.4" customHeight="1" thickBot="1" x14ac:dyDescent="0.35">
      <c r="A134" s="339" t="s">
        <v>302</v>
      </c>
      <c r="B134" s="317">
        <v>0</v>
      </c>
      <c r="C134" s="317">
        <v>7.5503999999999998</v>
      </c>
      <c r="D134" s="318">
        <v>7.5503999999999998</v>
      </c>
      <c r="E134" s="327" t="s">
        <v>177</v>
      </c>
      <c r="F134" s="317">
        <v>0</v>
      </c>
      <c r="G134" s="318">
        <v>0</v>
      </c>
      <c r="H134" s="320">
        <v>0</v>
      </c>
      <c r="I134" s="317">
        <v>7.8891999999989997</v>
      </c>
      <c r="J134" s="318">
        <v>7.8891999999989997</v>
      </c>
      <c r="K134" s="328" t="s">
        <v>176</v>
      </c>
    </row>
    <row r="135" spans="1:11" ht="14.4" customHeight="1" thickBot="1" x14ac:dyDescent="0.35">
      <c r="A135" s="339" t="s">
        <v>303</v>
      </c>
      <c r="B135" s="317">
        <v>1.751025601586</v>
      </c>
      <c r="C135" s="317">
        <v>0.96799999999999997</v>
      </c>
      <c r="D135" s="318">
        <v>-0.78302560158599999</v>
      </c>
      <c r="E135" s="319">
        <v>0.55281887319199996</v>
      </c>
      <c r="F135" s="317">
        <v>1.086989341465</v>
      </c>
      <c r="G135" s="318">
        <v>1.086989341465</v>
      </c>
      <c r="H135" s="320">
        <v>0</v>
      </c>
      <c r="I135" s="317">
        <v>0.72599999999999998</v>
      </c>
      <c r="J135" s="318">
        <v>-0.360989341465</v>
      </c>
      <c r="K135" s="321">
        <v>0.66789983333299996</v>
      </c>
    </row>
    <row r="136" spans="1:11" ht="14.4" customHeight="1" thickBot="1" x14ac:dyDescent="0.35">
      <c r="A136" s="339" t="s">
        <v>304</v>
      </c>
      <c r="B136" s="317">
        <v>29.134652385930998</v>
      </c>
      <c r="C136" s="317">
        <v>26.567049999999998</v>
      </c>
      <c r="D136" s="318">
        <v>-2.567602385931</v>
      </c>
      <c r="E136" s="319">
        <v>0.91187118514599996</v>
      </c>
      <c r="F136" s="317">
        <v>33.037479873445001</v>
      </c>
      <c r="G136" s="318">
        <v>33.037479873445001</v>
      </c>
      <c r="H136" s="320">
        <v>2.6522199999999998</v>
      </c>
      <c r="I136" s="317">
        <v>31.982849999999999</v>
      </c>
      <c r="J136" s="318">
        <v>-1.0546298734449999</v>
      </c>
      <c r="K136" s="321">
        <v>0.96807777477300005</v>
      </c>
    </row>
    <row r="137" spans="1:11" ht="14.4" customHeight="1" thickBot="1" x14ac:dyDescent="0.35">
      <c r="A137" s="338" t="s">
        <v>305</v>
      </c>
      <c r="B137" s="322">
        <v>475.09515107255601</v>
      </c>
      <c r="C137" s="322">
        <v>760.69529999999997</v>
      </c>
      <c r="D137" s="323">
        <v>285.60014892744402</v>
      </c>
      <c r="E137" s="329">
        <v>1.6011430516230001</v>
      </c>
      <c r="F137" s="322">
        <v>932.93301073737405</v>
      </c>
      <c r="G137" s="323">
        <v>932.93301073737405</v>
      </c>
      <c r="H137" s="325">
        <v>22.688189999999999</v>
      </c>
      <c r="I137" s="322">
        <v>784.80201999999997</v>
      </c>
      <c r="J137" s="323">
        <v>-148.13099073737399</v>
      </c>
      <c r="K137" s="330">
        <v>0.84122012080899999</v>
      </c>
    </row>
    <row r="138" spans="1:11" ht="14.4" customHeight="1" thickBot="1" x14ac:dyDescent="0.35">
      <c r="A138" s="339" t="s">
        <v>306</v>
      </c>
      <c r="B138" s="317">
        <v>0</v>
      </c>
      <c r="C138" s="317">
        <v>3.63</v>
      </c>
      <c r="D138" s="318">
        <v>3.63</v>
      </c>
      <c r="E138" s="327" t="s">
        <v>176</v>
      </c>
      <c r="F138" s="317">
        <v>0</v>
      </c>
      <c r="G138" s="318">
        <v>0</v>
      </c>
      <c r="H138" s="320">
        <v>0</v>
      </c>
      <c r="I138" s="317">
        <v>3.2911999999999999</v>
      </c>
      <c r="J138" s="318">
        <v>3.2911999999999999</v>
      </c>
      <c r="K138" s="328" t="s">
        <v>177</v>
      </c>
    </row>
    <row r="139" spans="1:11" ht="14.4" customHeight="1" thickBot="1" x14ac:dyDescent="0.35">
      <c r="A139" s="339" t="s">
        <v>307</v>
      </c>
      <c r="B139" s="317">
        <v>149.043298562031</v>
      </c>
      <c r="C139" s="317">
        <v>323.57074999999998</v>
      </c>
      <c r="D139" s="318">
        <v>174.52745143796901</v>
      </c>
      <c r="E139" s="319">
        <v>2.1709848958100002</v>
      </c>
      <c r="F139" s="317">
        <v>335.529275443367</v>
      </c>
      <c r="G139" s="318">
        <v>335.529275443367</v>
      </c>
      <c r="H139" s="320">
        <v>7.6709999999990002</v>
      </c>
      <c r="I139" s="317">
        <v>253.97891000000001</v>
      </c>
      <c r="J139" s="318">
        <v>-81.550365443366999</v>
      </c>
      <c r="K139" s="321">
        <v>0.75695007436899997</v>
      </c>
    </row>
    <row r="140" spans="1:11" ht="14.4" customHeight="1" thickBot="1" x14ac:dyDescent="0.35">
      <c r="A140" s="339" t="s">
        <v>308</v>
      </c>
      <c r="B140" s="317">
        <v>62.999528902141002</v>
      </c>
      <c r="C140" s="317">
        <v>57.586399999999998</v>
      </c>
      <c r="D140" s="318">
        <v>-5.4131289021400004</v>
      </c>
      <c r="E140" s="319">
        <v>0.914076676501</v>
      </c>
      <c r="F140" s="317">
        <v>97</v>
      </c>
      <c r="G140" s="318">
        <v>97</v>
      </c>
      <c r="H140" s="320">
        <v>9.7100999999990005</v>
      </c>
      <c r="I140" s="317">
        <v>63.440099999998999</v>
      </c>
      <c r="J140" s="318">
        <v>-33.559899999999999</v>
      </c>
      <c r="K140" s="321">
        <v>0.65402164948399999</v>
      </c>
    </row>
    <row r="141" spans="1:11" ht="14.4" customHeight="1" thickBot="1" x14ac:dyDescent="0.35">
      <c r="A141" s="339" t="s">
        <v>309</v>
      </c>
      <c r="B141" s="317">
        <v>262.09779373958202</v>
      </c>
      <c r="C141" s="317">
        <v>252.87025</v>
      </c>
      <c r="D141" s="318">
        <v>-9.2275437395809998</v>
      </c>
      <c r="E141" s="319">
        <v>0.96479350853000001</v>
      </c>
      <c r="F141" s="317">
        <v>312.98922339812401</v>
      </c>
      <c r="G141" s="318">
        <v>312.98922339812401</v>
      </c>
      <c r="H141" s="320">
        <v>4.1424699999990002</v>
      </c>
      <c r="I141" s="317">
        <v>427.959</v>
      </c>
      <c r="J141" s="318">
        <v>114.96977660187601</v>
      </c>
      <c r="K141" s="321">
        <v>1.367328227322</v>
      </c>
    </row>
    <row r="142" spans="1:11" ht="14.4" customHeight="1" thickBot="1" x14ac:dyDescent="0.35">
      <c r="A142" s="339" t="s">
        <v>310</v>
      </c>
      <c r="B142" s="317">
        <v>0.95452986880099999</v>
      </c>
      <c r="C142" s="317">
        <v>123.03789999999999</v>
      </c>
      <c r="D142" s="318">
        <v>122.083370131198</v>
      </c>
      <c r="E142" s="319">
        <v>128.89895227105399</v>
      </c>
      <c r="F142" s="317">
        <v>187.41451189588199</v>
      </c>
      <c r="G142" s="318">
        <v>187.41451189588199</v>
      </c>
      <c r="H142" s="320">
        <v>1.16462</v>
      </c>
      <c r="I142" s="317">
        <v>33.352209999999999</v>
      </c>
      <c r="J142" s="318">
        <v>-154.062301895882</v>
      </c>
      <c r="K142" s="321">
        <v>0.177959591616</v>
      </c>
    </row>
    <row r="143" spans="1:11" ht="14.4" customHeight="1" thickBot="1" x14ac:dyDescent="0.35">
      <c r="A143" s="339" t="s">
        <v>311</v>
      </c>
      <c r="B143" s="317">
        <v>0</v>
      </c>
      <c r="C143" s="317">
        <v>0</v>
      </c>
      <c r="D143" s="318">
        <v>0</v>
      </c>
      <c r="E143" s="319">
        <v>1</v>
      </c>
      <c r="F143" s="317">
        <v>0</v>
      </c>
      <c r="G143" s="318">
        <v>0</v>
      </c>
      <c r="H143" s="320">
        <v>0</v>
      </c>
      <c r="I143" s="317">
        <v>2.7806000000000002</v>
      </c>
      <c r="J143" s="318">
        <v>2.7806000000000002</v>
      </c>
      <c r="K143" s="328" t="s">
        <v>177</v>
      </c>
    </row>
    <row r="144" spans="1:11" ht="14.4" customHeight="1" thickBot="1" x14ac:dyDescent="0.35">
      <c r="A144" s="338" t="s">
        <v>312</v>
      </c>
      <c r="B144" s="322">
        <v>148.52307896931899</v>
      </c>
      <c r="C144" s="322">
        <v>152.0806</v>
      </c>
      <c r="D144" s="323">
        <v>3.5575210306809999</v>
      </c>
      <c r="E144" s="329">
        <v>1.0239526480009999</v>
      </c>
      <c r="F144" s="322">
        <v>140.35596949820399</v>
      </c>
      <c r="G144" s="323">
        <v>140.35596949820399</v>
      </c>
      <c r="H144" s="325">
        <v>22.0595</v>
      </c>
      <c r="I144" s="322">
        <v>181.94380000000001</v>
      </c>
      <c r="J144" s="323">
        <v>41.587830501794997</v>
      </c>
      <c r="K144" s="330">
        <v>1.2963025416759999</v>
      </c>
    </row>
    <row r="145" spans="1:11" ht="14.4" customHeight="1" thickBot="1" x14ac:dyDescent="0.35">
      <c r="A145" s="339" t="s">
        <v>313</v>
      </c>
      <c r="B145" s="317">
        <v>0</v>
      </c>
      <c r="C145" s="317">
        <v>0</v>
      </c>
      <c r="D145" s="318">
        <v>0</v>
      </c>
      <c r="E145" s="327" t="s">
        <v>176</v>
      </c>
      <c r="F145" s="317">
        <v>0</v>
      </c>
      <c r="G145" s="318">
        <v>0</v>
      </c>
      <c r="H145" s="320">
        <v>0</v>
      </c>
      <c r="I145" s="317">
        <v>5.2030000000000003</v>
      </c>
      <c r="J145" s="318">
        <v>5.2030000000000003</v>
      </c>
      <c r="K145" s="328" t="s">
        <v>177</v>
      </c>
    </row>
    <row r="146" spans="1:11" ht="14.4" customHeight="1" thickBot="1" x14ac:dyDescent="0.35">
      <c r="A146" s="339" t="s">
        <v>314</v>
      </c>
      <c r="B146" s="317">
        <v>1.0002280515890001</v>
      </c>
      <c r="C146" s="317">
        <v>4.3010000000000002</v>
      </c>
      <c r="D146" s="318">
        <v>3.30077194841</v>
      </c>
      <c r="E146" s="319">
        <v>4.3000193737480004</v>
      </c>
      <c r="F146" s="317">
        <v>10.355969498204001</v>
      </c>
      <c r="G146" s="318">
        <v>10.355969498204001</v>
      </c>
      <c r="H146" s="320">
        <v>0</v>
      </c>
      <c r="I146" s="317">
        <v>5.3719999999999999</v>
      </c>
      <c r="J146" s="318">
        <v>-4.9839694982039999</v>
      </c>
      <c r="K146" s="321">
        <v>0.51873462942600002</v>
      </c>
    </row>
    <row r="147" spans="1:11" ht="14.4" customHeight="1" thickBot="1" x14ac:dyDescent="0.35">
      <c r="A147" s="339" t="s">
        <v>315</v>
      </c>
      <c r="B147" s="317">
        <v>147.52285091773001</v>
      </c>
      <c r="C147" s="317">
        <v>116.86</v>
      </c>
      <c r="D147" s="318">
        <v>-30.662850917728999</v>
      </c>
      <c r="E147" s="319">
        <v>0.79214846563100005</v>
      </c>
      <c r="F147" s="317">
        <v>80</v>
      </c>
      <c r="G147" s="318">
        <v>80</v>
      </c>
      <c r="H147" s="320">
        <v>10.2135</v>
      </c>
      <c r="I147" s="317">
        <v>81.847700000000003</v>
      </c>
      <c r="J147" s="318">
        <v>1.8476999999999999</v>
      </c>
      <c r="K147" s="321">
        <v>1.02309625</v>
      </c>
    </row>
    <row r="148" spans="1:11" ht="14.4" customHeight="1" thickBot="1" x14ac:dyDescent="0.35">
      <c r="A148" s="339" t="s">
        <v>316</v>
      </c>
      <c r="B148" s="317">
        <v>0</v>
      </c>
      <c r="C148" s="317">
        <v>0</v>
      </c>
      <c r="D148" s="318">
        <v>0</v>
      </c>
      <c r="E148" s="319">
        <v>1</v>
      </c>
      <c r="F148" s="317">
        <v>50</v>
      </c>
      <c r="G148" s="318">
        <v>50</v>
      </c>
      <c r="H148" s="320">
        <v>0</v>
      </c>
      <c r="I148" s="317">
        <v>30.249999999999002</v>
      </c>
      <c r="J148" s="318">
        <v>-19.75</v>
      </c>
      <c r="K148" s="321">
        <v>0.604999999999</v>
      </c>
    </row>
    <row r="149" spans="1:11" ht="14.4" customHeight="1" thickBot="1" x14ac:dyDescent="0.35">
      <c r="A149" s="339" t="s">
        <v>317</v>
      </c>
      <c r="B149" s="317">
        <v>0</v>
      </c>
      <c r="C149" s="317">
        <v>30.919599999999999</v>
      </c>
      <c r="D149" s="318">
        <v>30.919599999999999</v>
      </c>
      <c r="E149" s="327" t="s">
        <v>177</v>
      </c>
      <c r="F149" s="317">
        <v>0</v>
      </c>
      <c r="G149" s="318">
        <v>0</v>
      </c>
      <c r="H149" s="320">
        <v>11.846</v>
      </c>
      <c r="I149" s="317">
        <v>59.271099999999002</v>
      </c>
      <c r="J149" s="318">
        <v>59.271099999999002</v>
      </c>
      <c r="K149" s="328" t="s">
        <v>177</v>
      </c>
    </row>
    <row r="150" spans="1:11" ht="14.4" customHeight="1" thickBot="1" x14ac:dyDescent="0.35">
      <c r="A150" s="338" t="s">
        <v>318</v>
      </c>
      <c r="B150" s="322">
        <v>0</v>
      </c>
      <c r="C150" s="322">
        <v>5.2452500000000004</v>
      </c>
      <c r="D150" s="323">
        <v>5.2452500000000004</v>
      </c>
      <c r="E150" s="324" t="s">
        <v>176</v>
      </c>
      <c r="F150" s="322">
        <v>0</v>
      </c>
      <c r="G150" s="323">
        <v>0</v>
      </c>
      <c r="H150" s="325">
        <v>1.9064700000000001</v>
      </c>
      <c r="I150" s="322">
        <v>5.91791</v>
      </c>
      <c r="J150" s="323">
        <v>5.91791</v>
      </c>
      <c r="K150" s="326" t="s">
        <v>176</v>
      </c>
    </row>
    <row r="151" spans="1:11" ht="14.4" customHeight="1" thickBot="1" x14ac:dyDescent="0.35">
      <c r="A151" s="339" t="s">
        <v>319</v>
      </c>
      <c r="B151" s="317">
        <v>0</v>
      </c>
      <c r="C151" s="317">
        <v>2.6009999999999998E-2</v>
      </c>
      <c r="D151" s="318">
        <v>2.6009999999999998E-2</v>
      </c>
      <c r="E151" s="327" t="s">
        <v>176</v>
      </c>
      <c r="F151" s="317">
        <v>0</v>
      </c>
      <c r="G151" s="318">
        <v>0</v>
      </c>
      <c r="H151" s="320">
        <v>0</v>
      </c>
      <c r="I151" s="317">
        <v>0</v>
      </c>
      <c r="J151" s="318">
        <v>0</v>
      </c>
      <c r="K151" s="328" t="s">
        <v>176</v>
      </c>
    </row>
    <row r="152" spans="1:11" ht="14.4" customHeight="1" thickBot="1" x14ac:dyDescent="0.35">
      <c r="A152" s="339" t="s">
        <v>320</v>
      </c>
      <c r="B152" s="317">
        <v>0</v>
      </c>
      <c r="C152" s="317">
        <v>0.78959999999999997</v>
      </c>
      <c r="D152" s="318">
        <v>0.78959999999999997</v>
      </c>
      <c r="E152" s="327" t="s">
        <v>176</v>
      </c>
      <c r="F152" s="317">
        <v>0</v>
      </c>
      <c r="G152" s="318">
        <v>0</v>
      </c>
      <c r="H152" s="320">
        <v>0.20971999999999999</v>
      </c>
      <c r="I152" s="317">
        <v>0.93579000000000001</v>
      </c>
      <c r="J152" s="318">
        <v>0.93579000000000001</v>
      </c>
      <c r="K152" s="328" t="s">
        <v>176</v>
      </c>
    </row>
    <row r="153" spans="1:11" ht="14.4" customHeight="1" thickBot="1" x14ac:dyDescent="0.35">
      <c r="A153" s="339" t="s">
        <v>321</v>
      </c>
      <c r="B153" s="317">
        <v>0</v>
      </c>
      <c r="C153" s="317">
        <v>2.79982</v>
      </c>
      <c r="D153" s="318">
        <v>2.79982</v>
      </c>
      <c r="E153" s="327" t="s">
        <v>176</v>
      </c>
      <c r="F153" s="317">
        <v>0</v>
      </c>
      <c r="G153" s="318">
        <v>0</v>
      </c>
      <c r="H153" s="320">
        <v>0.87629999999899999</v>
      </c>
      <c r="I153" s="317">
        <v>3.2476400000000001</v>
      </c>
      <c r="J153" s="318">
        <v>3.2476400000000001</v>
      </c>
      <c r="K153" s="328" t="s">
        <v>176</v>
      </c>
    </row>
    <row r="154" spans="1:11" ht="14.4" customHeight="1" thickBot="1" x14ac:dyDescent="0.35">
      <c r="A154" s="339" t="s">
        <v>322</v>
      </c>
      <c r="B154" s="317">
        <v>0</v>
      </c>
      <c r="C154" s="317">
        <v>1.07623</v>
      </c>
      <c r="D154" s="318">
        <v>1.07623</v>
      </c>
      <c r="E154" s="327" t="s">
        <v>176</v>
      </c>
      <c r="F154" s="317">
        <v>0</v>
      </c>
      <c r="G154" s="318">
        <v>0</v>
      </c>
      <c r="H154" s="320">
        <v>0.78601999999899996</v>
      </c>
      <c r="I154" s="317">
        <v>1.4021600000000001</v>
      </c>
      <c r="J154" s="318">
        <v>1.4021600000000001</v>
      </c>
      <c r="K154" s="328" t="s">
        <v>176</v>
      </c>
    </row>
    <row r="155" spans="1:11" ht="14.4" customHeight="1" thickBot="1" x14ac:dyDescent="0.35">
      <c r="A155" s="339" t="s">
        <v>323</v>
      </c>
      <c r="B155" s="317">
        <v>0</v>
      </c>
      <c r="C155" s="317">
        <v>0.55359000000000003</v>
      </c>
      <c r="D155" s="318">
        <v>0.55359000000000003</v>
      </c>
      <c r="E155" s="327" t="s">
        <v>176</v>
      </c>
      <c r="F155" s="317">
        <v>0</v>
      </c>
      <c r="G155" s="318">
        <v>0</v>
      </c>
      <c r="H155" s="320">
        <v>3.4430000000000002E-2</v>
      </c>
      <c r="I155" s="317">
        <v>0.33232</v>
      </c>
      <c r="J155" s="318">
        <v>0.33232</v>
      </c>
      <c r="K155" s="328" t="s">
        <v>176</v>
      </c>
    </row>
    <row r="156" spans="1:11" ht="14.4" customHeight="1" thickBot="1" x14ac:dyDescent="0.35">
      <c r="A156" s="336" t="s">
        <v>28</v>
      </c>
      <c r="B156" s="317">
        <v>33906.968101786799</v>
      </c>
      <c r="C156" s="317">
        <v>34720.494960000004</v>
      </c>
      <c r="D156" s="318">
        <v>813.52685821324098</v>
      </c>
      <c r="E156" s="319">
        <v>1.023992910712</v>
      </c>
      <c r="F156" s="317">
        <v>35553</v>
      </c>
      <c r="G156" s="318">
        <v>35553</v>
      </c>
      <c r="H156" s="320">
        <v>3585.4797599999902</v>
      </c>
      <c r="I156" s="317">
        <v>39881.615449999998</v>
      </c>
      <c r="J156" s="318">
        <v>4328.6154500000002</v>
      </c>
      <c r="K156" s="321">
        <v>1.1217510603880001</v>
      </c>
    </row>
    <row r="157" spans="1:11" ht="14.4" customHeight="1" thickBot="1" x14ac:dyDescent="0.35">
      <c r="A157" s="340" t="s">
        <v>324</v>
      </c>
      <c r="B157" s="322">
        <v>25070.9764467653</v>
      </c>
      <c r="C157" s="322">
        <v>25637.97</v>
      </c>
      <c r="D157" s="323">
        <v>566.99355323472298</v>
      </c>
      <c r="E157" s="329">
        <v>1.0226155353149999</v>
      </c>
      <c r="F157" s="322">
        <v>26196</v>
      </c>
      <c r="G157" s="323">
        <v>26196</v>
      </c>
      <c r="H157" s="325">
        <v>2639.2640000000001</v>
      </c>
      <c r="I157" s="322">
        <v>29348.639999999999</v>
      </c>
      <c r="J157" s="323">
        <v>3152.6399999999799</v>
      </c>
      <c r="K157" s="330">
        <v>1.120348144754</v>
      </c>
    </row>
    <row r="158" spans="1:11" ht="14.4" customHeight="1" thickBot="1" x14ac:dyDescent="0.35">
      <c r="A158" s="338" t="s">
        <v>325</v>
      </c>
      <c r="B158" s="322">
        <v>0</v>
      </c>
      <c r="C158" s="322">
        <v>-107.86371</v>
      </c>
      <c r="D158" s="323">
        <v>-107.86371</v>
      </c>
      <c r="E158" s="324" t="s">
        <v>176</v>
      </c>
      <c r="F158" s="322">
        <v>0</v>
      </c>
      <c r="G158" s="323">
        <v>0</v>
      </c>
      <c r="H158" s="325">
        <v>-40.608289999999002</v>
      </c>
      <c r="I158" s="322">
        <v>-139.37862000000001</v>
      </c>
      <c r="J158" s="323">
        <v>-139.37862000000001</v>
      </c>
      <c r="K158" s="326" t="s">
        <v>176</v>
      </c>
    </row>
    <row r="159" spans="1:11" ht="14.4" customHeight="1" thickBot="1" x14ac:dyDescent="0.35">
      <c r="A159" s="339" t="s">
        <v>326</v>
      </c>
      <c r="B159" s="317">
        <v>0</v>
      </c>
      <c r="C159" s="317">
        <v>-107.86371</v>
      </c>
      <c r="D159" s="318">
        <v>-107.86371</v>
      </c>
      <c r="E159" s="327" t="s">
        <v>176</v>
      </c>
      <c r="F159" s="317">
        <v>0</v>
      </c>
      <c r="G159" s="318">
        <v>0</v>
      </c>
      <c r="H159" s="320">
        <v>-40.608289999999002</v>
      </c>
      <c r="I159" s="317">
        <v>-139.37862000000001</v>
      </c>
      <c r="J159" s="318">
        <v>-139.37862000000001</v>
      </c>
      <c r="K159" s="328" t="s">
        <v>176</v>
      </c>
    </row>
    <row r="160" spans="1:11" ht="14.4" customHeight="1" thickBot="1" x14ac:dyDescent="0.35">
      <c r="A160" s="338" t="s">
        <v>327</v>
      </c>
      <c r="B160" s="322">
        <v>24889.976504591101</v>
      </c>
      <c r="C160" s="322">
        <v>25467.25</v>
      </c>
      <c r="D160" s="323">
        <v>577.27349540895705</v>
      </c>
      <c r="E160" s="329">
        <v>1.0231930108609999</v>
      </c>
      <c r="F160" s="322">
        <v>26003</v>
      </c>
      <c r="G160" s="323">
        <v>26003</v>
      </c>
      <c r="H160" s="325">
        <v>2618.9259999999999</v>
      </c>
      <c r="I160" s="322">
        <v>29130.585999999999</v>
      </c>
      <c r="J160" s="323">
        <v>3127.5859999999798</v>
      </c>
      <c r="K160" s="330">
        <v>1.1202778910119999</v>
      </c>
    </row>
    <row r="161" spans="1:11" ht="14.4" customHeight="1" thickBot="1" x14ac:dyDescent="0.35">
      <c r="A161" s="339" t="s">
        <v>328</v>
      </c>
      <c r="B161" s="317">
        <v>24889.976504591101</v>
      </c>
      <c r="C161" s="317">
        <v>25467.25</v>
      </c>
      <c r="D161" s="318">
        <v>577.27349540895705</v>
      </c>
      <c r="E161" s="319">
        <v>1.0231930108609999</v>
      </c>
      <c r="F161" s="317">
        <v>26003</v>
      </c>
      <c r="G161" s="318">
        <v>26003</v>
      </c>
      <c r="H161" s="320">
        <v>2618.9259999999999</v>
      </c>
      <c r="I161" s="317">
        <v>29130.585999999999</v>
      </c>
      <c r="J161" s="318">
        <v>3127.5859999999798</v>
      </c>
      <c r="K161" s="321">
        <v>1.1202778910119999</v>
      </c>
    </row>
    <row r="162" spans="1:11" ht="14.4" customHeight="1" thickBot="1" x14ac:dyDescent="0.35">
      <c r="A162" s="338" t="s">
        <v>329</v>
      </c>
      <c r="B162" s="322">
        <v>110.000009930744</v>
      </c>
      <c r="C162" s="322">
        <v>120.2</v>
      </c>
      <c r="D162" s="323">
        <v>10.199990069255</v>
      </c>
      <c r="E162" s="329">
        <v>1.0927271740760001</v>
      </c>
      <c r="F162" s="322">
        <v>120</v>
      </c>
      <c r="G162" s="323">
        <v>120</v>
      </c>
      <c r="H162" s="325">
        <v>5.5999999999989996</v>
      </c>
      <c r="I162" s="322">
        <v>99.9</v>
      </c>
      <c r="J162" s="323">
        <v>-20.099999999999</v>
      </c>
      <c r="K162" s="330">
        <v>0.83250000000000002</v>
      </c>
    </row>
    <row r="163" spans="1:11" ht="14.4" customHeight="1" thickBot="1" x14ac:dyDescent="0.35">
      <c r="A163" s="339" t="s">
        <v>330</v>
      </c>
      <c r="B163" s="317">
        <v>110.000009930744</v>
      </c>
      <c r="C163" s="317">
        <v>120.2</v>
      </c>
      <c r="D163" s="318">
        <v>10.199990069255</v>
      </c>
      <c r="E163" s="319">
        <v>1.0927271740760001</v>
      </c>
      <c r="F163" s="317">
        <v>120</v>
      </c>
      <c r="G163" s="318">
        <v>120</v>
      </c>
      <c r="H163" s="320">
        <v>5.5999999999989996</v>
      </c>
      <c r="I163" s="317">
        <v>99.9</v>
      </c>
      <c r="J163" s="318">
        <v>-20.099999999999</v>
      </c>
      <c r="K163" s="321">
        <v>0.83250000000000002</v>
      </c>
    </row>
    <row r="164" spans="1:11" ht="14.4" customHeight="1" thickBot="1" x14ac:dyDescent="0.35">
      <c r="A164" s="338" t="s">
        <v>331</v>
      </c>
      <c r="B164" s="322">
        <v>70.999932243494001</v>
      </c>
      <c r="C164" s="322">
        <v>50.52</v>
      </c>
      <c r="D164" s="323">
        <v>-20.479932243494002</v>
      </c>
      <c r="E164" s="329">
        <v>0.71154997481799998</v>
      </c>
      <c r="F164" s="322">
        <v>73</v>
      </c>
      <c r="G164" s="323">
        <v>73</v>
      </c>
      <c r="H164" s="325">
        <v>10.988</v>
      </c>
      <c r="I164" s="322">
        <v>87.403999999999996</v>
      </c>
      <c r="J164" s="323">
        <v>14.403999999999</v>
      </c>
      <c r="K164" s="330">
        <v>1.1973150684930001</v>
      </c>
    </row>
    <row r="165" spans="1:11" ht="14.4" customHeight="1" thickBot="1" x14ac:dyDescent="0.35">
      <c r="A165" s="339" t="s">
        <v>332</v>
      </c>
      <c r="B165" s="317">
        <v>70.999932243494001</v>
      </c>
      <c r="C165" s="317">
        <v>50.52</v>
      </c>
      <c r="D165" s="318">
        <v>-20.479932243494002</v>
      </c>
      <c r="E165" s="319">
        <v>0.71154997481799998</v>
      </c>
      <c r="F165" s="317">
        <v>73</v>
      </c>
      <c r="G165" s="318">
        <v>73</v>
      </c>
      <c r="H165" s="320">
        <v>10.988</v>
      </c>
      <c r="I165" s="317">
        <v>87.403999999999996</v>
      </c>
      <c r="J165" s="318">
        <v>14.403999999999</v>
      </c>
      <c r="K165" s="321">
        <v>1.1973150684930001</v>
      </c>
    </row>
    <row r="166" spans="1:11" ht="14.4" customHeight="1" thickBot="1" x14ac:dyDescent="0.35">
      <c r="A166" s="341" t="s">
        <v>333</v>
      </c>
      <c r="B166" s="317">
        <v>0</v>
      </c>
      <c r="C166" s="317">
        <v>0</v>
      </c>
      <c r="D166" s="318">
        <v>0</v>
      </c>
      <c r="E166" s="319">
        <v>1</v>
      </c>
      <c r="F166" s="317">
        <v>0</v>
      </c>
      <c r="G166" s="318">
        <v>0</v>
      </c>
      <c r="H166" s="320">
        <v>3.7499999999989999</v>
      </c>
      <c r="I166" s="317">
        <v>30.75</v>
      </c>
      <c r="J166" s="318">
        <v>30.75</v>
      </c>
      <c r="K166" s="328" t="s">
        <v>177</v>
      </c>
    </row>
    <row r="167" spans="1:11" ht="14.4" customHeight="1" thickBot="1" x14ac:dyDescent="0.35">
      <c r="A167" s="339" t="s">
        <v>334</v>
      </c>
      <c r="B167" s="317">
        <v>0</v>
      </c>
      <c r="C167" s="317">
        <v>0</v>
      </c>
      <c r="D167" s="318">
        <v>0</v>
      </c>
      <c r="E167" s="319">
        <v>1</v>
      </c>
      <c r="F167" s="317">
        <v>0</v>
      </c>
      <c r="G167" s="318">
        <v>0</v>
      </c>
      <c r="H167" s="320">
        <v>3.7499999999989999</v>
      </c>
      <c r="I167" s="317">
        <v>30.75</v>
      </c>
      <c r="J167" s="318">
        <v>30.75</v>
      </c>
      <c r="K167" s="328" t="s">
        <v>177</v>
      </c>
    </row>
    <row r="168" spans="1:11" ht="14.4" customHeight="1" thickBot="1" x14ac:dyDescent="0.35">
      <c r="A168" s="338" t="s">
        <v>335</v>
      </c>
      <c r="B168" s="322">
        <v>0</v>
      </c>
      <c r="C168" s="322">
        <v>107.86371</v>
      </c>
      <c r="D168" s="323">
        <v>107.86371</v>
      </c>
      <c r="E168" s="324" t="s">
        <v>176</v>
      </c>
      <c r="F168" s="322">
        <v>0</v>
      </c>
      <c r="G168" s="323">
        <v>0</v>
      </c>
      <c r="H168" s="325">
        <v>40.608289999999002</v>
      </c>
      <c r="I168" s="322">
        <v>139.37862000000001</v>
      </c>
      <c r="J168" s="323">
        <v>139.37862000000001</v>
      </c>
      <c r="K168" s="326" t="s">
        <v>176</v>
      </c>
    </row>
    <row r="169" spans="1:11" ht="14.4" customHeight="1" thickBot="1" x14ac:dyDescent="0.35">
      <c r="A169" s="339" t="s">
        <v>336</v>
      </c>
      <c r="B169" s="317">
        <v>0</v>
      </c>
      <c r="C169" s="317">
        <v>107.86371</v>
      </c>
      <c r="D169" s="318">
        <v>107.86371</v>
      </c>
      <c r="E169" s="327" t="s">
        <v>176</v>
      </c>
      <c r="F169" s="317">
        <v>0</v>
      </c>
      <c r="G169" s="318">
        <v>0</v>
      </c>
      <c r="H169" s="320">
        <v>-98.505659999998997</v>
      </c>
      <c r="I169" s="317">
        <v>2.2737367544323201E-13</v>
      </c>
      <c r="J169" s="318">
        <v>2.2737367544323201E-13</v>
      </c>
      <c r="K169" s="328" t="s">
        <v>176</v>
      </c>
    </row>
    <row r="170" spans="1:11" ht="14.4" customHeight="1" thickBot="1" x14ac:dyDescent="0.35">
      <c r="A170" s="339" t="s">
        <v>337</v>
      </c>
      <c r="B170" s="317">
        <v>0</v>
      </c>
      <c r="C170" s="317">
        <v>0</v>
      </c>
      <c r="D170" s="318">
        <v>0</v>
      </c>
      <c r="E170" s="319">
        <v>1</v>
      </c>
      <c r="F170" s="317">
        <v>0</v>
      </c>
      <c r="G170" s="318">
        <v>0</v>
      </c>
      <c r="H170" s="320">
        <v>138.76616000000001</v>
      </c>
      <c r="I170" s="317">
        <v>138.76616000000001</v>
      </c>
      <c r="J170" s="318">
        <v>138.76616000000001</v>
      </c>
      <c r="K170" s="328" t="s">
        <v>177</v>
      </c>
    </row>
    <row r="171" spans="1:11" ht="14.4" customHeight="1" thickBot="1" x14ac:dyDescent="0.35">
      <c r="A171" s="339" t="s">
        <v>338</v>
      </c>
      <c r="B171" s="317">
        <v>0</v>
      </c>
      <c r="C171" s="317">
        <v>-5.2735593669694896E-16</v>
      </c>
      <c r="D171" s="318">
        <v>-5.2735593669694896E-16</v>
      </c>
      <c r="E171" s="327" t="s">
        <v>176</v>
      </c>
      <c r="F171" s="317">
        <v>0</v>
      </c>
      <c r="G171" s="318">
        <v>0</v>
      </c>
      <c r="H171" s="320">
        <v>0.34778999999900001</v>
      </c>
      <c r="I171" s="317">
        <v>0.61246</v>
      </c>
      <c r="J171" s="318">
        <v>0.61246</v>
      </c>
      <c r="K171" s="328" t="s">
        <v>176</v>
      </c>
    </row>
    <row r="172" spans="1:11" ht="14.4" customHeight="1" thickBot="1" x14ac:dyDescent="0.35">
      <c r="A172" s="337" t="s">
        <v>339</v>
      </c>
      <c r="B172" s="317">
        <v>8462.9920056637602</v>
      </c>
      <c r="C172" s="317">
        <v>8699.7536799999998</v>
      </c>
      <c r="D172" s="318">
        <v>236.76167433624099</v>
      </c>
      <c r="E172" s="319">
        <v>1.027976119341</v>
      </c>
      <c r="F172" s="317">
        <v>8838.9999999999909</v>
      </c>
      <c r="G172" s="318">
        <v>8838.9999999999909</v>
      </c>
      <c r="H172" s="320">
        <v>893.61779999999897</v>
      </c>
      <c r="I172" s="317">
        <v>9948.6166799999992</v>
      </c>
      <c r="J172" s="318">
        <v>1109.6166800000101</v>
      </c>
      <c r="K172" s="321">
        <v>1.1255364498239999</v>
      </c>
    </row>
    <row r="173" spans="1:11" ht="14.4" customHeight="1" thickBot="1" x14ac:dyDescent="0.35">
      <c r="A173" s="338" t="s">
        <v>340</v>
      </c>
      <c r="B173" s="322">
        <v>0</v>
      </c>
      <c r="C173" s="322">
        <v>-36.567909999999998</v>
      </c>
      <c r="D173" s="323">
        <v>-36.567909999999998</v>
      </c>
      <c r="E173" s="324" t="s">
        <v>176</v>
      </c>
      <c r="F173" s="322">
        <v>0</v>
      </c>
      <c r="G173" s="323">
        <v>0</v>
      </c>
      <c r="H173" s="325">
        <v>-13.68871</v>
      </c>
      <c r="I173" s="322">
        <v>-47.180660000000003</v>
      </c>
      <c r="J173" s="323">
        <v>-47.180660000000003</v>
      </c>
      <c r="K173" s="326" t="s">
        <v>176</v>
      </c>
    </row>
    <row r="174" spans="1:11" ht="14.4" customHeight="1" thickBot="1" x14ac:dyDescent="0.35">
      <c r="A174" s="339" t="s">
        <v>341</v>
      </c>
      <c r="B174" s="317">
        <v>0</v>
      </c>
      <c r="C174" s="317">
        <v>-36.567909999999998</v>
      </c>
      <c r="D174" s="318">
        <v>-36.567909999999998</v>
      </c>
      <c r="E174" s="327" t="s">
        <v>176</v>
      </c>
      <c r="F174" s="317">
        <v>0</v>
      </c>
      <c r="G174" s="318">
        <v>0</v>
      </c>
      <c r="H174" s="320">
        <v>-13.68871</v>
      </c>
      <c r="I174" s="317">
        <v>-47.180660000000003</v>
      </c>
      <c r="J174" s="318">
        <v>-47.180660000000003</v>
      </c>
      <c r="K174" s="328" t="s">
        <v>176</v>
      </c>
    </row>
    <row r="175" spans="1:11" ht="14.4" customHeight="1" thickBot="1" x14ac:dyDescent="0.35">
      <c r="A175" s="338" t="s">
        <v>342</v>
      </c>
      <c r="B175" s="322">
        <v>2239.9978828420599</v>
      </c>
      <c r="C175" s="322">
        <v>2302.8909600000002</v>
      </c>
      <c r="D175" s="323">
        <v>62.893077157943999</v>
      </c>
      <c r="E175" s="329">
        <v>1.028077293125</v>
      </c>
      <c r="F175" s="322">
        <v>2339.99999999999</v>
      </c>
      <c r="G175" s="323">
        <v>2339.99999999999</v>
      </c>
      <c r="H175" s="325">
        <v>236.5488</v>
      </c>
      <c r="I175" s="322">
        <v>2633.30771</v>
      </c>
      <c r="J175" s="323">
        <v>293.30771000000902</v>
      </c>
      <c r="K175" s="330">
        <v>1.1253451752129999</v>
      </c>
    </row>
    <row r="176" spans="1:11" ht="14.4" customHeight="1" thickBot="1" x14ac:dyDescent="0.35">
      <c r="A176" s="339" t="s">
        <v>343</v>
      </c>
      <c r="B176" s="317">
        <v>2239.9978828420599</v>
      </c>
      <c r="C176" s="317">
        <v>2302.8909600000002</v>
      </c>
      <c r="D176" s="318">
        <v>62.893077157943999</v>
      </c>
      <c r="E176" s="319">
        <v>1.028077293125</v>
      </c>
      <c r="F176" s="317">
        <v>2339.99999999999</v>
      </c>
      <c r="G176" s="318">
        <v>2339.99999999999</v>
      </c>
      <c r="H176" s="320">
        <v>236.5488</v>
      </c>
      <c r="I176" s="317">
        <v>2633.30771</v>
      </c>
      <c r="J176" s="318">
        <v>293.30771000000902</v>
      </c>
      <c r="K176" s="321">
        <v>1.1253451752129999</v>
      </c>
    </row>
    <row r="177" spans="1:11" ht="14.4" customHeight="1" thickBot="1" x14ac:dyDescent="0.35">
      <c r="A177" s="338" t="s">
        <v>344</v>
      </c>
      <c r="B177" s="322">
        <v>6222.9941228217003</v>
      </c>
      <c r="C177" s="322">
        <v>6396.8627200000001</v>
      </c>
      <c r="D177" s="323">
        <v>173.86859717829799</v>
      </c>
      <c r="E177" s="329">
        <v>1.0279397013310001</v>
      </c>
      <c r="F177" s="322">
        <v>6499</v>
      </c>
      <c r="G177" s="323">
        <v>6499</v>
      </c>
      <c r="H177" s="325">
        <v>657.06899999999905</v>
      </c>
      <c r="I177" s="322">
        <v>7315.30897</v>
      </c>
      <c r="J177" s="323">
        <v>816.30897000000004</v>
      </c>
      <c r="K177" s="330">
        <v>1.1256053192790001</v>
      </c>
    </row>
    <row r="178" spans="1:11" ht="14.4" customHeight="1" thickBot="1" x14ac:dyDescent="0.35">
      <c r="A178" s="339" t="s">
        <v>345</v>
      </c>
      <c r="B178" s="317">
        <v>6222.9941228217003</v>
      </c>
      <c r="C178" s="317">
        <v>6396.8627200000001</v>
      </c>
      <c r="D178" s="318">
        <v>173.86859717829799</v>
      </c>
      <c r="E178" s="319">
        <v>1.0279397013310001</v>
      </c>
      <c r="F178" s="317">
        <v>6499</v>
      </c>
      <c r="G178" s="318">
        <v>6499</v>
      </c>
      <c r="H178" s="320">
        <v>657.06899999999905</v>
      </c>
      <c r="I178" s="317">
        <v>7315.30897</v>
      </c>
      <c r="J178" s="318">
        <v>816.30897000000004</v>
      </c>
      <c r="K178" s="321">
        <v>1.1256053192790001</v>
      </c>
    </row>
    <row r="179" spans="1:11" ht="14.4" customHeight="1" thickBot="1" x14ac:dyDescent="0.35">
      <c r="A179" s="338" t="s">
        <v>346</v>
      </c>
      <c r="B179" s="322">
        <v>0</v>
      </c>
      <c r="C179" s="322">
        <v>36.567909999999998</v>
      </c>
      <c r="D179" s="323">
        <v>36.567909999999998</v>
      </c>
      <c r="E179" s="324" t="s">
        <v>176</v>
      </c>
      <c r="F179" s="322">
        <v>0</v>
      </c>
      <c r="G179" s="323">
        <v>0</v>
      </c>
      <c r="H179" s="325">
        <v>13.68871</v>
      </c>
      <c r="I179" s="322">
        <v>47.180660000000003</v>
      </c>
      <c r="J179" s="323">
        <v>47.180660000000003</v>
      </c>
      <c r="K179" s="326" t="s">
        <v>176</v>
      </c>
    </row>
    <row r="180" spans="1:11" ht="14.4" customHeight="1" thickBot="1" x14ac:dyDescent="0.35">
      <c r="A180" s="339" t="s">
        <v>347</v>
      </c>
      <c r="B180" s="317">
        <v>0</v>
      </c>
      <c r="C180" s="317">
        <v>9.6797900000000006</v>
      </c>
      <c r="D180" s="318">
        <v>9.6797900000000006</v>
      </c>
      <c r="E180" s="327" t="s">
        <v>176</v>
      </c>
      <c r="F180" s="317">
        <v>0</v>
      </c>
      <c r="G180" s="318">
        <v>0</v>
      </c>
      <c r="H180" s="320">
        <v>3.6235699999989999</v>
      </c>
      <c r="I180" s="317">
        <v>12.48911</v>
      </c>
      <c r="J180" s="318">
        <v>12.48911</v>
      </c>
      <c r="K180" s="328" t="s">
        <v>176</v>
      </c>
    </row>
    <row r="181" spans="1:11" ht="14.4" customHeight="1" thickBot="1" x14ac:dyDescent="0.35">
      <c r="A181" s="339" t="s">
        <v>348</v>
      </c>
      <c r="B181" s="317">
        <v>0</v>
      </c>
      <c r="C181" s="317">
        <v>26.888120000000001</v>
      </c>
      <c r="D181" s="318">
        <v>26.888120000000001</v>
      </c>
      <c r="E181" s="327" t="s">
        <v>176</v>
      </c>
      <c r="F181" s="317">
        <v>0</v>
      </c>
      <c r="G181" s="318">
        <v>0</v>
      </c>
      <c r="H181" s="320">
        <v>10.06514</v>
      </c>
      <c r="I181" s="317">
        <v>34.691549999999999</v>
      </c>
      <c r="J181" s="318">
        <v>34.691549999999999</v>
      </c>
      <c r="K181" s="328" t="s">
        <v>176</v>
      </c>
    </row>
    <row r="182" spans="1:11" ht="14.4" customHeight="1" thickBot="1" x14ac:dyDescent="0.35">
      <c r="A182" s="337" t="s">
        <v>349</v>
      </c>
      <c r="B182" s="317">
        <v>372.99964935771499</v>
      </c>
      <c r="C182" s="317">
        <v>382.77127999999999</v>
      </c>
      <c r="D182" s="318">
        <v>9.7716306422850003</v>
      </c>
      <c r="E182" s="319">
        <v>1.0261974258119999</v>
      </c>
      <c r="F182" s="317">
        <v>518</v>
      </c>
      <c r="G182" s="318">
        <v>518</v>
      </c>
      <c r="H182" s="320">
        <v>52.597959999998999</v>
      </c>
      <c r="I182" s="317">
        <v>584.35877000000005</v>
      </c>
      <c r="J182" s="318">
        <v>66.358769999998998</v>
      </c>
      <c r="K182" s="321">
        <v>1.12810573359</v>
      </c>
    </row>
    <row r="183" spans="1:11" ht="14.4" customHeight="1" thickBot="1" x14ac:dyDescent="0.35">
      <c r="A183" s="338" t="s">
        <v>350</v>
      </c>
      <c r="B183" s="322">
        <v>0</v>
      </c>
      <c r="C183" s="322">
        <v>-1.61792</v>
      </c>
      <c r="D183" s="323">
        <v>-1.61792</v>
      </c>
      <c r="E183" s="324" t="s">
        <v>176</v>
      </c>
      <c r="F183" s="322">
        <v>0</v>
      </c>
      <c r="G183" s="323">
        <v>0</v>
      </c>
      <c r="H183" s="325">
        <v>-0.81216999999899997</v>
      </c>
      <c r="I183" s="322">
        <v>-2.78512</v>
      </c>
      <c r="J183" s="323">
        <v>-2.78512</v>
      </c>
      <c r="K183" s="326" t="s">
        <v>176</v>
      </c>
    </row>
    <row r="184" spans="1:11" ht="14.4" customHeight="1" thickBot="1" x14ac:dyDescent="0.35">
      <c r="A184" s="339" t="s">
        <v>351</v>
      </c>
      <c r="B184" s="317">
        <v>0</v>
      </c>
      <c r="C184" s="317">
        <v>-1.61792</v>
      </c>
      <c r="D184" s="318">
        <v>-1.61792</v>
      </c>
      <c r="E184" s="327" t="s">
        <v>176</v>
      </c>
      <c r="F184" s="317">
        <v>0</v>
      </c>
      <c r="G184" s="318">
        <v>0</v>
      </c>
      <c r="H184" s="320">
        <v>-0.81216999999899997</v>
      </c>
      <c r="I184" s="317">
        <v>-2.78512</v>
      </c>
      <c r="J184" s="318">
        <v>-2.78512</v>
      </c>
      <c r="K184" s="328" t="s">
        <v>176</v>
      </c>
    </row>
    <row r="185" spans="1:11" ht="14.4" customHeight="1" thickBot="1" x14ac:dyDescent="0.35">
      <c r="A185" s="338" t="s">
        <v>352</v>
      </c>
      <c r="B185" s="322">
        <v>372.99964935771499</v>
      </c>
      <c r="C185" s="322">
        <v>382.77127999999999</v>
      </c>
      <c r="D185" s="323">
        <v>9.7716306422850003</v>
      </c>
      <c r="E185" s="329">
        <v>1.0261974258119999</v>
      </c>
      <c r="F185" s="322">
        <v>518</v>
      </c>
      <c r="G185" s="323">
        <v>518</v>
      </c>
      <c r="H185" s="325">
        <v>52.597959999998999</v>
      </c>
      <c r="I185" s="322">
        <v>584.35877000000005</v>
      </c>
      <c r="J185" s="323">
        <v>66.358769999998998</v>
      </c>
      <c r="K185" s="330">
        <v>1.12810573359</v>
      </c>
    </row>
    <row r="186" spans="1:11" ht="14.4" customHeight="1" thickBot="1" x14ac:dyDescent="0.35">
      <c r="A186" s="339" t="s">
        <v>353</v>
      </c>
      <c r="B186" s="317">
        <v>372.99964935771499</v>
      </c>
      <c r="C186" s="317">
        <v>382.77127999999999</v>
      </c>
      <c r="D186" s="318">
        <v>9.7716306422850003</v>
      </c>
      <c r="E186" s="319">
        <v>1.0261974258119999</v>
      </c>
      <c r="F186" s="317">
        <v>518</v>
      </c>
      <c r="G186" s="318">
        <v>518</v>
      </c>
      <c r="H186" s="320">
        <v>52.597959999998999</v>
      </c>
      <c r="I186" s="317">
        <v>584.35877000000005</v>
      </c>
      <c r="J186" s="318">
        <v>66.358769999998998</v>
      </c>
      <c r="K186" s="321">
        <v>1.12810573359</v>
      </c>
    </row>
    <row r="187" spans="1:11" ht="14.4" customHeight="1" thickBot="1" x14ac:dyDescent="0.35">
      <c r="A187" s="338" t="s">
        <v>354</v>
      </c>
      <c r="B187" s="322">
        <v>0</v>
      </c>
      <c r="C187" s="322">
        <v>1.61792</v>
      </c>
      <c r="D187" s="323">
        <v>1.61792</v>
      </c>
      <c r="E187" s="324" t="s">
        <v>176</v>
      </c>
      <c r="F187" s="322">
        <v>0</v>
      </c>
      <c r="G187" s="323">
        <v>0</v>
      </c>
      <c r="H187" s="325">
        <v>0.81216999999899997</v>
      </c>
      <c r="I187" s="322">
        <v>2.78512</v>
      </c>
      <c r="J187" s="323">
        <v>2.78512</v>
      </c>
      <c r="K187" s="326" t="s">
        <v>176</v>
      </c>
    </row>
    <row r="188" spans="1:11" ht="14.4" customHeight="1" thickBot="1" x14ac:dyDescent="0.35">
      <c r="A188" s="339" t="s">
        <v>355</v>
      </c>
      <c r="B188" s="317">
        <v>0</v>
      </c>
      <c r="C188" s="317">
        <v>1.61792</v>
      </c>
      <c r="D188" s="318">
        <v>1.61792</v>
      </c>
      <c r="E188" s="327" t="s">
        <v>176</v>
      </c>
      <c r="F188" s="317">
        <v>0</v>
      </c>
      <c r="G188" s="318">
        <v>0</v>
      </c>
      <c r="H188" s="320">
        <v>0.81216999999899997</v>
      </c>
      <c r="I188" s="317">
        <v>2.78512</v>
      </c>
      <c r="J188" s="318">
        <v>2.78512</v>
      </c>
      <c r="K188" s="328" t="s">
        <v>176</v>
      </c>
    </row>
    <row r="189" spans="1:11" ht="14.4" customHeight="1" thickBot="1" x14ac:dyDescent="0.35">
      <c r="A189" s="336" t="s">
        <v>356</v>
      </c>
      <c r="B189" s="317">
        <v>0</v>
      </c>
      <c r="C189" s="317">
        <v>4.938999999999</v>
      </c>
      <c r="D189" s="318">
        <v>4.938999999999</v>
      </c>
      <c r="E189" s="327" t="s">
        <v>176</v>
      </c>
      <c r="F189" s="317">
        <v>0</v>
      </c>
      <c r="G189" s="318">
        <v>0</v>
      </c>
      <c r="H189" s="320">
        <v>0</v>
      </c>
      <c r="I189" s="317">
        <v>0.15</v>
      </c>
      <c r="J189" s="318">
        <v>0.15</v>
      </c>
      <c r="K189" s="328" t="s">
        <v>176</v>
      </c>
    </row>
    <row r="190" spans="1:11" ht="14.4" customHeight="1" thickBot="1" x14ac:dyDescent="0.35">
      <c r="A190" s="337" t="s">
        <v>357</v>
      </c>
      <c r="B190" s="317">
        <v>0</v>
      </c>
      <c r="C190" s="317">
        <v>4.938999999999</v>
      </c>
      <c r="D190" s="318">
        <v>4.938999999999</v>
      </c>
      <c r="E190" s="327" t="s">
        <v>176</v>
      </c>
      <c r="F190" s="317">
        <v>0</v>
      </c>
      <c r="G190" s="318">
        <v>0</v>
      </c>
      <c r="H190" s="320">
        <v>0</v>
      </c>
      <c r="I190" s="317">
        <v>0.15</v>
      </c>
      <c r="J190" s="318">
        <v>0.15</v>
      </c>
      <c r="K190" s="328" t="s">
        <v>176</v>
      </c>
    </row>
    <row r="191" spans="1:11" ht="14.4" customHeight="1" thickBot="1" x14ac:dyDescent="0.35">
      <c r="A191" s="338" t="s">
        <v>358</v>
      </c>
      <c r="B191" s="322">
        <v>0</v>
      </c>
      <c r="C191" s="322">
        <v>4.938999999999</v>
      </c>
      <c r="D191" s="323">
        <v>4.938999999999</v>
      </c>
      <c r="E191" s="324" t="s">
        <v>176</v>
      </c>
      <c r="F191" s="322">
        <v>0</v>
      </c>
      <c r="G191" s="323">
        <v>0</v>
      </c>
      <c r="H191" s="325">
        <v>0</v>
      </c>
      <c r="I191" s="322">
        <v>0.15</v>
      </c>
      <c r="J191" s="323">
        <v>0.15</v>
      </c>
      <c r="K191" s="326" t="s">
        <v>176</v>
      </c>
    </row>
    <row r="192" spans="1:11" ht="14.4" customHeight="1" thickBot="1" x14ac:dyDescent="0.35">
      <c r="A192" s="339" t="s">
        <v>359</v>
      </c>
      <c r="B192" s="317">
        <v>0</v>
      </c>
      <c r="C192" s="317">
        <v>0</v>
      </c>
      <c r="D192" s="318">
        <v>0</v>
      </c>
      <c r="E192" s="327" t="s">
        <v>176</v>
      </c>
      <c r="F192" s="317">
        <v>0</v>
      </c>
      <c r="G192" s="318">
        <v>0</v>
      </c>
      <c r="H192" s="320">
        <v>0</v>
      </c>
      <c r="I192" s="317">
        <v>0.15</v>
      </c>
      <c r="J192" s="318">
        <v>0.15</v>
      </c>
      <c r="K192" s="328" t="s">
        <v>177</v>
      </c>
    </row>
    <row r="193" spans="1:11" ht="14.4" customHeight="1" thickBot="1" x14ac:dyDescent="0.35">
      <c r="A193" s="339" t="s">
        <v>360</v>
      </c>
      <c r="B193" s="317">
        <v>0</v>
      </c>
      <c r="C193" s="317">
        <v>4.938999999999</v>
      </c>
      <c r="D193" s="318">
        <v>4.938999999999</v>
      </c>
      <c r="E193" s="327" t="s">
        <v>177</v>
      </c>
      <c r="F193" s="317">
        <v>0</v>
      </c>
      <c r="G193" s="318">
        <v>0</v>
      </c>
      <c r="H193" s="320">
        <v>0</v>
      </c>
      <c r="I193" s="317">
        <v>0</v>
      </c>
      <c r="J193" s="318">
        <v>0</v>
      </c>
      <c r="K193" s="328" t="s">
        <v>176</v>
      </c>
    </row>
    <row r="194" spans="1:11" ht="14.4" customHeight="1" thickBot="1" x14ac:dyDescent="0.35">
      <c r="A194" s="336" t="s">
        <v>361</v>
      </c>
      <c r="B194" s="317">
        <v>0</v>
      </c>
      <c r="C194" s="317">
        <v>421.95863000000003</v>
      </c>
      <c r="D194" s="318">
        <v>421.95863000000003</v>
      </c>
      <c r="E194" s="327" t="s">
        <v>176</v>
      </c>
      <c r="F194" s="317">
        <v>0</v>
      </c>
      <c r="G194" s="318">
        <v>0</v>
      </c>
      <c r="H194" s="320">
        <v>13.139849999999999</v>
      </c>
      <c r="I194" s="317">
        <v>590.53939000000003</v>
      </c>
      <c r="J194" s="318">
        <v>590.53939000000003</v>
      </c>
      <c r="K194" s="328" t="s">
        <v>176</v>
      </c>
    </row>
    <row r="195" spans="1:11" ht="14.4" customHeight="1" thickBot="1" x14ac:dyDescent="0.35">
      <c r="A195" s="337" t="s">
        <v>362</v>
      </c>
      <c r="B195" s="317">
        <v>0</v>
      </c>
      <c r="C195" s="317">
        <v>421.95863000000003</v>
      </c>
      <c r="D195" s="318">
        <v>421.95863000000003</v>
      </c>
      <c r="E195" s="327" t="s">
        <v>176</v>
      </c>
      <c r="F195" s="317">
        <v>0</v>
      </c>
      <c r="G195" s="318">
        <v>0</v>
      </c>
      <c r="H195" s="320">
        <v>13.139849999999999</v>
      </c>
      <c r="I195" s="317">
        <v>590.53939000000003</v>
      </c>
      <c r="J195" s="318">
        <v>590.53939000000003</v>
      </c>
      <c r="K195" s="328" t="s">
        <v>176</v>
      </c>
    </row>
    <row r="196" spans="1:11" ht="14.4" customHeight="1" thickBot="1" x14ac:dyDescent="0.35">
      <c r="A196" s="338" t="s">
        <v>363</v>
      </c>
      <c r="B196" s="322">
        <v>0</v>
      </c>
      <c r="C196" s="322">
        <v>-3.31758</v>
      </c>
      <c r="D196" s="323">
        <v>-3.31758</v>
      </c>
      <c r="E196" s="324" t="s">
        <v>176</v>
      </c>
      <c r="F196" s="322">
        <v>0</v>
      </c>
      <c r="G196" s="323">
        <v>0</v>
      </c>
      <c r="H196" s="325">
        <v>-2.66452</v>
      </c>
      <c r="I196" s="322">
        <v>-6.0255799999999997</v>
      </c>
      <c r="J196" s="323">
        <v>-6.0255799999999997</v>
      </c>
      <c r="K196" s="326" t="s">
        <v>176</v>
      </c>
    </row>
    <row r="197" spans="1:11" ht="14.4" customHeight="1" thickBot="1" x14ac:dyDescent="0.35">
      <c r="A197" s="339" t="s">
        <v>364</v>
      </c>
      <c r="B197" s="317">
        <v>0</v>
      </c>
      <c r="C197" s="317">
        <v>-3.31758</v>
      </c>
      <c r="D197" s="318">
        <v>-3.31758</v>
      </c>
      <c r="E197" s="327" t="s">
        <v>176</v>
      </c>
      <c r="F197" s="317">
        <v>0</v>
      </c>
      <c r="G197" s="318">
        <v>0</v>
      </c>
      <c r="H197" s="320">
        <v>-2.66452</v>
      </c>
      <c r="I197" s="317">
        <v>-6.0255799999999997</v>
      </c>
      <c r="J197" s="318">
        <v>-6.0255799999999997</v>
      </c>
      <c r="K197" s="328" t="s">
        <v>176</v>
      </c>
    </row>
    <row r="198" spans="1:11" ht="14.4" customHeight="1" thickBot="1" x14ac:dyDescent="0.35">
      <c r="A198" s="338" t="s">
        <v>365</v>
      </c>
      <c r="B198" s="322">
        <v>0</v>
      </c>
      <c r="C198" s="322">
        <v>415.75862999999998</v>
      </c>
      <c r="D198" s="323">
        <v>415.75862999999998</v>
      </c>
      <c r="E198" s="324" t="s">
        <v>176</v>
      </c>
      <c r="F198" s="322">
        <v>0</v>
      </c>
      <c r="G198" s="323">
        <v>0</v>
      </c>
      <c r="H198" s="325">
        <v>13.139849999999999</v>
      </c>
      <c r="I198" s="322">
        <v>589.03939000000003</v>
      </c>
      <c r="J198" s="323">
        <v>589.03939000000003</v>
      </c>
      <c r="K198" s="326" t="s">
        <v>176</v>
      </c>
    </row>
    <row r="199" spans="1:11" ht="14.4" customHeight="1" thickBot="1" x14ac:dyDescent="0.35">
      <c r="A199" s="339" t="s">
        <v>366</v>
      </c>
      <c r="B199" s="317">
        <v>0</v>
      </c>
      <c r="C199" s="317">
        <v>2.2709999999999999</v>
      </c>
      <c r="D199" s="318">
        <v>2.2709999999999999</v>
      </c>
      <c r="E199" s="327" t="s">
        <v>177</v>
      </c>
      <c r="F199" s="317">
        <v>0</v>
      </c>
      <c r="G199" s="318">
        <v>0</v>
      </c>
      <c r="H199" s="320">
        <v>0</v>
      </c>
      <c r="I199" s="317">
        <v>0</v>
      </c>
      <c r="J199" s="318">
        <v>0</v>
      </c>
      <c r="K199" s="328" t="s">
        <v>176</v>
      </c>
    </row>
    <row r="200" spans="1:11" ht="14.4" customHeight="1" thickBot="1" x14ac:dyDescent="0.35">
      <c r="A200" s="339" t="s">
        <v>367</v>
      </c>
      <c r="B200" s="317">
        <v>0</v>
      </c>
      <c r="C200" s="317">
        <v>0.88685000000000003</v>
      </c>
      <c r="D200" s="318">
        <v>0.88685000000000003</v>
      </c>
      <c r="E200" s="327" t="s">
        <v>176</v>
      </c>
      <c r="F200" s="317">
        <v>0</v>
      </c>
      <c r="G200" s="318">
        <v>0</v>
      </c>
      <c r="H200" s="320">
        <v>0</v>
      </c>
      <c r="I200" s="317">
        <v>0.255</v>
      </c>
      <c r="J200" s="318">
        <v>0.255</v>
      </c>
      <c r="K200" s="328" t="s">
        <v>176</v>
      </c>
    </row>
    <row r="201" spans="1:11" ht="14.4" customHeight="1" thickBot="1" x14ac:dyDescent="0.35">
      <c r="A201" s="339" t="s">
        <v>368</v>
      </c>
      <c r="B201" s="317">
        <v>0</v>
      </c>
      <c r="C201" s="317">
        <v>193.93709000000001</v>
      </c>
      <c r="D201" s="318">
        <v>193.93709000000001</v>
      </c>
      <c r="E201" s="327" t="s">
        <v>176</v>
      </c>
      <c r="F201" s="317">
        <v>0</v>
      </c>
      <c r="G201" s="318">
        <v>0</v>
      </c>
      <c r="H201" s="320">
        <v>0.12655</v>
      </c>
      <c r="I201" s="317">
        <v>265.93988000000002</v>
      </c>
      <c r="J201" s="318">
        <v>265.93988000000002</v>
      </c>
      <c r="K201" s="328" t="s">
        <v>176</v>
      </c>
    </row>
    <row r="202" spans="1:11" ht="14.4" customHeight="1" thickBot="1" x14ac:dyDescent="0.35">
      <c r="A202" s="339" t="s">
        <v>369</v>
      </c>
      <c r="B202" s="317">
        <v>0</v>
      </c>
      <c r="C202" s="317">
        <v>106.46442999999999</v>
      </c>
      <c r="D202" s="318">
        <v>106.46442999999999</v>
      </c>
      <c r="E202" s="327" t="s">
        <v>176</v>
      </c>
      <c r="F202" s="317">
        <v>0</v>
      </c>
      <c r="G202" s="318">
        <v>0</v>
      </c>
      <c r="H202" s="320">
        <v>0</v>
      </c>
      <c r="I202" s="317">
        <v>60.975389999999003</v>
      </c>
      <c r="J202" s="318">
        <v>60.975389999999003</v>
      </c>
      <c r="K202" s="328" t="s">
        <v>176</v>
      </c>
    </row>
    <row r="203" spans="1:11" ht="14.4" customHeight="1" thickBot="1" x14ac:dyDescent="0.35">
      <c r="A203" s="339" t="s">
        <v>370</v>
      </c>
      <c r="B203" s="317">
        <v>0</v>
      </c>
      <c r="C203" s="317">
        <v>0</v>
      </c>
      <c r="D203" s="318">
        <v>0</v>
      </c>
      <c r="E203" s="327" t="s">
        <v>176</v>
      </c>
      <c r="F203" s="317">
        <v>0</v>
      </c>
      <c r="G203" s="318">
        <v>0</v>
      </c>
      <c r="H203" s="320">
        <v>0</v>
      </c>
      <c r="I203" s="317">
        <v>0.68</v>
      </c>
      <c r="J203" s="318">
        <v>0.68</v>
      </c>
      <c r="K203" s="328" t="s">
        <v>177</v>
      </c>
    </row>
    <row r="204" spans="1:11" ht="14.4" customHeight="1" thickBot="1" x14ac:dyDescent="0.35">
      <c r="A204" s="339" t="s">
        <v>371</v>
      </c>
      <c r="B204" s="317">
        <v>0</v>
      </c>
      <c r="C204" s="317">
        <v>38.391199999999998</v>
      </c>
      <c r="D204" s="318">
        <v>38.391199999999998</v>
      </c>
      <c r="E204" s="327" t="s">
        <v>176</v>
      </c>
      <c r="F204" s="317">
        <v>0</v>
      </c>
      <c r="G204" s="318">
        <v>0</v>
      </c>
      <c r="H204" s="320">
        <v>3.369999999999</v>
      </c>
      <c r="I204" s="317">
        <v>74.3</v>
      </c>
      <c r="J204" s="318">
        <v>74.3</v>
      </c>
      <c r="K204" s="328" t="s">
        <v>176</v>
      </c>
    </row>
    <row r="205" spans="1:11" ht="14.4" customHeight="1" thickBot="1" x14ac:dyDescent="0.35">
      <c r="A205" s="339" t="s">
        <v>372</v>
      </c>
      <c r="B205" s="317">
        <v>0</v>
      </c>
      <c r="C205" s="317">
        <v>1.0449999999999999</v>
      </c>
      <c r="D205" s="318">
        <v>1.0449999999999999</v>
      </c>
      <c r="E205" s="327" t="s">
        <v>176</v>
      </c>
      <c r="F205" s="317">
        <v>0</v>
      </c>
      <c r="G205" s="318">
        <v>0</v>
      </c>
      <c r="H205" s="320">
        <v>0</v>
      </c>
      <c r="I205" s="317">
        <v>0</v>
      </c>
      <c r="J205" s="318">
        <v>0</v>
      </c>
      <c r="K205" s="328" t="s">
        <v>176</v>
      </c>
    </row>
    <row r="206" spans="1:11" ht="14.4" customHeight="1" thickBot="1" x14ac:dyDescent="0.35">
      <c r="A206" s="339" t="s">
        <v>373</v>
      </c>
      <c r="B206" s="317">
        <v>0</v>
      </c>
      <c r="C206" s="317">
        <v>72.763059999999996</v>
      </c>
      <c r="D206" s="318">
        <v>72.763059999999996</v>
      </c>
      <c r="E206" s="327" t="s">
        <v>176</v>
      </c>
      <c r="F206" s="317">
        <v>0</v>
      </c>
      <c r="G206" s="318">
        <v>0</v>
      </c>
      <c r="H206" s="320">
        <v>9.6432999999989999</v>
      </c>
      <c r="I206" s="317">
        <v>186.88911999999999</v>
      </c>
      <c r="J206" s="318">
        <v>186.88911999999999</v>
      </c>
      <c r="K206" s="328" t="s">
        <v>176</v>
      </c>
    </row>
    <row r="207" spans="1:11" ht="14.4" customHeight="1" thickBot="1" x14ac:dyDescent="0.35">
      <c r="A207" s="341" t="s">
        <v>374</v>
      </c>
      <c r="B207" s="317">
        <v>0</v>
      </c>
      <c r="C207" s="317">
        <v>1.2</v>
      </c>
      <c r="D207" s="318">
        <v>1.2</v>
      </c>
      <c r="E207" s="327" t="s">
        <v>176</v>
      </c>
      <c r="F207" s="317">
        <v>0</v>
      </c>
      <c r="G207" s="318">
        <v>0</v>
      </c>
      <c r="H207" s="320">
        <v>0</v>
      </c>
      <c r="I207" s="317">
        <v>1.5</v>
      </c>
      <c r="J207" s="318">
        <v>1.5</v>
      </c>
      <c r="K207" s="328" t="s">
        <v>176</v>
      </c>
    </row>
    <row r="208" spans="1:11" ht="14.4" customHeight="1" thickBot="1" x14ac:dyDescent="0.35">
      <c r="A208" s="339" t="s">
        <v>375</v>
      </c>
      <c r="B208" s="317">
        <v>0</v>
      </c>
      <c r="C208" s="317">
        <v>1.2</v>
      </c>
      <c r="D208" s="318">
        <v>1.2</v>
      </c>
      <c r="E208" s="327" t="s">
        <v>176</v>
      </c>
      <c r="F208" s="317">
        <v>0</v>
      </c>
      <c r="G208" s="318">
        <v>0</v>
      </c>
      <c r="H208" s="320">
        <v>0</v>
      </c>
      <c r="I208" s="317">
        <v>1.5</v>
      </c>
      <c r="J208" s="318">
        <v>1.5</v>
      </c>
      <c r="K208" s="328" t="s">
        <v>176</v>
      </c>
    </row>
    <row r="209" spans="1:11" ht="14.4" customHeight="1" thickBot="1" x14ac:dyDescent="0.35">
      <c r="A209" s="338" t="s">
        <v>376</v>
      </c>
      <c r="B209" s="322">
        <v>0</v>
      </c>
      <c r="C209" s="322">
        <v>5</v>
      </c>
      <c r="D209" s="323">
        <v>5</v>
      </c>
      <c r="E209" s="324" t="s">
        <v>177</v>
      </c>
      <c r="F209" s="322">
        <v>0</v>
      </c>
      <c r="G209" s="323">
        <v>0</v>
      </c>
      <c r="H209" s="325">
        <v>0</v>
      </c>
      <c r="I209" s="322">
        <v>0</v>
      </c>
      <c r="J209" s="323">
        <v>0</v>
      </c>
      <c r="K209" s="326" t="s">
        <v>176</v>
      </c>
    </row>
    <row r="210" spans="1:11" ht="14.4" customHeight="1" thickBot="1" x14ac:dyDescent="0.35">
      <c r="A210" s="339" t="s">
        <v>377</v>
      </c>
      <c r="B210" s="317">
        <v>0</v>
      </c>
      <c r="C210" s="317">
        <v>5</v>
      </c>
      <c r="D210" s="318">
        <v>5</v>
      </c>
      <c r="E210" s="327" t="s">
        <v>177</v>
      </c>
      <c r="F210" s="317">
        <v>0</v>
      </c>
      <c r="G210" s="318">
        <v>0</v>
      </c>
      <c r="H210" s="320">
        <v>0</v>
      </c>
      <c r="I210" s="317">
        <v>0</v>
      </c>
      <c r="J210" s="318">
        <v>0</v>
      </c>
      <c r="K210" s="328" t="s">
        <v>176</v>
      </c>
    </row>
    <row r="211" spans="1:11" ht="14.4" customHeight="1" thickBot="1" x14ac:dyDescent="0.35">
      <c r="A211" s="338" t="s">
        <v>378</v>
      </c>
      <c r="B211" s="322">
        <v>0</v>
      </c>
      <c r="C211" s="322">
        <v>3.31758</v>
      </c>
      <c r="D211" s="323">
        <v>3.31758</v>
      </c>
      <c r="E211" s="324" t="s">
        <v>176</v>
      </c>
      <c r="F211" s="322">
        <v>0</v>
      </c>
      <c r="G211" s="323">
        <v>0</v>
      </c>
      <c r="H211" s="325">
        <v>2.66452</v>
      </c>
      <c r="I211" s="322">
        <v>6.0255799999999997</v>
      </c>
      <c r="J211" s="323">
        <v>6.0255799999999997</v>
      </c>
      <c r="K211" s="326" t="s">
        <v>176</v>
      </c>
    </row>
    <row r="212" spans="1:11" ht="14.4" customHeight="1" thickBot="1" x14ac:dyDescent="0.35">
      <c r="A212" s="339" t="s">
        <v>379</v>
      </c>
      <c r="B212" s="317">
        <v>0</v>
      </c>
      <c r="C212" s="317">
        <v>3.31758</v>
      </c>
      <c r="D212" s="318">
        <v>3.31758</v>
      </c>
      <c r="E212" s="327" t="s">
        <v>176</v>
      </c>
      <c r="F212" s="317">
        <v>0</v>
      </c>
      <c r="G212" s="318">
        <v>0</v>
      </c>
      <c r="H212" s="320">
        <v>2.66452</v>
      </c>
      <c r="I212" s="317">
        <v>6.0255799999999997</v>
      </c>
      <c r="J212" s="318">
        <v>6.0255799999999997</v>
      </c>
      <c r="K212" s="328" t="s">
        <v>176</v>
      </c>
    </row>
    <row r="213" spans="1:11" ht="14.4" customHeight="1" thickBot="1" x14ac:dyDescent="0.35">
      <c r="A213" s="336" t="s">
        <v>380</v>
      </c>
      <c r="B213" s="317">
        <v>5261.5497947317699</v>
      </c>
      <c r="C213" s="317">
        <v>5324.3876399999999</v>
      </c>
      <c r="D213" s="318">
        <v>62.837845268229003</v>
      </c>
      <c r="E213" s="319">
        <v>1.011942839604</v>
      </c>
      <c r="F213" s="317">
        <v>5019.00000000001</v>
      </c>
      <c r="G213" s="318">
        <v>5019.00000000001</v>
      </c>
      <c r="H213" s="320">
        <v>424.515999999999</v>
      </c>
      <c r="I213" s="317">
        <v>5153.8791099999999</v>
      </c>
      <c r="J213" s="318">
        <v>134.87910999999301</v>
      </c>
      <c r="K213" s="321">
        <v>1.026873701932</v>
      </c>
    </row>
    <row r="214" spans="1:11" ht="14.4" customHeight="1" thickBot="1" x14ac:dyDescent="0.35">
      <c r="A214" s="337" t="s">
        <v>381</v>
      </c>
      <c r="B214" s="317">
        <v>5250.0057048385397</v>
      </c>
      <c r="C214" s="317">
        <v>5250.5879999999997</v>
      </c>
      <c r="D214" s="318">
        <v>0.58229516145799998</v>
      </c>
      <c r="E214" s="319">
        <v>1.0001109132429999</v>
      </c>
      <c r="F214" s="317">
        <v>5018.00000000001</v>
      </c>
      <c r="G214" s="318">
        <v>5018.00000000001</v>
      </c>
      <c r="H214" s="320">
        <v>416.66299999999899</v>
      </c>
      <c r="I214" s="317">
        <v>5044.1610000000001</v>
      </c>
      <c r="J214" s="318">
        <v>26.160999999992001</v>
      </c>
      <c r="K214" s="321">
        <v>1.005213431646</v>
      </c>
    </row>
    <row r="215" spans="1:11" ht="14.4" customHeight="1" thickBot="1" x14ac:dyDescent="0.35">
      <c r="A215" s="338" t="s">
        <v>382</v>
      </c>
      <c r="B215" s="322">
        <v>0</v>
      </c>
      <c r="C215" s="322">
        <v>-20.46209</v>
      </c>
      <c r="D215" s="323">
        <v>-20.46209</v>
      </c>
      <c r="E215" s="324" t="s">
        <v>176</v>
      </c>
      <c r="F215" s="322">
        <v>0</v>
      </c>
      <c r="G215" s="323">
        <v>0</v>
      </c>
      <c r="H215" s="325">
        <v>-6.264119999999</v>
      </c>
      <c r="I215" s="322">
        <v>-23.53434</v>
      </c>
      <c r="J215" s="323">
        <v>-23.53434</v>
      </c>
      <c r="K215" s="326" t="s">
        <v>176</v>
      </c>
    </row>
    <row r="216" spans="1:11" ht="14.4" customHeight="1" thickBot="1" x14ac:dyDescent="0.35">
      <c r="A216" s="339" t="s">
        <v>383</v>
      </c>
      <c r="B216" s="317">
        <v>0</v>
      </c>
      <c r="C216" s="317">
        <v>-20.46209</v>
      </c>
      <c r="D216" s="318">
        <v>-20.46209</v>
      </c>
      <c r="E216" s="327" t="s">
        <v>176</v>
      </c>
      <c r="F216" s="317">
        <v>0</v>
      </c>
      <c r="G216" s="318">
        <v>0</v>
      </c>
      <c r="H216" s="320">
        <v>-6.264119999999</v>
      </c>
      <c r="I216" s="317">
        <v>-23.53434</v>
      </c>
      <c r="J216" s="318">
        <v>-23.53434</v>
      </c>
      <c r="K216" s="328" t="s">
        <v>176</v>
      </c>
    </row>
    <row r="217" spans="1:11" ht="14.4" customHeight="1" thickBot="1" x14ac:dyDescent="0.35">
      <c r="A217" s="338" t="s">
        <v>384</v>
      </c>
      <c r="B217" s="322">
        <v>5250.0057048385397</v>
      </c>
      <c r="C217" s="322">
        <v>5250.5879999999997</v>
      </c>
      <c r="D217" s="323">
        <v>0.58229516145799998</v>
      </c>
      <c r="E217" s="329">
        <v>1.0001109132429999</v>
      </c>
      <c r="F217" s="322">
        <v>5018.00000000001</v>
      </c>
      <c r="G217" s="323">
        <v>5018.00000000001</v>
      </c>
      <c r="H217" s="325">
        <v>416.66299999999899</v>
      </c>
      <c r="I217" s="322">
        <v>5044.1610000000001</v>
      </c>
      <c r="J217" s="323">
        <v>26.160999999992001</v>
      </c>
      <c r="K217" s="330">
        <v>1.005213431646</v>
      </c>
    </row>
    <row r="218" spans="1:11" ht="14.4" customHeight="1" thickBot="1" x14ac:dyDescent="0.35">
      <c r="A218" s="339" t="s">
        <v>385</v>
      </c>
      <c r="B218" s="317">
        <v>1337.00130748383</v>
      </c>
      <c r="C218" s="317">
        <v>1339.644</v>
      </c>
      <c r="D218" s="318">
        <v>2.6426925161720001</v>
      </c>
      <c r="E218" s="319">
        <v>1.001976581848</v>
      </c>
      <c r="F218" s="317">
        <v>1340</v>
      </c>
      <c r="G218" s="318">
        <v>1340</v>
      </c>
      <c r="H218" s="320">
        <v>111.55</v>
      </c>
      <c r="I218" s="317">
        <v>1334.704</v>
      </c>
      <c r="J218" s="318">
        <v>-5.2960000000010004</v>
      </c>
      <c r="K218" s="321">
        <v>0.99604776119399996</v>
      </c>
    </row>
    <row r="219" spans="1:11" ht="14.4" customHeight="1" thickBot="1" x14ac:dyDescent="0.35">
      <c r="A219" s="339" t="s">
        <v>386</v>
      </c>
      <c r="B219" s="317">
        <v>978.00225845594105</v>
      </c>
      <c r="C219" s="317">
        <v>977.26599999999996</v>
      </c>
      <c r="D219" s="318">
        <v>-0.73625845593999995</v>
      </c>
      <c r="E219" s="319">
        <v>0.99924718123099998</v>
      </c>
      <c r="F219" s="317">
        <v>964.00000000000102</v>
      </c>
      <c r="G219" s="318">
        <v>964.00000000000102</v>
      </c>
      <c r="H219" s="320">
        <v>80.322999999998999</v>
      </c>
      <c r="I219" s="317">
        <v>963.87599999999998</v>
      </c>
      <c r="J219" s="318">
        <v>-0.124000000001</v>
      </c>
      <c r="K219" s="321">
        <v>0.999871369294</v>
      </c>
    </row>
    <row r="220" spans="1:11" ht="14.4" customHeight="1" thickBot="1" x14ac:dyDescent="0.35">
      <c r="A220" s="339" t="s">
        <v>387</v>
      </c>
      <c r="B220" s="317">
        <v>1963.99989660765</v>
      </c>
      <c r="C220" s="317">
        <v>1961.9880000000001</v>
      </c>
      <c r="D220" s="318">
        <v>-2.011896607648</v>
      </c>
      <c r="E220" s="319">
        <v>0.99897561267099999</v>
      </c>
      <c r="F220" s="317">
        <v>2257</v>
      </c>
      <c r="G220" s="318">
        <v>2257</v>
      </c>
      <c r="H220" s="320">
        <v>190.57</v>
      </c>
      <c r="I220" s="317">
        <v>2288.6819999999998</v>
      </c>
      <c r="J220" s="318">
        <v>31.681999999995998</v>
      </c>
      <c r="K220" s="321">
        <v>1.0140372175450001</v>
      </c>
    </row>
    <row r="221" spans="1:11" ht="14.4" customHeight="1" thickBot="1" x14ac:dyDescent="0.35">
      <c r="A221" s="339" t="s">
        <v>388</v>
      </c>
      <c r="B221" s="317">
        <v>410.00094679645798</v>
      </c>
      <c r="C221" s="317">
        <v>410.61200000000002</v>
      </c>
      <c r="D221" s="318">
        <v>0.61105320354199999</v>
      </c>
      <c r="E221" s="319">
        <v>1.001490370225</v>
      </c>
      <c r="F221" s="317">
        <v>410.00000000000102</v>
      </c>
      <c r="G221" s="318">
        <v>410.00000000000102</v>
      </c>
      <c r="H221" s="320">
        <v>34.219999999998997</v>
      </c>
      <c r="I221" s="317">
        <v>410.14400000000001</v>
      </c>
      <c r="J221" s="318">
        <v>0.14399999999900001</v>
      </c>
      <c r="K221" s="321">
        <v>1.0003512195119999</v>
      </c>
    </row>
    <row r="222" spans="1:11" ht="14.4" customHeight="1" thickBot="1" x14ac:dyDescent="0.35">
      <c r="A222" s="339" t="s">
        <v>389</v>
      </c>
      <c r="B222" s="317">
        <v>561.00129549466601</v>
      </c>
      <c r="C222" s="317">
        <v>561.07799999999997</v>
      </c>
      <c r="D222" s="318">
        <v>7.6704505334E-2</v>
      </c>
      <c r="E222" s="319">
        <v>1.0001367278569999</v>
      </c>
      <c r="F222" s="317">
        <v>47</v>
      </c>
      <c r="G222" s="318">
        <v>47</v>
      </c>
      <c r="H222" s="320">
        <v>0</v>
      </c>
      <c r="I222" s="317">
        <v>46.755000000000003</v>
      </c>
      <c r="J222" s="318">
        <v>-0.245</v>
      </c>
      <c r="K222" s="321">
        <v>0.99478723404199998</v>
      </c>
    </row>
    <row r="223" spans="1:11" ht="14.4" customHeight="1" thickBot="1" x14ac:dyDescent="0.35">
      <c r="A223" s="338" t="s">
        <v>390</v>
      </c>
      <c r="B223" s="322">
        <v>0</v>
      </c>
      <c r="C223" s="322">
        <v>20.46209</v>
      </c>
      <c r="D223" s="323">
        <v>20.46209</v>
      </c>
      <c r="E223" s="324" t="s">
        <v>176</v>
      </c>
      <c r="F223" s="322">
        <v>0</v>
      </c>
      <c r="G223" s="323">
        <v>0</v>
      </c>
      <c r="H223" s="325">
        <v>6.264119999999</v>
      </c>
      <c r="I223" s="322">
        <v>23.53434</v>
      </c>
      <c r="J223" s="323">
        <v>23.53434</v>
      </c>
      <c r="K223" s="326" t="s">
        <v>176</v>
      </c>
    </row>
    <row r="224" spans="1:11" ht="14.4" customHeight="1" thickBot="1" x14ac:dyDescent="0.35">
      <c r="A224" s="339" t="s">
        <v>391</v>
      </c>
      <c r="B224" s="317">
        <v>0</v>
      </c>
      <c r="C224" s="317">
        <v>20.46209</v>
      </c>
      <c r="D224" s="318">
        <v>20.46209</v>
      </c>
      <c r="E224" s="327" t="s">
        <v>176</v>
      </c>
      <c r="F224" s="317">
        <v>0</v>
      </c>
      <c r="G224" s="318">
        <v>0</v>
      </c>
      <c r="H224" s="320">
        <v>6.264119999999</v>
      </c>
      <c r="I224" s="317">
        <v>23.53434</v>
      </c>
      <c r="J224" s="318">
        <v>23.53434</v>
      </c>
      <c r="K224" s="328" t="s">
        <v>176</v>
      </c>
    </row>
    <row r="225" spans="1:11" ht="14.4" customHeight="1" thickBot="1" x14ac:dyDescent="0.35">
      <c r="A225" s="337" t="s">
        <v>392</v>
      </c>
      <c r="B225" s="317">
        <v>11.544089893228</v>
      </c>
      <c r="C225" s="317">
        <v>73.799639999999997</v>
      </c>
      <c r="D225" s="318">
        <v>62.255550106770997</v>
      </c>
      <c r="E225" s="319">
        <v>6.3928504267179997</v>
      </c>
      <c r="F225" s="317">
        <v>1</v>
      </c>
      <c r="G225" s="318">
        <v>1</v>
      </c>
      <c r="H225" s="320">
        <v>7.8529999999989997</v>
      </c>
      <c r="I225" s="317">
        <v>109.71811</v>
      </c>
      <c r="J225" s="318">
        <v>108.71811</v>
      </c>
      <c r="K225" s="321">
        <v>0</v>
      </c>
    </row>
    <row r="226" spans="1:11" ht="14.4" customHeight="1" thickBot="1" x14ac:dyDescent="0.35">
      <c r="A226" s="338" t="s">
        <v>393</v>
      </c>
      <c r="B226" s="322">
        <v>0</v>
      </c>
      <c r="C226" s="322">
        <v>-0.56955999999999996</v>
      </c>
      <c r="D226" s="323">
        <v>-0.56955999999999996</v>
      </c>
      <c r="E226" s="324" t="s">
        <v>177</v>
      </c>
      <c r="F226" s="322">
        <v>0</v>
      </c>
      <c r="G226" s="323">
        <v>0</v>
      </c>
      <c r="H226" s="325">
        <v>-2.2049999999000001E-2</v>
      </c>
      <c r="I226" s="322">
        <v>-1.0270900000000001</v>
      </c>
      <c r="J226" s="323">
        <v>-1.0270900000000001</v>
      </c>
      <c r="K226" s="326" t="s">
        <v>176</v>
      </c>
    </row>
    <row r="227" spans="1:11" ht="14.4" customHeight="1" thickBot="1" x14ac:dyDescent="0.35">
      <c r="A227" s="339" t="s">
        <v>394</v>
      </c>
      <c r="B227" s="317">
        <v>0</v>
      </c>
      <c r="C227" s="317">
        <v>-0.56955999999999996</v>
      </c>
      <c r="D227" s="318">
        <v>-0.56955999999999996</v>
      </c>
      <c r="E227" s="327" t="s">
        <v>177</v>
      </c>
      <c r="F227" s="317">
        <v>0</v>
      </c>
      <c r="G227" s="318">
        <v>0</v>
      </c>
      <c r="H227" s="320">
        <v>-2.2049999999000001E-2</v>
      </c>
      <c r="I227" s="317">
        <v>-1.0270900000000001</v>
      </c>
      <c r="J227" s="318">
        <v>-1.0270900000000001</v>
      </c>
      <c r="K227" s="328" t="s">
        <v>176</v>
      </c>
    </row>
    <row r="228" spans="1:11" ht="14.4" customHeight="1" thickBot="1" x14ac:dyDescent="0.35">
      <c r="A228" s="338" t="s">
        <v>395</v>
      </c>
      <c r="B228" s="322">
        <v>0</v>
      </c>
      <c r="C228" s="322">
        <v>0</v>
      </c>
      <c r="D228" s="323">
        <v>0</v>
      </c>
      <c r="E228" s="329">
        <v>1</v>
      </c>
      <c r="F228" s="322">
        <v>1</v>
      </c>
      <c r="G228" s="323">
        <v>1</v>
      </c>
      <c r="H228" s="325">
        <v>0</v>
      </c>
      <c r="I228" s="322">
        <v>49.539000000000001</v>
      </c>
      <c r="J228" s="323">
        <v>48.539000000000001</v>
      </c>
      <c r="K228" s="330">
        <v>0</v>
      </c>
    </row>
    <row r="229" spans="1:11" ht="14.4" customHeight="1" thickBot="1" x14ac:dyDescent="0.35">
      <c r="A229" s="339" t="s">
        <v>396</v>
      </c>
      <c r="B229" s="317">
        <v>0</v>
      </c>
      <c r="C229" s="317">
        <v>0</v>
      </c>
      <c r="D229" s="318">
        <v>0</v>
      </c>
      <c r="E229" s="319">
        <v>1</v>
      </c>
      <c r="F229" s="317">
        <v>1</v>
      </c>
      <c r="G229" s="318">
        <v>1</v>
      </c>
      <c r="H229" s="320">
        <v>0</v>
      </c>
      <c r="I229" s="317">
        <v>7.9999999999989999</v>
      </c>
      <c r="J229" s="318">
        <v>6.9999999999989999</v>
      </c>
      <c r="K229" s="321">
        <v>0</v>
      </c>
    </row>
    <row r="230" spans="1:11" ht="14.4" customHeight="1" thickBot="1" x14ac:dyDescent="0.35">
      <c r="A230" s="339" t="s">
        <v>397</v>
      </c>
      <c r="B230" s="317">
        <v>0</v>
      </c>
      <c r="C230" s="317">
        <v>0</v>
      </c>
      <c r="D230" s="318">
        <v>0</v>
      </c>
      <c r="E230" s="319">
        <v>1</v>
      </c>
      <c r="F230" s="317">
        <v>0</v>
      </c>
      <c r="G230" s="318">
        <v>0</v>
      </c>
      <c r="H230" s="320">
        <v>0</v>
      </c>
      <c r="I230" s="317">
        <v>41.539000000000001</v>
      </c>
      <c r="J230" s="318">
        <v>41.539000000000001</v>
      </c>
      <c r="K230" s="328" t="s">
        <v>177</v>
      </c>
    </row>
    <row r="231" spans="1:11" ht="14.4" customHeight="1" thickBot="1" x14ac:dyDescent="0.35">
      <c r="A231" s="338" t="s">
        <v>398</v>
      </c>
      <c r="B231" s="322">
        <v>0</v>
      </c>
      <c r="C231" s="322">
        <v>14.95735</v>
      </c>
      <c r="D231" s="323">
        <v>14.95735</v>
      </c>
      <c r="E231" s="324" t="s">
        <v>176</v>
      </c>
      <c r="F231" s="322">
        <v>0</v>
      </c>
      <c r="G231" s="323">
        <v>0</v>
      </c>
      <c r="H231" s="325">
        <v>7.8529999999989997</v>
      </c>
      <c r="I231" s="322">
        <v>51.29166</v>
      </c>
      <c r="J231" s="323">
        <v>51.29166</v>
      </c>
      <c r="K231" s="326" t="s">
        <v>176</v>
      </c>
    </row>
    <row r="232" spans="1:11" ht="14.4" customHeight="1" thickBot="1" x14ac:dyDescent="0.35">
      <c r="A232" s="339" t="s">
        <v>399</v>
      </c>
      <c r="B232" s="317">
        <v>0</v>
      </c>
      <c r="C232" s="317">
        <v>11.46735</v>
      </c>
      <c r="D232" s="318">
        <v>11.46735</v>
      </c>
      <c r="E232" s="327" t="s">
        <v>177</v>
      </c>
      <c r="F232" s="317">
        <v>0</v>
      </c>
      <c r="G232" s="318">
        <v>0</v>
      </c>
      <c r="H232" s="320">
        <v>0</v>
      </c>
      <c r="I232" s="317">
        <v>0</v>
      </c>
      <c r="J232" s="318">
        <v>0</v>
      </c>
      <c r="K232" s="328" t="s">
        <v>176</v>
      </c>
    </row>
    <row r="233" spans="1:11" ht="14.4" customHeight="1" thickBot="1" x14ac:dyDescent="0.35">
      <c r="A233" s="339" t="s">
        <v>400</v>
      </c>
      <c r="B233" s="317">
        <v>0</v>
      </c>
      <c r="C233" s="317">
        <v>3.49</v>
      </c>
      <c r="D233" s="318">
        <v>3.49</v>
      </c>
      <c r="E233" s="327" t="s">
        <v>176</v>
      </c>
      <c r="F233" s="317">
        <v>0</v>
      </c>
      <c r="G233" s="318">
        <v>0</v>
      </c>
      <c r="H233" s="320">
        <v>7.8529999999989997</v>
      </c>
      <c r="I233" s="317">
        <v>11.669</v>
      </c>
      <c r="J233" s="318">
        <v>11.669</v>
      </c>
      <c r="K233" s="328" t="s">
        <v>176</v>
      </c>
    </row>
    <row r="234" spans="1:11" ht="14.4" customHeight="1" thickBot="1" x14ac:dyDescent="0.35">
      <c r="A234" s="339" t="s">
        <v>401</v>
      </c>
      <c r="B234" s="317">
        <v>0</v>
      </c>
      <c r="C234" s="317">
        <v>0</v>
      </c>
      <c r="D234" s="318">
        <v>0</v>
      </c>
      <c r="E234" s="319">
        <v>1</v>
      </c>
      <c r="F234" s="317">
        <v>0</v>
      </c>
      <c r="G234" s="318">
        <v>0</v>
      </c>
      <c r="H234" s="320">
        <v>0</v>
      </c>
      <c r="I234" s="317">
        <v>39.622660000000003</v>
      </c>
      <c r="J234" s="318">
        <v>39.622660000000003</v>
      </c>
      <c r="K234" s="328" t="s">
        <v>177</v>
      </c>
    </row>
    <row r="235" spans="1:11" ht="14.4" customHeight="1" thickBot="1" x14ac:dyDescent="0.35">
      <c r="A235" s="338" t="s">
        <v>402</v>
      </c>
      <c r="B235" s="322">
        <v>11.544089893228</v>
      </c>
      <c r="C235" s="322">
        <v>7.7077</v>
      </c>
      <c r="D235" s="323">
        <v>-3.8363898932280001</v>
      </c>
      <c r="E235" s="329">
        <v>0.66767498098900002</v>
      </c>
      <c r="F235" s="322">
        <v>0</v>
      </c>
      <c r="G235" s="323">
        <v>0</v>
      </c>
      <c r="H235" s="325">
        <v>0</v>
      </c>
      <c r="I235" s="322">
        <v>0</v>
      </c>
      <c r="J235" s="323">
        <v>0</v>
      </c>
      <c r="K235" s="326" t="s">
        <v>176</v>
      </c>
    </row>
    <row r="236" spans="1:11" ht="14.4" customHeight="1" thickBot="1" x14ac:dyDescent="0.35">
      <c r="A236" s="339" t="s">
        <v>403</v>
      </c>
      <c r="B236" s="317">
        <v>11.544089893228</v>
      </c>
      <c r="C236" s="317">
        <v>0</v>
      </c>
      <c r="D236" s="318">
        <v>-11.544089893228</v>
      </c>
      <c r="E236" s="319">
        <v>0</v>
      </c>
      <c r="F236" s="317">
        <v>0</v>
      </c>
      <c r="G236" s="318">
        <v>0</v>
      </c>
      <c r="H236" s="320">
        <v>0</v>
      </c>
      <c r="I236" s="317">
        <v>0</v>
      </c>
      <c r="J236" s="318">
        <v>0</v>
      </c>
      <c r="K236" s="321">
        <v>0</v>
      </c>
    </row>
    <row r="237" spans="1:11" ht="14.4" customHeight="1" thickBot="1" x14ac:dyDescent="0.35">
      <c r="A237" s="339" t="s">
        <v>404</v>
      </c>
      <c r="B237" s="317">
        <v>0</v>
      </c>
      <c r="C237" s="317">
        <v>7.7077</v>
      </c>
      <c r="D237" s="318">
        <v>7.7077</v>
      </c>
      <c r="E237" s="327" t="s">
        <v>177</v>
      </c>
      <c r="F237" s="317">
        <v>0</v>
      </c>
      <c r="G237" s="318">
        <v>0</v>
      </c>
      <c r="H237" s="320">
        <v>0</v>
      </c>
      <c r="I237" s="317">
        <v>0</v>
      </c>
      <c r="J237" s="318">
        <v>0</v>
      </c>
      <c r="K237" s="328" t="s">
        <v>176</v>
      </c>
    </row>
    <row r="238" spans="1:11" ht="14.4" customHeight="1" thickBot="1" x14ac:dyDescent="0.35">
      <c r="A238" s="338" t="s">
        <v>405</v>
      </c>
      <c r="B238" s="322">
        <v>0</v>
      </c>
      <c r="C238" s="322">
        <v>47.244590000000002</v>
      </c>
      <c r="D238" s="323">
        <v>47.244590000000002</v>
      </c>
      <c r="E238" s="324" t="s">
        <v>176</v>
      </c>
      <c r="F238" s="322">
        <v>0</v>
      </c>
      <c r="G238" s="323">
        <v>0</v>
      </c>
      <c r="H238" s="325">
        <v>0</v>
      </c>
      <c r="I238" s="322">
        <v>0</v>
      </c>
      <c r="J238" s="323">
        <v>0</v>
      </c>
      <c r="K238" s="326" t="s">
        <v>176</v>
      </c>
    </row>
    <row r="239" spans="1:11" ht="14.4" customHeight="1" thickBot="1" x14ac:dyDescent="0.35">
      <c r="A239" s="339" t="s">
        <v>406</v>
      </c>
      <c r="B239" s="317">
        <v>0</v>
      </c>
      <c r="C239" s="317">
        <v>47.244590000000002</v>
      </c>
      <c r="D239" s="318">
        <v>47.244590000000002</v>
      </c>
      <c r="E239" s="327" t="s">
        <v>176</v>
      </c>
      <c r="F239" s="317">
        <v>0</v>
      </c>
      <c r="G239" s="318">
        <v>0</v>
      </c>
      <c r="H239" s="320">
        <v>0</v>
      </c>
      <c r="I239" s="317">
        <v>0</v>
      </c>
      <c r="J239" s="318">
        <v>0</v>
      </c>
      <c r="K239" s="328" t="s">
        <v>176</v>
      </c>
    </row>
    <row r="240" spans="1:11" ht="14.4" customHeight="1" thickBot="1" x14ac:dyDescent="0.35">
      <c r="A240" s="338" t="s">
        <v>407</v>
      </c>
      <c r="B240" s="322">
        <v>0</v>
      </c>
      <c r="C240" s="322">
        <v>3.89</v>
      </c>
      <c r="D240" s="323">
        <v>3.89</v>
      </c>
      <c r="E240" s="324" t="s">
        <v>176</v>
      </c>
      <c r="F240" s="322">
        <v>0</v>
      </c>
      <c r="G240" s="323">
        <v>0</v>
      </c>
      <c r="H240" s="325">
        <v>0</v>
      </c>
      <c r="I240" s="322">
        <v>8.8874499999989993</v>
      </c>
      <c r="J240" s="323">
        <v>8.8874499999989993</v>
      </c>
      <c r="K240" s="326" t="s">
        <v>177</v>
      </c>
    </row>
    <row r="241" spans="1:11" ht="14.4" customHeight="1" thickBot="1" x14ac:dyDescent="0.35">
      <c r="A241" s="339" t="s">
        <v>408</v>
      </c>
      <c r="B241" s="317">
        <v>0</v>
      </c>
      <c r="C241" s="317">
        <v>0</v>
      </c>
      <c r="D241" s="318">
        <v>0</v>
      </c>
      <c r="E241" s="327" t="s">
        <v>176</v>
      </c>
      <c r="F241" s="317">
        <v>0</v>
      </c>
      <c r="G241" s="318">
        <v>0</v>
      </c>
      <c r="H241" s="320">
        <v>0</v>
      </c>
      <c r="I241" s="317">
        <v>8.8874499999989993</v>
      </c>
      <c r="J241" s="318">
        <v>8.8874499999989993</v>
      </c>
      <c r="K241" s="328" t="s">
        <v>177</v>
      </c>
    </row>
    <row r="242" spans="1:11" ht="14.4" customHeight="1" thickBot="1" x14ac:dyDescent="0.35">
      <c r="A242" s="339" t="s">
        <v>409</v>
      </c>
      <c r="B242" s="317">
        <v>0</v>
      </c>
      <c r="C242" s="317">
        <v>3.89</v>
      </c>
      <c r="D242" s="318">
        <v>3.89</v>
      </c>
      <c r="E242" s="327" t="s">
        <v>177</v>
      </c>
      <c r="F242" s="317">
        <v>0</v>
      </c>
      <c r="G242" s="318">
        <v>0</v>
      </c>
      <c r="H242" s="320">
        <v>0</v>
      </c>
      <c r="I242" s="317">
        <v>0</v>
      </c>
      <c r="J242" s="318">
        <v>0</v>
      </c>
      <c r="K242" s="321">
        <v>0</v>
      </c>
    </row>
    <row r="243" spans="1:11" ht="14.4" customHeight="1" thickBot="1" x14ac:dyDescent="0.35">
      <c r="A243" s="338" t="s">
        <v>410</v>
      </c>
      <c r="B243" s="322">
        <v>0</v>
      </c>
      <c r="C243" s="322">
        <v>0.56955999999999996</v>
      </c>
      <c r="D243" s="323">
        <v>0.56955999999999996</v>
      </c>
      <c r="E243" s="324" t="s">
        <v>177</v>
      </c>
      <c r="F243" s="322">
        <v>0</v>
      </c>
      <c r="G243" s="323">
        <v>0</v>
      </c>
      <c r="H243" s="325">
        <v>2.2049999999000001E-2</v>
      </c>
      <c r="I243" s="322">
        <v>1.0270900000000001</v>
      </c>
      <c r="J243" s="323">
        <v>1.0270900000000001</v>
      </c>
      <c r="K243" s="326" t="s">
        <v>176</v>
      </c>
    </row>
    <row r="244" spans="1:11" ht="14.4" customHeight="1" thickBot="1" x14ac:dyDescent="0.35">
      <c r="A244" s="339" t="s">
        <v>411</v>
      </c>
      <c r="B244" s="317">
        <v>0</v>
      </c>
      <c r="C244" s="317">
        <v>0.56955999999999996</v>
      </c>
      <c r="D244" s="318">
        <v>0.56955999999999996</v>
      </c>
      <c r="E244" s="327" t="s">
        <v>177</v>
      </c>
      <c r="F244" s="317">
        <v>0</v>
      </c>
      <c r="G244" s="318">
        <v>0</v>
      </c>
      <c r="H244" s="320">
        <v>2.2049999999000001E-2</v>
      </c>
      <c r="I244" s="317">
        <v>1.0270900000000001</v>
      </c>
      <c r="J244" s="318">
        <v>1.0270900000000001</v>
      </c>
      <c r="K244" s="328" t="s">
        <v>176</v>
      </c>
    </row>
    <row r="245" spans="1:11" ht="14.4" customHeight="1" thickBot="1" x14ac:dyDescent="0.35">
      <c r="A245" s="336" t="s">
        <v>412</v>
      </c>
      <c r="B245" s="317">
        <v>0</v>
      </c>
      <c r="C245" s="317">
        <v>3.3489</v>
      </c>
      <c r="D245" s="318">
        <v>3.3489</v>
      </c>
      <c r="E245" s="327" t="s">
        <v>176</v>
      </c>
      <c r="F245" s="317">
        <v>0</v>
      </c>
      <c r="G245" s="318">
        <v>0</v>
      </c>
      <c r="H245" s="320">
        <v>1.949E-2</v>
      </c>
      <c r="I245" s="317">
        <v>1.53599</v>
      </c>
      <c r="J245" s="318">
        <v>1.53599</v>
      </c>
      <c r="K245" s="328" t="s">
        <v>176</v>
      </c>
    </row>
    <row r="246" spans="1:11" ht="14.4" customHeight="1" thickBot="1" x14ac:dyDescent="0.35">
      <c r="A246" s="337" t="s">
        <v>413</v>
      </c>
      <c r="B246" s="317">
        <v>0</v>
      </c>
      <c r="C246" s="317">
        <v>3.3489</v>
      </c>
      <c r="D246" s="318">
        <v>3.3489</v>
      </c>
      <c r="E246" s="327" t="s">
        <v>176</v>
      </c>
      <c r="F246" s="317">
        <v>0</v>
      </c>
      <c r="G246" s="318">
        <v>0</v>
      </c>
      <c r="H246" s="320">
        <v>1.949E-2</v>
      </c>
      <c r="I246" s="317">
        <v>1.53599</v>
      </c>
      <c r="J246" s="318">
        <v>1.53599</v>
      </c>
      <c r="K246" s="328" t="s">
        <v>176</v>
      </c>
    </row>
    <row r="247" spans="1:11" ht="14.4" customHeight="1" thickBot="1" x14ac:dyDescent="0.35">
      <c r="A247" s="338" t="s">
        <v>414</v>
      </c>
      <c r="B247" s="322">
        <v>0</v>
      </c>
      <c r="C247" s="322">
        <v>3.3489</v>
      </c>
      <c r="D247" s="323">
        <v>3.3489</v>
      </c>
      <c r="E247" s="324" t="s">
        <v>176</v>
      </c>
      <c r="F247" s="322">
        <v>0</v>
      </c>
      <c r="G247" s="323">
        <v>0</v>
      </c>
      <c r="H247" s="325">
        <v>1.949E-2</v>
      </c>
      <c r="I247" s="322">
        <v>1.53599</v>
      </c>
      <c r="J247" s="323">
        <v>1.53599</v>
      </c>
      <c r="K247" s="326" t="s">
        <v>176</v>
      </c>
    </row>
    <row r="248" spans="1:11" ht="14.4" customHeight="1" thickBot="1" x14ac:dyDescent="0.35">
      <c r="A248" s="339" t="s">
        <v>415</v>
      </c>
      <c r="B248" s="317">
        <v>0</v>
      </c>
      <c r="C248" s="317">
        <v>3.3489</v>
      </c>
      <c r="D248" s="318">
        <v>3.3489</v>
      </c>
      <c r="E248" s="327" t="s">
        <v>176</v>
      </c>
      <c r="F248" s="317">
        <v>0</v>
      </c>
      <c r="G248" s="318">
        <v>0</v>
      </c>
      <c r="H248" s="320">
        <v>1.949E-2</v>
      </c>
      <c r="I248" s="317">
        <v>1.53599</v>
      </c>
      <c r="J248" s="318">
        <v>1.53599</v>
      </c>
      <c r="K248" s="328" t="s">
        <v>176</v>
      </c>
    </row>
    <row r="249" spans="1:11" ht="14.4" customHeight="1" thickBot="1" x14ac:dyDescent="0.35">
      <c r="A249" s="335" t="s">
        <v>416</v>
      </c>
      <c r="B249" s="317">
        <v>336700.888879576</v>
      </c>
      <c r="C249" s="317">
        <v>359866.64468000003</v>
      </c>
      <c r="D249" s="318">
        <v>23165.7558004243</v>
      </c>
      <c r="E249" s="319">
        <v>1.068802181893</v>
      </c>
      <c r="F249" s="317">
        <v>347516.393239322</v>
      </c>
      <c r="G249" s="318">
        <v>347516.393239322</v>
      </c>
      <c r="H249" s="320">
        <v>36794.632469999997</v>
      </c>
      <c r="I249" s="317">
        <v>389928.40308999998</v>
      </c>
      <c r="J249" s="318">
        <v>42412.009850677598</v>
      </c>
      <c r="K249" s="321">
        <v>1.1220431918480001</v>
      </c>
    </row>
    <row r="250" spans="1:11" ht="14.4" customHeight="1" thickBot="1" x14ac:dyDescent="0.35">
      <c r="A250" s="336" t="s">
        <v>417</v>
      </c>
      <c r="B250" s="317">
        <v>335584.412382079</v>
      </c>
      <c r="C250" s="317">
        <v>358273.00429999997</v>
      </c>
      <c r="D250" s="318">
        <v>22688.591917920701</v>
      </c>
      <c r="E250" s="319">
        <v>1.0676091948269999</v>
      </c>
      <c r="F250" s="317">
        <v>346480</v>
      </c>
      <c r="G250" s="318">
        <v>346480</v>
      </c>
      <c r="H250" s="320">
        <v>35950.497239999997</v>
      </c>
      <c r="I250" s="317">
        <v>387646.64851000003</v>
      </c>
      <c r="J250" s="318">
        <v>41166.648509999999</v>
      </c>
      <c r="K250" s="321">
        <v>1.118813924353</v>
      </c>
    </row>
    <row r="251" spans="1:11" ht="14.4" customHeight="1" thickBot="1" x14ac:dyDescent="0.35">
      <c r="A251" s="337" t="s">
        <v>418</v>
      </c>
      <c r="B251" s="317">
        <v>8395.5923404796795</v>
      </c>
      <c r="C251" s="317">
        <v>8702.1431599999996</v>
      </c>
      <c r="D251" s="318">
        <v>306.55081952031702</v>
      </c>
      <c r="E251" s="319">
        <v>1.0365133044920001</v>
      </c>
      <c r="F251" s="317">
        <v>8565</v>
      </c>
      <c r="G251" s="318">
        <v>8565</v>
      </c>
      <c r="H251" s="320">
        <v>1089.3172500000001</v>
      </c>
      <c r="I251" s="317">
        <v>12454.20916</v>
      </c>
      <c r="J251" s="318">
        <v>3889.2091599999999</v>
      </c>
      <c r="K251" s="321">
        <v>1.454081629889</v>
      </c>
    </row>
    <row r="252" spans="1:11" ht="14.4" customHeight="1" thickBot="1" x14ac:dyDescent="0.35">
      <c r="A252" s="338" t="s">
        <v>419</v>
      </c>
      <c r="B252" s="322">
        <v>0</v>
      </c>
      <c r="C252" s="322">
        <v>0</v>
      </c>
      <c r="D252" s="323">
        <v>0</v>
      </c>
      <c r="E252" s="329">
        <v>1</v>
      </c>
      <c r="F252" s="322">
        <v>0</v>
      </c>
      <c r="G252" s="323">
        <v>0</v>
      </c>
      <c r="H252" s="325">
        <v>6.54277</v>
      </c>
      <c r="I252" s="322">
        <v>6.54277</v>
      </c>
      <c r="J252" s="323">
        <v>6.54277</v>
      </c>
      <c r="K252" s="326" t="s">
        <v>177</v>
      </c>
    </row>
    <row r="253" spans="1:11" ht="14.4" customHeight="1" thickBot="1" x14ac:dyDescent="0.35">
      <c r="A253" s="339" t="s">
        <v>420</v>
      </c>
      <c r="B253" s="317">
        <v>0</v>
      </c>
      <c r="C253" s="317">
        <v>0</v>
      </c>
      <c r="D253" s="318">
        <v>0</v>
      </c>
      <c r="E253" s="319">
        <v>1</v>
      </c>
      <c r="F253" s="317">
        <v>0</v>
      </c>
      <c r="G253" s="318">
        <v>0</v>
      </c>
      <c r="H253" s="320">
        <v>5.2047699999999999</v>
      </c>
      <c r="I253" s="317">
        <v>5.2047699999999999</v>
      </c>
      <c r="J253" s="318">
        <v>5.2047699999999999</v>
      </c>
      <c r="K253" s="328" t="s">
        <v>177</v>
      </c>
    </row>
    <row r="254" spans="1:11" ht="14.4" customHeight="1" thickBot="1" x14ac:dyDescent="0.35">
      <c r="A254" s="339" t="s">
        <v>421</v>
      </c>
      <c r="B254" s="317">
        <v>0</v>
      </c>
      <c r="C254" s="317">
        <v>0</v>
      </c>
      <c r="D254" s="318">
        <v>0</v>
      </c>
      <c r="E254" s="319">
        <v>1</v>
      </c>
      <c r="F254" s="317">
        <v>0</v>
      </c>
      <c r="G254" s="318">
        <v>0</v>
      </c>
      <c r="H254" s="320">
        <v>1.3380000000000001</v>
      </c>
      <c r="I254" s="317">
        <v>1.3380000000000001</v>
      </c>
      <c r="J254" s="318">
        <v>1.3380000000000001</v>
      </c>
      <c r="K254" s="328" t="s">
        <v>177</v>
      </c>
    </row>
    <row r="255" spans="1:11" ht="14.4" customHeight="1" thickBot="1" x14ac:dyDescent="0.35">
      <c r="A255" s="338" t="s">
        <v>422</v>
      </c>
      <c r="B255" s="322">
        <v>8395.5923404796795</v>
      </c>
      <c r="C255" s="322">
        <v>8702.1431599999996</v>
      </c>
      <c r="D255" s="323">
        <v>306.55081952031702</v>
      </c>
      <c r="E255" s="329">
        <v>1.0365133044920001</v>
      </c>
      <c r="F255" s="322">
        <v>8565</v>
      </c>
      <c r="G255" s="323">
        <v>8565</v>
      </c>
      <c r="H255" s="325">
        <v>1082.77448</v>
      </c>
      <c r="I255" s="322">
        <v>12447.66639</v>
      </c>
      <c r="J255" s="323">
        <v>3882.6663899999999</v>
      </c>
      <c r="K255" s="330">
        <v>1.4533177338000001</v>
      </c>
    </row>
    <row r="256" spans="1:11" ht="14.4" customHeight="1" thickBot="1" x14ac:dyDescent="0.35">
      <c r="A256" s="339" t="s">
        <v>423</v>
      </c>
      <c r="B256" s="317">
        <v>2940.0002947898502</v>
      </c>
      <c r="C256" s="317">
        <v>3291.65</v>
      </c>
      <c r="D256" s="318">
        <v>351.649705210148</v>
      </c>
      <c r="E256" s="319">
        <v>1.119608731275</v>
      </c>
      <c r="F256" s="317">
        <v>3247</v>
      </c>
      <c r="G256" s="318">
        <v>3247</v>
      </c>
      <c r="H256" s="320">
        <v>416.60199999999998</v>
      </c>
      <c r="I256" s="317">
        <v>4740.7070000000003</v>
      </c>
      <c r="J256" s="318">
        <v>1493.7070000000001</v>
      </c>
      <c r="K256" s="321">
        <v>1.4600267939630001</v>
      </c>
    </row>
    <row r="257" spans="1:11" ht="14.4" customHeight="1" thickBot="1" x14ac:dyDescent="0.35">
      <c r="A257" s="339" t="s">
        <v>424</v>
      </c>
      <c r="B257" s="317">
        <v>3480.0003489349301</v>
      </c>
      <c r="C257" s="317">
        <v>3486.4169999999999</v>
      </c>
      <c r="D257" s="318">
        <v>6.4166510650720001</v>
      </c>
      <c r="E257" s="319">
        <v>1.0018438650629999</v>
      </c>
      <c r="F257" s="317">
        <v>3368</v>
      </c>
      <c r="G257" s="318">
        <v>3368</v>
      </c>
      <c r="H257" s="320">
        <v>465.00700000000001</v>
      </c>
      <c r="I257" s="317">
        <v>5419.6189999999997</v>
      </c>
      <c r="J257" s="318">
        <v>2051.6190000000001</v>
      </c>
      <c r="K257" s="321">
        <v>1.609150534441</v>
      </c>
    </row>
    <row r="258" spans="1:11" ht="14.4" customHeight="1" thickBot="1" x14ac:dyDescent="0.35">
      <c r="A258" s="339" t="s">
        <v>425</v>
      </c>
      <c r="B258" s="317">
        <v>1975.5916967549001</v>
      </c>
      <c r="C258" s="317">
        <v>1924.0761600000001</v>
      </c>
      <c r="D258" s="318">
        <v>-51.515536754903998</v>
      </c>
      <c r="E258" s="319">
        <v>0.97392399611699998</v>
      </c>
      <c r="F258" s="317">
        <v>1950</v>
      </c>
      <c r="G258" s="318">
        <v>1950</v>
      </c>
      <c r="H258" s="320">
        <v>201.16548</v>
      </c>
      <c r="I258" s="317">
        <v>2287.3403899999998</v>
      </c>
      <c r="J258" s="318">
        <v>337.34039000000098</v>
      </c>
      <c r="K258" s="321">
        <v>1.1729950717940001</v>
      </c>
    </row>
    <row r="259" spans="1:11" ht="14.4" customHeight="1" thickBot="1" x14ac:dyDescent="0.35">
      <c r="A259" s="337" t="s">
        <v>426</v>
      </c>
      <c r="B259" s="317">
        <v>327188.82004159997</v>
      </c>
      <c r="C259" s="317">
        <v>349570.86113999999</v>
      </c>
      <c r="D259" s="318">
        <v>22382.041098400401</v>
      </c>
      <c r="E259" s="319">
        <v>1.0684071084560001</v>
      </c>
      <c r="F259" s="317">
        <v>337915</v>
      </c>
      <c r="G259" s="318">
        <v>337915</v>
      </c>
      <c r="H259" s="320">
        <v>34861.179989999997</v>
      </c>
      <c r="I259" s="317">
        <v>375192.43935</v>
      </c>
      <c r="J259" s="318">
        <v>37277.439350000102</v>
      </c>
      <c r="K259" s="321">
        <v>1.110316024296</v>
      </c>
    </row>
    <row r="260" spans="1:11" ht="14.4" customHeight="1" thickBot="1" x14ac:dyDescent="0.35">
      <c r="A260" s="338" t="s">
        <v>427</v>
      </c>
      <c r="B260" s="322">
        <v>327188.82004159997</v>
      </c>
      <c r="C260" s="322">
        <v>349570.86113999999</v>
      </c>
      <c r="D260" s="323">
        <v>22382.041098400401</v>
      </c>
      <c r="E260" s="329">
        <v>1.0684071084560001</v>
      </c>
      <c r="F260" s="322">
        <v>337915</v>
      </c>
      <c r="G260" s="323">
        <v>337915</v>
      </c>
      <c r="H260" s="325">
        <v>34861.179989999997</v>
      </c>
      <c r="I260" s="322">
        <v>375192.43935</v>
      </c>
      <c r="J260" s="323">
        <v>37277.439350000102</v>
      </c>
      <c r="K260" s="330">
        <v>1.110316024296</v>
      </c>
    </row>
    <row r="261" spans="1:11" ht="14.4" customHeight="1" thickBot="1" x14ac:dyDescent="0.35">
      <c r="A261" s="339" t="s">
        <v>428</v>
      </c>
      <c r="B261" s="317">
        <v>23000</v>
      </c>
      <c r="C261" s="317">
        <v>25621.914509999999</v>
      </c>
      <c r="D261" s="318">
        <v>2621.9145100000001</v>
      </c>
      <c r="E261" s="319">
        <v>1.1139962830429999</v>
      </c>
      <c r="F261" s="317">
        <v>24886</v>
      </c>
      <c r="G261" s="318">
        <v>24886</v>
      </c>
      <c r="H261" s="320">
        <v>2574.8827299999998</v>
      </c>
      <c r="I261" s="317">
        <v>28803.425780000001</v>
      </c>
      <c r="J261" s="318">
        <v>3917.42578000001</v>
      </c>
      <c r="K261" s="321">
        <v>1.157414842883</v>
      </c>
    </row>
    <row r="262" spans="1:11" ht="14.4" customHeight="1" thickBot="1" x14ac:dyDescent="0.35">
      <c r="A262" s="339" t="s">
        <v>429</v>
      </c>
      <c r="B262" s="317">
        <v>1227.00012302964</v>
      </c>
      <c r="C262" s="317">
        <v>990.90920000000006</v>
      </c>
      <c r="D262" s="318">
        <v>-236.090923029642</v>
      </c>
      <c r="E262" s="319">
        <v>0.80758687908899995</v>
      </c>
      <c r="F262" s="317">
        <v>1045</v>
      </c>
      <c r="G262" s="318">
        <v>1045</v>
      </c>
      <c r="H262" s="320">
        <v>156.31222</v>
      </c>
      <c r="I262" s="317">
        <v>1079.4888000000001</v>
      </c>
      <c r="J262" s="318">
        <v>34.488799999999998</v>
      </c>
      <c r="K262" s="321">
        <v>1.033003636363</v>
      </c>
    </row>
    <row r="263" spans="1:11" ht="14.4" customHeight="1" thickBot="1" x14ac:dyDescent="0.35">
      <c r="A263" s="339" t="s">
        <v>430</v>
      </c>
      <c r="B263" s="317">
        <v>3567.0003576582999</v>
      </c>
      <c r="C263" s="317">
        <v>2993.4002300000002</v>
      </c>
      <c r="D263" s="318">
        <v>-573.60012765830004</v>
      </c>
      <c r="E263" s="319">
        <v>0.83919257915699996</v>
      </c>
      <c r="F263" s="317">
        <v>2311</v>
      </c>
      <c r="G263" s="318">
        <v>2311</v>
      </c>
      <c r="H263" s="320">
        <v>190.72048000000001</v>
      </c>
      <c r="I263" s="317">
        <v>6172.3108099999999</v>
      </c>
      <c r="J263" s="318">
        <v>3861.3108099999999</v>
      </c>
      <c r="K263" s="321">
        <v>2.6708398139330001</v>
      </c>
    </row>
    <row r="264" spans="1:11" ht="14.4" customHeight="1" thickBot="1" x14ac:dyDescent="0.35">
      <c r="A264" s="339" t="s">
        <v>431</v>
      </c>
      <c r="B264" s="317">
        <v>110000.061956273</v>
      </c>
      <c r="C264" s="317">
        <v>111435.57467</v>
      </c>
      <c r="D264" s="318">
        <v>1435.5127137265799</v>
      </c>
      <c r="E264" s="319">
        <v>1.013050108229</v>
      </c>
      <c r="F264" s="317">
        <v>107500</v>
      </c>
      <c r="G264" s="318">
        <v>107500</v>
      </c>
      <c r="H264" s="320">
        <v>10693.263559999999</v>
      </c>
      <c r="I264" s="317">
        <v>117632.58149</v>
      </c>
      <c r="J264" s="318">
        <v>10132.58149</v>
      </c>
      <c r="K264" s="321">
        <v>1.0942565719999999</v>
      </c>
    </row>
    <row r="265" spans="1:11" ht="14.4" customHeight="1" thickBot="1" x14ac:dyDescent="0.35">
      <c r="A265" s="339" t="s">
        <v>432</v>
      </c>
      <c r="B265" s="317">
        <v>139999.78364864999</v>
      </c>
      <c r="C265" s="317">
        <v>154763.62575000001</v>
      </c>
      <c r="D265" s="318">
        <v>14763.842101350499</v>
      </c>
      <c r="E265" s="319">
        <v>1.1054561779780001</v>
      </c>
      <c r="F265" s="317">
        <v>150156</v>
      </c>
      <c r="G265" s="318">
        <v>150156</v>
      </c>
      <c r="H265" s="320">
        <v>16438.192370000001</v>
      </c>
      <c r="I265" s="317">
        <v>161199.69706000001</v>
      </c>
      <c r="J265" s="318">
        <v>11043.6970599999</v>
      </c>
      <c r="K265" s="321">
        <v>1.0735481569830001</v>
      </c>
    </row>
    <row r="266" spans="1:11" ht="14.4" customHeight="1" thickBot="1" x14ac:dyDescent="0.35">
      <c r="A266" s="339" t="s">
        <v>433</v>
      </c>
      <c r="B266" s="317">
        <v>3499.8222902550501</v>
      </c>
      <c r="C266" s="317">
        <v>4799.9539100000002</v>
      </c>
      <c r="D266" s="318">
        <v>1300.1316197449501</v>
      </c>
      <c r="E266" s="319">
        <v>1.37148503893</v>
      </c>
      <c r="F266" s="317">
        <v>4704</v>
      </c>
      <c r="G266" s="318">
        <v>4704</v>
      </c>
      <c r="H266" s="320">
        <v>453.69493999999997</v>
      </c>
      <c r="I266" s="317">
        <v>5646.1169799999998</v>
      </c>
      <c r="J266" s="318">
        <v>942.11698000000104</v>
      </c>
      <c r="K266" s="321">
        <v>1.200279970238</v>
      </c>
    </row>
    <row r="267" spans="1:11" ht="14.4" customHeight="1" thickBot="1" x14ac:dyDescent="0.35">
      <c r="A267" s="339" t="s">
        <v>434</v>
      </c>
      <c r="B267" s="317">
        <v>13999.6262441278</v>
      </c>
      <c r="C267" s="317">
        <v>15843.37307</v>
      </c>
      <c r="D267" s="318">
        <v>1843.7468258722299</v>
      </c>
      <c r="E267" s="319">
        <v>1.1316997178149999</v>
      </c>
      <c r="F267" s="317">
        <v>15519</v>
      </c>
      <c r="G267" s="318">
        <v>15519</v>
      </c>
      <c r="H267" s="320">
        <v>1240.3432600000001</v>
      </c>
      <c r="I267" s="317">
        <v>18056.580139999998</v>
      </c>
      <c r="J267" s="318">
        <v>2537.58014</v>
      </c>
      <c r="K267" s="321">
        <v>1.1635144107219999</v>
      </c>
    </row>
    <row r="268" spans="1:11" ht="14.4" customHeight="1" thickBot="1" x14ac:dyDescent="0.35">
      <c r="A268" s="339" t="s">
        <v>435</v>
      </c>
      <c r="B268" s="317">
        <v>17999.704457871601</v>
      </c>
      <c r="C268" s="317">
        <v>20016.97075</v>
      </c>
      <c r="D268" s="318">
        <v>2017.26629212837</v>
      </c>
      <c r="E268" s="319">
        <v>1.112072189676</v>
      </c>
      <c r="F268" s="317">
        <v>19743</v>
      </c>
      <c r="G268" s="318">
        <v>19743</v>
      </c>
      <c r="H268" s="320">
        <v>1762.16524</v>
      </c>
      <c r="I268" s="317">
        <v>22115.759139999998</v>
      </c>
      <c r="J268" s="318">
        <v>2372.7591400000001</v>
      </c>
      <c r="K268" s="321">
        <v>1.1201822995490001</v>
      </c>
    </row>
    <row r="269" spans="1:11" ht="14.4" customHeight="1" thickBot="1" x14ac:dyDescent="0.35">
      <c r="A269" s="339" t="s">
        <v>436</v>
      </c>
      <c r="B269" s="317">
        <v>3163.0003171497601</v>
      </c>
      <c r="C269" s="317">
        <v>670.69743000000005</v>
      </c>
      <c r="D269" s="318">
        <v>-2492.30288714976</v>
      </c>
      <c r="E269" s="319">
        <v>0.21204469261700001</v>
      </c>
      <c r="F269" s="317">
        <v>565</v>
      </c>
      <c r="G269" s="318">
        <v>565</v>
      </c>
      <c r="H269" s="320">
        <v>7.1559499999999998</v>
      </c>
      <c r="I269" s="317">
        <v>780.38743999999997</v>
      </c>
      <c r="J269" s="318">
        <v>215.38744</v>
      </c>
      <c r="K269" s="321">
        <v>1.3812167079640001</v>
      </c>
    </row>
    <row r="270" spans="1:11" ht="14.4" customHeight="1" thickBot="1" x14ac:dyDescent="0.35">
      <c r="A270" s="339" t="s">
        <v>437</v>
      </c>
      <c r="B270" s="317">
        <v>0</v>
      </c>
      <c r="C270" s="317">
        <v>0</v>
      </c>
      <c r="D270" s="318">
        <v>0</v>
      </c>
      <c r="E270" s="319">
        <v>1</v>
      </c>
      <c r="F270" s="317">
        <v>0</v>
      </c>
      <c r="G270" s="318">
        <v>0</v>
      </c>
      <c r="H270" s="320">
        <v>27.59347</v>
      </c>
      <c r="I270" s="317">
        <v>89.739419999999996</v>
      </c>
      <c r="J270" s="318">
        <v>89.739419999999996</v>
      </c>
      <c r="K270" s="328" t="s">
        <v>177</v>
      </c>
    </row>
    <row r="271" spans="1:11" ht="14.4" customHeight="1" thickBot="1" x14ac:dyDescent="0.35">
      <c r="A271" s="339" t="s">
        <v>438</v>
      </c>
      <c r="B271" s="317">
        <v>370.00003709940302</v>
      </c>
      <c r="C271" s="317">
        <v>331.76107999999999</v>
      </c>
      <c r="D271" s="318">
        <v>-38.238957099403002</v>
      </c>
      <c r="E271" s="319">
        <v>0.89665147766099995</v>
      </c>
      <c r="F271" s="317">
        <v>326</v>
      </c>
      <c r="G271" s="318">
        <v>326</v>
      </c>
      <c r="H271" s="320">
        <v>1.5010699999999999</v>
      </c>
      <c r="I271" s="317">
        <v>506.31186000000002</v>
      </c>
      <c r="J271" s="318">
        <v>180.31186</v>
      </c>
      <c r="K271" s="321">
        <v>1.55310386503</v>
      </c>
    </row>
    <row r="272" spans="1:11" ht="14.4" customHeight="1" thickBot="1" x14ac:dyDescent="0.35">
      <c r="A272" s="339" t="s">
        <v>439</v>
      </c>
      <c r="B272" s="317">
        <v>285.00002857656699</v>
      </c>
      <c r="C272" s="317">
        <v>697.63807999999995</v>
      </c>
      <c r="D272" s="318">
        <v>412.63805142343301</v>
      </c>
      <c r="E272" s="319">
        <v>2.447852666837</v>
      </c>
      <c r="F272" s="317">
        <v>264</v>
      </c>
      <c r="G272" s="318">
        <v>264</v>
      </c>
      <c r="H272" s="320">
        <v>0</v>
      </c>
      <c r="I272" s="317">
        <v>234.5994</v>
      </c>
      <c r="J272" s="318">
        <v>-29.400600000000001</v>
      </c>
      <c r="K272" s="321">
        <v>0.88863409090900003</v>
      </c>
    </row>
    <row r="273" spans="1:11" ht="14.4" customHeight="1" thickBot="1" x14ac:dyDescent="0.35">
      <c r="A273" s="339" t="s">
        <v>440</v>
      </c>
      <c r="B273" s="317">
        <v>812.00008141814999</v>
      </c>
      <c r="C273" s="317">
        <v>670.72506999999996</v>
      </c>
      <c r="D273" s="318">
        <v>-141.27501141815</v>
      </c>
      <c r="E273" s="319">
        <v>0.82601601323499996</v>
      </c>
      <c r="F273" s="317">
        <v>671</v>
      </c>
      <c r="G273" s="318">
        <v>671</v>
      </c>
      <c r="H273" s="320">
        <v>72.947829999999996</v>
      </c>
      <c r="I273" s="317">
        <v>731.52143999999998</v>
      </c>
      <c r="J273" s="318">
        <v>60.521439999998996</v>
      </c>
      <c r="K273" s="321">
        <v>1.090195886736</v>
      </c>
    </row>
    <row r="274" spans="1:11" ht="14.4" customHeight="1" thickBot="1" x14ac:dyDescent="0.35">
      <c r="A274" s="339" t="s">
        <v>441</v>
      </c>
      <c r="B274" s="317">
        <v>658.000065976776</v>
      </c>
      <c r="C274" s="317">
        <v>750.76783999999998</v>
      </c>
      <c r="D274" s="318">
        <v>92.767774023222998</v>
      </c>
      <c r="E274" s="319">
        <v>1.1409844448649999</v>
      </c>
      <c r="F274" s="317">
        <v>759</v>
      </c>
      <c r="G274" s="318">
        <v>759</v>
      </c>
      <c r="H274" s="320">
        <v>58.2087</v>
      </c>
      <c r="I274" s="317">
        <v>650.76946999999996</v>
      </c>
      <c r="J274" s="318">
        <v>-108.23053</v>
      </c>
      <c r="K274" s="321">
        <v>0.85740378129100003</v>
      </c>
    </row>
    <row r="275" spans="1:11" ht="14.4" customHeight="1" thickBot="1" x14ac:dyDescent="0.35">
      <c r="A275" s="339" t="s">
        <v>442</v>
      </c>
      <c r="B275" s="317">
        <v>1458.0001461917</v>
      </c>
      <c r="C275" s="317">
        <v>1368.6812399999999</v>
      </c>
      <c r="D275" s="318">
        <v>-89.318906191701998</v>
      </c>
      <c r="E275" s="319">
        <v>0.93873875361000003</v>
      </c>
      <c r="F275" s="317">
        <v>1267</v>
      </c>
      <c r="G275" s="318">
        <v>1267</v>
      </c>
      <c r="H275" s="320">
        <v>193.08260999999999</v>
      </c>
      <c r="I275" s="317">
        <v>1576.5112799999999</v>
      </c>
      <c r="J275" s="318">
        <v>309.51128</v>
      </c>
      <c r="K275" s="321">
        <v>1.2442867245460001</v>
      </c>
    </row>
    <row r="276" spans="1:11" ht="14.4" customHeight="1" thickBot="1" x14ac:dyDescent="0.35">
      <c r="A276" s="339" t="s">
        <v>443</v>
      </c>
      <c r="B276" s="317">
        <v>7149.8202873219197</v>
      </c>
      <c r="C276" s="317">
        <v>8614.8683099999998</v>
      </c>
      <c r="D276" s="318">
        <v>1465.0480226780801</v>
      </c>
      <c r="E276" s="319">
        <v>1.2049069716159999</v>
      </c>
      <c r="F276" s="317">
        <v>8199</v>
      </c>
      <c r="G276" s="318">
        <v>8199</v>
      </c>
      <c r="H276" s="320">
        <v>991.11555999999996</v>
      </c>
      <c r="I276" s="317">
        <v>9916.6388399999996</v>
      </c>
      <c r="J276" s="318">
        <v>1717.6388400000001</v>
      </c>
      <c r="K276" s="321">
        <v>1.2094936992309999</v>
      </c>
    </row>
    <row r="277" spans="1:11" ht="14.4" customHeight="1" thickBot="1" x14ac:dyDescent="0.35">
      <c r="A277" s="336" t="s">
        <v>444</v>
      </c>
      <c r="B277" s="317">
        <v>1116.4764974964601</v>
      </c>
      <c r="C277" s="317">
        <v>1593.6403800000001</v>
      </c>
      <c r="D277" s="318">
        <v>477.16388250354498</v>
      </c>
      <c r="E277" s="319">
        <v>1.427383723323</v>
      </c>
      <c r="F277" s="317">
        <v>1036.3932393223799</v>
      </c>
      <c r="G277" s="318">
        <v>1036.3932393223799</v>
      </c>
      <c r="H277" s="320">
        <v>844.13522999999998</v>
      </c>
      <c r="I277" s="317">
        <v>2278.97226</v>
      </c>
      <c r="J277" s="318">
        <v>1242.5790206776201</v>
      </c>
      <c r="K277" s="321">
        <v>2.1989455098040001</v>
      </c>
    </row>
    <row r="278" spans="1:11" ht="14.4" customHeight="1" thickBot="1" x14ac:dyDescent="0.35">
      <c r="A278" s="337" t="s">
        <v>445</v>
      </c>
      <c r="B278" s="317">
        <v>0</v>
      </c>
      <c r="C278" s="317">
        <v>1.3133699999999999</v>
      </c>
      <c r="D278" s="318">
        <v>1.3133699999999999</v>
      </c>
      <c r="E278" s="327" t="s">
        <v>176</v>
      </c>
      <c r="F278" s="317">
        <v>0</v>
      </c>
      <c r="G278" s="318">
        <v>0</v>
      </c>
      <c r="H278" s="320">
        <v>0</v>
      </c>
      <c r="I278" s="317">
        <v>0</v>
      </c>
      <c r="J278" s="318">
        <v>0</v>
      </c>
      <c r="K278" s="321">
        <v>0</v>
      </c>
    </row>
    <row r="279" spans="1:11" ht="14.4" customHeight="1" thickBot="1" x14ac:dyDescent="0.35">
      <c r="A279" s="338" t="s">
        <v>446</v>
      </c>
      <c r="B279" s="322">
        <v>0</v>
      </c>
      <c r="C279" s="322">
        <v>1.3133699999999999</v>
      </c>
      <c r="D279" s="323">
        <v>1.3133699999999999</v>
      </c>
      <c r="E279" s="324" t="s">
        <v>176</v>
      </c>
      <c r="F279" s="322">
        <v>0</v>
      </c>
      <c r="G279" s="323">
        <v>0</v>
      </c>
      <c r="H279" s="325">
        <v>0</v>
      </c>
      <c r="I279" s="322">
        <v>0</v>
      </c>
      <c r="J279" s="323">
        <v>0</v>
      </c>
      <c r="K279" s="330">
        <v>0</v>
      </c>
    </row>
    <row r="280" spans="1:11" ht="14.4" customHeight="1" thickBot="1" x14ac:dyDescent="0.35">
      <c r="A280" s="339" t="s">
        <v>447</v>
      </c>
      <c r="B280" s="317">
        <v>0</v>
      </c>
      <c r="C280" s="317">
        <v>1.3133699999999999</v>
      </c>
      <c r="D280" s="318">
        <v>1.3133699999999999</v>
      </c>
      <c r="E280" s="327" t="s">
        <v>176</v>
      </c>
      <c r="F280" s="317">
        <v>0</v>
      </c>
      <c r="G280" s="318">
        <v>0</v>
      </c>
      <c r="H280" s="320">
        <v>0</v>
      </c>
      <c r="I280" s="317">
        <v>0</v>
      </c>
      <c r="J280" s="318">
        <v>0</v>
      </c>
      <c r="K280" s="321">
        <v>0</v>
      </c>
    </row>
    <row r="281" spans="1:11" ht="14.4" customHeight="1" thickBot="1" x14ac:dyDescent="0.35">
      <c r="A281" s="337" t="s">
        <v>448</v>
      </c>
      <c r="B281" s="317">
        <v>0</v>
      </c>
      <c r="C281" s="317">
        <v>8.89</v>
      </c>
      <c r="D281" s="318">
        <v>8.89</v>
      </c>
      <c r="E281" s="327" t="s">
        <v>177</v>
      </c>
      <c r="F281" s="317">
        <v>0</v>
      </c>
      <c r="G281" s="318">
        <v>0</v>
      </c>
      <c r="H281" s="320">
        <v>3.75</v>
      </c>
      <c r="I281" s="317">
        <v>72.289000000000001</v>
      </c>
      <c r="J281" s="318">
        <v>72.289000000000001</v>
      </c>
      <c r="K281" s="328" t="s">
        <v>176</v>
      </c>
    </row>
    <row r="282" spans="1:11" ht="14.4" customHeight="1" thickBot="1" x14ac:dyDescent="0.35">
      <c r="A282" s="338" t="s">
        <v>449</v>
      </c>
      <c r="B282" s="322">
        <v>0</v>
      </c>
      <c r="C282" s="322">
        <v>8.89</v>
      </c>
      <c r="D282" s="323">
        <v>8.89</v>
      </c>
      <c r="E282" s="324" t="s">
        <v>177</v>
      </c>
      <c r="F282" s="322">
        <v>0</v>
      </c>
      <c r="G282" s="323">
        <v>0</v>
      </c>
      <c r="H282" s="325">
        <v>0</v>
      </c>
      <c r="I282" s="322">
        <v>41.539000000000001</v>
      </c>
      <c r="J282" s="323">
        <v>41.539000000000001</v>
      </c>
      <c r="K282" s="326" t="s">
        <v>176</v>
      </c>
    </row>
    <row r="283" spans="1:11" ht="14.4" customHeight="1" thickBot="1" x14ac:dyDescent="0.35">
      <c r="A283" s="339" t="s">
        <v>450</v>
      </c>
      <c r="B283" s="317">
        <v>0</v>
      </c>
      <c r="C283" s="317">
        <v>8.89</v>
      </c>
      <c r="D283" s="318">
        <v>8.89</v>
      </c>
      <c r="E283" s="327" t="s">
        <v>177</v>
      </c>
      <c r="F283" s="317">
        <v>0</v>
      </c>
      <c r="G283" s="318">
        <v>0</v>
      </c>
      <c r="H283" s="320">
        <v>0</v>
      </c>
      <c r="I283" s="317">
        <v>41.539000000000001</v>
      </c>
      <c r="J283" s="318">
        <v>41.539000000000001</v>
      </c>
      <c r="K283" s="328" t="s">
        <v>176</v>
      </c>
    </row>
    <row r="284" spans="1:11" ht="14.4" customHeight="1" thickBot="1" x14ac:dyDescent="0.35">
      <c r="A284" s="338" t="s">
        <v>451</v>
      </c>
      <c r="B284" s="322">
        <v>0</v>
      </c>
      <c r="C284" s="322">
        <v>0</v>
      </c>
      <c r="D284" s="323">
        <v>0</v>
      </c>
      <c r="E284" s="329">
        <v>1</v>
      </c>
      <c r="F284" s="322">
        <v>0</v>
      </c>
      <c r="G284" s="323">
        <v>0</v>
      </c>
      <c r="H284" s="325">
        <v>3.75</v>
      </c>
      <c r="I284" s="322">
        <v>30.75</v>
      </c>
      <c r="J284" s="323">
        <v>30.75</v>
      </c>
      <c r="K284" s="326" t="s">
        <v>177</v>
      </c>
    </row>
    <row r="285" spans="1:11" ht="14.4" customHeight="1" thickBot="1" x14ac:dyDescent="0.35">
      <c r="A285" s="339" t="s">
        <v>452</v>
      </c>
      <c r="B285" s="317">
        <v>0</v>
      </c>
      <c r="C285" s="317">
        <v>0</v>
      </c>
      <c r="D285" s="318">
        <v>0</v>
      </c>
      <c r="E285" s="319">
        <v>1</v>
      </c>
      <c r="F285" s="317">
        <v>0</v>
      </c>
      <c r="G285" s="318">
        <v>0</v>
      </c>
      <c r="H285" s="320">
        <v>3.75</v>
      </c>
      <c r="I285" s="317">
        <v>30.75</v>
      </c>
      <c r="J285" s="318">
        <v>30.75</v>
      </c>
      <c r="K285" s="328" t="s">
        <v>177</v>
      </c>
    </row>
    <row r="286" spans="1:11" ht="14.4" customHeight="1" thickBot="1" x14ac:dyDescent="0.35">
      <c r="A286" s="340" t="s">
        <v>453</v>
      </c>
      <c r="B286" s="322">
        <v>1116.4764974964601</v>
      </c>
      <c r="C286" s="322">
        <v>1583.4370100000001</v>
      </c>
      <c r="D286" s="323">
        <v>466.96051250354498</v>
      </c>
      <c r="E286" s="329">
        <v>1.4182448206930001</v>
      </c>
      <c r="F286" s="322">
        <v>1036.3932393223799</v>
      </c>
      <c r="G286" s="323">
        <v>1036.3932393223799</v>
      </c>
      <c r="H286" s="325">
        <v>840.38522999999998</v>
      </c>
      <c r="I286" s="322">
        <v>2206.6832599999998</v>
      </c>
      <c r="J286" s="323">
        <v>1170.2900206776201</v>
      </c>
      <c r="K286" s="330">
        <v>2.129194958317</v>
      </c>
    </row>
    <row r="287" spans="1:11" ht="14.4" customHeight="1" thickBot="1" x14ac:dyDescent="0.35">
      <c r="A287" s="338" t="s">
        <v>454</v>
      </c>
      <c r="B287" s="322">
        <v>0</v>
      </c>
      <c r="C287" s="322">
        <v>11.279450000000001</v>
      </c>
      <c r="D287" s="323">
        <v>11.279450000000001</v>
      </c>
      <c r="E287" s="324" t="s">
        <v>176</v>
      </c>
      <c r="F287" s="322">
        <v>0</v>
      </c>
      <c r="G287" s="323">
        <v>0</v>
      </c>
      <c r="H287" s="325">
        <v>17.770040000000002</v>
      </c>
      <c r="I287" s="322">
        <v>53.25806</v>
      </c>
      <c r="J287" s="323">
        <v>53.25806</v>
      </c>
      <c r="K287" s="326" t="s">
        <v>176</v>
      </c>
    </row>
    <row r="288" spans="1:11" ht="14.4" customHeight="1" thickBot="1" x14ac:dyDescent="0.35">
      <c r="A288" s="339" t="s">
        <v>455</v>
      </c>
      <c r="B288" s="317">
        <v>0</v>
      </c>
      <c r="C288" s="317">
        <v>3.3700000000000002E-3</v>
      </c>
      <c r="D288" s="318">
        <v>3.3700000000000002E-3</v>
      </c>
      <c r="E288" s="327" t="s">
        <v>176</v>
      </c>
      <c r="F288" s="317">
        <v>0</v>
      </c>
      <c r="G288" s="318">
        <v>0</v>
      </c>
      <c r="H288" s="320">
        <v>-3.0000000000000099E-5</v>
      </c>
      <c r="I288" s="317">
        <v>6.0600000000000003E-3</v>
      </c>
      <c r="J288" s="318">
        <v>6.0600000000000003E-3</v>
      </c>
      <c r="K288" s="328" t="s">
        <v>176</v>
      </c>
    </row>
    <row r="289" spans="1:11" ht="14.4" customHeight="1" thickBot="1" x14ac:dyDescent="0.35">
      <c r="A289" s="339" t="s">
        <v>456</v>
      </c>
      <c r="B289" s="317">
        <v>0</v>
      </c>
      <c r="C289" s="317">
        <v>11.27608</v>
      </c>
      <c r="D289" s="318">
        <v>11.27608</v>
      </c>
      <c r="E289" s="327" t="s">
        <v>176</v>
      </c>
      <c r="F289" s="317">
        <v>0</v>
      </c>
      <c r="G289" s="318">
        <v>0</v>
      </c>
      <c r="H289" s="320">
        <v>17.77007</v>
      </c>
      <c r="I289" s="317">
        <v>53.252000000000002</v>
      </c>
      <c r="J289" s="318">
        <v>53.252000000000002</v>
      </c>
      <c r="K289" s="328" t="s">
        <v>176</v>
      </c>
    </row>
    <row r="290" spans="1:11" ht="14.4" customHeight="1" thickBot="1" x14ac:dyDescent="0.35">
      <c r="A290" s="338" t="s">
        <v>457</v>
      </c>
      <c r="B290" s="322">
        <v>1116.4764974964601</v>
      </c>
      <c r="C290" s="322">
        <v>1572.1575600000001</v>
      </c>
      <c r="D290" s="323">
        <v>455.68106250354498</v>
      </c>
      <c r="E290" s="329">
        <v>1.408142100192</v>
      </c>
      <c r="F290" s="322">
        <v>1036.3932393223799</v>
      </c>
      <c r="G290" s="323">
        <v>1036.3932393223799</v>
      </c>
      <c r="H290" s="325">
        <v>822.61518999999998</v>
      </c>
      <c r="I290" s="322">
        <v>2153.4252000000001</v>
      </c>
      <c r="J290" s="323">
        <v>1117.03196067762</v>
      </c>
      <c r="K290" s="330">
        <v>2.0778070700339999</v>
      </c>
    </row>
    <row r="291" spans="1:11" ht="14.4" customHeight="1" thickBot="1" x14ac:dyDescent="0.35">
      <c r="A291" s="339" t="s">
        <v>458</v>
      </c>
      <c r="B291" s="317">
        <v>0</v>
      </c>
      <c r="C291" s="317">
        <v>0</v>
      </c>
      <c r="D291" s="318">
        <v>0</v>
      </c>
      <c r="E291" s="319">
        <v>1</v>
      </c>
      <c r="F291" s="317">
        <v>0</v>
      </c>
      <c r="G291" s="318">
        <v>0</v>
      </c>
      <c r="H291" s="320">
        <v>8</v>
      </c>
      <c r="I291" s="317">
        <v>28</v>
      </c>
      <c r="J291" s="318">
        <v>28</v>
      </c>
      <c r="K291" s="328" t="s">
        <v>177</v>
      </c>
    </row>
    <row r="292" spans="1:11" ht="14.4" customHeight="1" thickBot="1" x14ac:dyDescent="0.35">
      <c r="A292" s="339" t="s">
        <v>459</v>
      </c>
      <c r="B292" s="317">
        <v>1115.7787881391</v>
      </c>
      <c r="C292" s="317">
        <v>1569.4716100000001</v>
      </c>
      <c r="D292" s="318">
        <v>453.69282186089498</v>
      </c>
      <c r="E292" s="319">
        <v>1.4066153853100001</v>
      </c>
      <c r="F292" s="317">
        <v>1033.91660253744</v>
      </c>
      <c r="G292" s="318">
        <v>1033.91660253744</v>
      </c>
      <c r="H292" s="320">
        <v>814.61518999999998</v>
      </c>
      <c r="I292" s="317">
        <v>2123.9789000000001</v>
      </c>
      <c r="J292" s="318">
        <v>1090.0622974625601</v>
      </c>
      <c r="K292" s="321">
        <v>2.0543038914229999</v>
      </c>
    </row>
    <row r="293" spans="1:11" ht="14.4" customHeight="1" thickBot="1" x14ac:dyDescent="0.35">
      <c r="A293" s="339" t="s">
        <v>460</v>
      </c>
      <c r="B293" s="317">
        <v>0.69770935734999995</v>
      </c>
      <c r="C293" s="317">
        <v>2.6859500000000001</v>
      </c>
      <c r="D293" s="318">
        <v>1.988240642649</v>
      </c>
      <c r="E293" s="319">
        <v>3.849668879602</v>
      </c>
      <c r="F293" s="317">
        <v>2.4766367849319999</v>
      </c>
      <c r="G293" s="318">
        <v>2.4766367849319999</v>
      </c>
      <c r="H293" s="320">
        <v>0</v>
      </c>
      <c r="I293" s="317">
        <v>1.4462999999999999</v>
      </c>
      <c r="J293" s="318">
        <v>-1.030336784932</v>
      </c>
      <c r="K293" s="321">
        <v>0.583977436174</v>
      </c>
    </row>
    <row r="294" spans="1:11" ht="14.4" customHeight="1" thickBot="1" x14ac:dyDescent="0.35">
      <c r="A294" s="336" t="s">
        <v>461</v>
      </c>
      <c r="B294" s="317">
        <v>0</v>
      </c>
      <c r="C294" s="317">
        <v>0</v>
      </c>
      <c r="D294" s="318">
        <v>0</v>
      </c>
      <c r="E294" s="327" t="s">
        <v>176</v>
      </c>
      <c r="F294" s="317">
        <v>0</v>
      </c>
      <c r="G294" s="318">
        <v>0</v>
      </c>
      <c r="H294" s="320">
        <v>0</v>
      </c>
      <c r="I294" s="317">
        <v>2.7823199999999999</v>
      </c>
      <c r="J294" s="318">
        <v>2.7823199999999999</v>
      </c>
      <c r="K294" s="328" t="s">
        <v>177</v>
      </c>
    </row>
    <row r="295" spans="1:11" ht="14.4" customHeight="1" thickBot="1" x14ac:dyDescent="0.35">
      <c r="A295" s="340" t="s">
        <v>462</v>
      </c>
      <c r="B295" s="322">
        <v>0</v>
      </c>
      <c r="C295" s="322">
        <v>0</v>
      </c>
      <c r="D295" s="323">
        <v>0</v>
      </c>
      <c r="E295" s="324" t="s">
        <v>176</v>
      </c>
      <c r="F295" s="322">
        <v>0</v>
      </c>
      <c r="G295" s="323">
        <v>0</v>
      </c>
      <c r="H295" s="325">
        <v>0</v>
      </c>
      <c r="I295" s="322">
        <v>2.7823199999999999</v>
      </c>
      <c r="J295" s="323">
        <v>2.7823199999999999</v>
      </c>
      <c r="K295" s="326" t="s">
        <v>177</v>
      </c>
    </row>
    <row r="296" spans="1:11" ht="14.4" customHeight="1" thickBot="1" x14ac:dyDescent="0.35">
      <c r="A296" s="338" t="s">
        <v>463</v>
      </c>
      <c r="B296" s="322">
        <v>0</v>
      </c>
      <c r="C296" s="322">
        <v>0</v>
      </c>
      <c r="D296" s="323">
        <v>0</v>
      </c>
      <c r="E296" s="324" t="s">
        <v>176</v>
      </c>
      <c r="F296" s="322">
        <v>0</v>
      </c>
      <c r="G296" s="323">
        <v>0</v>
      </c>
      <c r="H296" s="325">
        <v>0</v>
      </c>
      <c r="I296" s="322">
        <v>2.7823199999999999</v>
      </c>
      <c r="J296" s="323">
        <v>2.7823199999999999</v>
      </c>
      <c r="K296" s="326" t="s">
        <v>177</v>
      </c>
    </row>
    <row r="297" spans="1:11" ht="14.4" customHeight="1" thickBot="1" x14ac:dyDescent="0.35">
      <c r="A297" s="339" t="s">
        <v>464</v>
      </c>
      <c r="B297" s="317">
        <v>0</v>
      </c>
      <c r="C297" s="317">
        <v>0</v>
      </c>
      <c r="D297" s="318">
        <v>0</v>
      </c>
      <c r="E297" s="327" t="s">
        <v>176</v>
      </c>
      <c r="F297" s="317">
        <v>0</v>
      </c>
      <c r="G297" s="318">
        <v>0</v>
      </c>
      <c r="H297" s="320">
        <v>0</v>
      </c>
      <c r="I297" s="317">
        <v>2.7823199999999999</v>
      </c>
      <c r="J297" s="318">
        <v>2.7823199999999999</v>
      </c>
      <c r="K297" s="328" t="s">
        <v>177</v>
      </c>
    </row>
    <row r="298" spans="1:11" ht="14.4" customHeight="1" thickBot="1" x14ac:dyDescent="0.35">
      <c r="A298" s="335" t="s">
        <v>465</v>
      </c>
      <c r="B298" s="317">
        <v>7503.8982370765898</v>
      </c>
      <c r="C298" s="317">
        <v>7277.2384000000002</v>
      </c>
      <c r="D298" s="318">
        <v>-226.65983707658901</v>
      </c>
      <c r="E298" s="319">
        <v>0.96979438820700004</v>
      </c>
      <c r="F298" s="317">
        <v>7657.0064123417396</v>
      </c>
      <c r="G298" s="318">
        <v>7657.0064123417396</v>
      </c>
      <c r="H298" s="320">
        <v>715.41931999999997</v>
      </c>
      <c r="I298" s="317">
        <v>7901.6913100000002</v>
      </c>
      <c r="J298" s="318">
        <v>244.68489765826101</v>
      </c>
      <c r="K298" s="321">
        <v>1.031955686658</v>
      </c>
    </row>
    <row r="299" spans="1:11" ht="14.4" customHeight="1" thickBot="1" x14ac:dyDescent="0.35">
      <c r="A299" s="342" t="s">
        <v>466</v>
      </c>
      <c r="B299" s="322">
        <v>7503.8982370765898</v>
      </c>
      <c r="C299" s="322">
        <v>7277.2384000000002</v>
      </c>
      <c r="D299" s="323">
        <v>-226.65983707658901</v>
      </c>
      <c r="E299" s="329">
        <v>0.96979438820700004</v>
      </c>
      <c r="F299" s="322">
        <v>7657.0064123417396</v>
      </c>
      <c r="G299" s="323">
        <v>7657.0064123417396</v>
      </c>
      <c r="H299" s="325">
        <v>715.41931999999997</v>
      </c>
      <c r="I299" s="322">
        <v>7901.6913100000002</v>
      </c>
      <c r="J299" s="323">
        <v>244.68489765826101</v>
      </c>
      <c r="K299" s="330">
        <v>1.031955686658</v>
      </c>
    </row>
    <row r="300" spans="1:11" ht="14.4" customHeight="1" thickBot="1" x14ac:dyDescent="0.35">
      <c r="A300" s="340" t="s">
        <v>34</v>
      </c>
      <c r="B300" s="322">
        <v>7503.8982370765898</v>
      </c>
      <c r="C300" s="322">
        <v>7277.2384000000002</v>
      </c>
      <c r="D300" s="323">
        <v>-226.65983707658901</v>
      </c>
      <c r="E300" s="329">
        <v>0.96979438820700004</v>
      </c>
      <c r="F300" s="322">
        <v>7657.0064123417396</v>
      </c>
      <c r="G300" s="323">
        <v>7657.0064123417396</v>
      </c>
      <c r="H300" s="325">
        <v>715.41931999999997</v>
      </c>
      <c r="I300" s="322">
        <v>7901.6913100000002</v>
      </c>
      <c r="J300" s="323">
        <v>244.68489765826101</v>
      </c>
      <c r="K300" s="330">
        <v>1.031955686658</v>
      </c>
    </row>
    <row r="301" spans="1:11" ht="14.4" customHeight="1" thickBot="1" x14ac:dyDescent="0.35">
      <c r="A301" s="338" t="s">
        <v>467</v>
      </c>
      <c r="B301" s="322">
        <v>0</v>
      </c>
      <c r="C301" s="322">
        <v>-25.39104</v>
      </c>
      <c r="D301" s="323">
        <v>-25.39104</v>
      </c>
      <c r="E301" s="324" t="s">
        <v>177</v>
      </c>
      <c r="F301" s="322">
        <v>0</v>
      </c>
      <c r="G301" s="323">
        <v>0</v>
      </c>
      <c r="H301" s="325">
        <v>-9.4939199999999992</v>
      </c>
      <c r="I301" s="322">
        <v>-32.737050000000004</v>
      </c>
      <c r="J301" s="323">
        <v>-32.737050000000004</v>
      </c>
      <c r="K301" s="326" t="s">
        <v>177</v>
      </c>
    </row>
    <row r="302" spans="1:11" ht="14.4" customHeight="1" thickBot="1" x14ac:dyDescent="0.35">
      <c r="A302" s="339" t="s">
        <v>468</v>
      </c>
      <c r="B302" s="317">
        <v>0</v>
      </c>
      <c r="C302" s="317">
        <v>-25.39104</v>
      </c>
      <c r="D302" s="318">
        <v>-25.39104</v>
      </c>
      <c r="E302" s="327" t="s">
        <v>177</v>
      </c>
      <c r="F302" s="317">
        <v>0</v>
      </c>
      <c r="G302" s="318">
        <v>0</v>
      </c>
      <c r="H302" s="320">
        <v>-9.4939199999999992</v>
      </c>
      <c r="I302" s="317">
        <v>-32.737050000000004</v>
      </c>
      <c r="J302" s="318">
        <v>-32.737050000000004</v>
      </c>
      <c r="K302" s="328" t="s">
        <v>177</v>
      </c>
    </row>
    <row r="303" spans="1:11" ht="14.4" customHeight="1" thickBot="1" x14ac:dyDescent="0.35">
      <c r="A303" s="341" t="s">
        <v>469</v>
      </c>
      <c r="B303" s="317">
        <v>0</v>
      </c>
      <c r="C303" s="317">
        <v>0</v>
      </c>
      <c r="D303" s="318">
        <v>0</v>
      </c>
      <c r="E303" s="319">
        <v>1</v>
      </c>
      <c r="F303" s="317">
        <v>0.72494763299800002</v>
      </c>
      <c r="G303" s="318">
        <v>0.72494763299800002</v>
      </c>
      <c r="H303" s="320">
        <v>0</v>
      </c>
      <c r="I303" s="317">
        <v>0.14147000000000001</v>
      </c>
      <c r="J303" s="318">
        <v>-0.58347763299800004</v>
      </c>
      <c r="K303" s="321">
        <v>0.19514512988300001</v>
      </c>
    </row>
    <row r="304" spans="1:11" ht="14.4" customHeight="1" thickBot="1" x14ac:dyDescent="0.35">
      <c r="A304" s="339" t="s">
        <v>470</v>
      </c>
      <c r="B304" s="317">
        <v>0</v>
      </c>
      <c r="C304" s="317">
        <v>0</v>
      </c>
      <c r="D304" s="318">
        <v>0</v>
      </c>
      <c r="E304" s="319">
        <v>1</v>
      </c>
      <c r="F304" s="317">
        <v>0.72494763299800002</v>
      </c>
      <c r="G304" s="318">
        <v>0.72494763299800002</v>
      </c>
      <c r="H304" s="320">
        <v>0</v>
      </c>
      <c r="I304" s="317">
        <v>0.14147000000000001</v>
      </c>
      <c r="J304" s="318">
        <v>-0.58347763299800004</v>
      </c>
      <c r="K304" s="321">
        <v>0.19514512988300001</v>
      </c>
    </row>
    <row r="305" spans="1:11" ht="14.4" customHeight="1" thickBot="1" x14ac:dyDescent="0.35">
      <c r="A305" s="338" t="s">
        <v>471</v>
      </c>
      <c r="B305" s="322">
        <v>67.417867997768994</v>
      </c>
      <c r="C305" s="322">
        <v>62.351999999999997</v>
      </c>
      <c r="D305" s="323">
        <v>-5.0658679977689998</v>
      </c>
      <c r="E305" s="329">
        <v>0.92485867399499999</v>
      </c>
      <c r="F305" s="322">
        <v>67.355085971641003</v>
      </c>
      <c r="G305" s="323">
        <v>67.355085971641003</v>
      </c>
      <c r="H305" s="325">
        <v>5.04</v>
      </c>
      <c r="I305" s="322">
        <v>60.948</v>
      </c>
      <c r="J305" s="323">
        <v>-6.407085971641</v>
      </c>
      <c r="K305" s="330">
        <v>0.904875988513</v>
      </c>
    </row>
    <row r="306" spans="1:11" ht="14.4" customHeight="1" thickBot="1" x14ac:dyDescent="0.35">
      <c r="A306" s="339" t="s">
        <v>472</v>
      </c>
      <c r="B306" s="317">
        <v>67.417867997768994</v>
      </c>
      <c r="C306" s="317">
        <v>62.351999999999997</v>
      </c>
      <c r="D306" s="318">
        <v>-5.0658679977689998</v>
      </c>
      <c r="E306" s="319">
        <v>0.92485867399499999</v>
      </c>
      <c r="F306" s="317">
        <v>67.355085971641003</v>
      </c>
      <c r="G306" s="318">
        <v>67.355085971641003</v>
      </c>
      <c r="H306" s="320">
        <v>5.04</v>
      </c>
      <c r="I306" s="317">
        <v>60.948</v>
      </c>
      <c r="J306" s="318">
        <v>-6.407085971641</v>
      </c>
      <c r="K306" s="321">
        <v>0.904875988513</v>
      </c>
    </row>
    <row r="307" spans="1:11" ht="14.4" customHeight="1" thickBot="1" x14ac:dyDescent="0.35">
      <c r="A307" s="338" t="s">
        <v>473</v>
      </c>
      <c r="B307" s="322">
        <v>2041.6208771895199</v>
      </c>
      <c r="C307" s="322">
        <v>1895.90336</v>
      </c>
      <c r="D307" s="323">
        <v>-145.717517189521</v>
      </c>
      <c r="E307" s="329">
        <v>0.92862655411799999</v>
      </c>
      <c r="F307" s="322">
        <v>2055.7789185115298</v>
      </c>
      <c r="G307" s="323">
        <v>2055.7789185115298</v>
      </c>
      <c r="H307" s="325">
        <v>152.88</v>
      </c>
      <c r="I307" s="322">
        <v>1901.145</v>
      </c>
      <c r="J307" s="323">
        <v>-154.633918511525</v>
      </c>
      <c r="K307" s="330">
        <v>0.92478086183300001</v>
      </c>
    </row>
    <row r="308" spans="1:11" ht="14.4" customHeight="1" thickBot="1" x14ac:dyDescent="0.35">
      <c r="A308" s="339" t="s">
        <v>474</v>
      </c>
      <c r="B308" s="317">
        <v>0</v>
      </c>
      <c r="C308" s="317">
        <v>0.81399999999999995</v>
      </c>
      <c r="D308" s="318">
        <v>0.81399999999999995</v>
      </c>
      <c r="E308" s="327" t="s">
        <v>177</v>
      </c>
      <c r="F308" s="317">
        <v>0</v>
      </c>
      <c r="G308" s="318">
        <v>0</v>
      </c>
      <c r="H308" s="320">
        <v>0</v>
      </c>
      <c r="I308" s="317">
        <v>1.4079999999999999</v>
      </c>
      <c r="J308" s="318">
        <v>1.4079999999999999</v>
      </c>
      <c r="K308" s="328" t="s">
        <v>176</v>
      </c>
    </row>
    <row r="309" spans="1:11" ht="14.4" customHeight="1" thickBot="1" x14ac:dyDescent="0.35">
      <c r="A309" s="339" t="s">
        <v>475</v>
      </c>
      <c r="B309" s="317">
        <v>45.764863296679998</v>
      </c>
      <c r="C309" s="317">
        <v>34.6158</v>
      </c>
      <c r="D309" s="318">
        <v>-11.14906329668</v>
      </c>
      <c r="E309" s="319">
        <v>0.756383773629</v>
      </c>
      <c r="F309" s="317">
        <v>63.904410513297002</v>
      </c>
      <c r="G309" s="318">
        <v>63.904410513297002</v>
      </c>
      <c r="H309" s="320">
        <v>0</v>
      </c>
      <c r="I309" s="317">
        <v>16.225999999999999</v>
      </c>
      <c r="J309" s="318">
        <v>-47.678410513297003</v>
      </c>
      <c r="K309" s="321">
        <v>0.25391048708000002</v>
      </c>
    </row>
    <row r="310" spans="1:11" ht="14.4" customHeight="1" thickBot="1" x14ac:dyDescent="0.35">
      <c r="A310" s="339" t="s">
        <v>476</v>
      </c>
      <c r="B310" s="317">
        <v>1995.8560138928401</v>
      </c>
      <c r="C310" s="317">
        <v>1860.4735599999999</v>
      </c>
      <c r="D310" s="318">
        <v>-135.382453892841</v>
      </c>
      <c r="E310" s="319">
        <v>0.93216822608899996</v>
      </c>
      <c r="F310" s="317">
        <v>1991.87450799823</v>
      </c>
      <c r="G310" s="318">
        <v>1991.87450799823</v>
      </c>
      <c r="H310" s="320">
        <v>152.88</v>
      </c>
      <c r="I310" s="317">
        <v>1883.511</v>
      </c>
      <c r="J310" s="318">
        <v>-108.363507998228</v>
      </c>
      <c r="K310" s="321">
        <v>0.94559722132900004</v>
      </c>
    </row>
    <row r="311" spans="1:11" ht="14.4" customHeight="1" thickBot="1" x14ac:dyDescent="0.35">
      <c r="A311" s="338" t="s">
        <v>477</v>
      </c>
      <c r="B311" s="322">
        <v>121.264299080341</v>
      </c>
      <c r="C311" s="322">
        <v>120.22628</v>
      </c>
      <c r="D311" s="323">
        <v>-1.03801908034</v>
      </c>
      <c r="E311" s="329">
        <v>0.99144002737600001</v>
      </c>
      <c r="F311" s="322">
        <v>117.64419957028301</v>
      </c>
      <c r="G311" s="323">
        <v>117.64419957028301</v>
      </c>
      <c r="H311" s="325">
        <v>7.5442</v>
      </c>
      <c r="I311" s="322">
        <v>111.47029999999999</v>
      </c>
      <c r="J311" s="323">
        <v>-6.1738995702819999</v>
      </c>
      <c r="K311" s="330">
        <v>0.94752057821000002</v>
      </c>
    </row>
    <row r="312" spans="1:11" ht="14.4" customHeight="1" thickBot="1" x14ac:dyDescent="0.35">
      <c r="A312" s="339" t="s">
        <v>478</v>
      </c>
      <c r="B312" s="317">
        <v>121.264299080341</v>
      </c>
      <c r="C312" s="317">
        <v>120.22628</v>
      </c>
      <c r="D312" s="318">
        <v>-1.03801908034</v>
      </c>
      <c r="E312" s="319">
        <v>0.99144002737600001</v>
      </c>
      <c r="F312" s="317">
        <v>117.64419957028301</v>
      </c>
      <c r="G312" s="318">
        <v>117.64419957028301</v>
      </c>
      <c r="H312" s="320">
        <v>7.5442</v>
      </c>
      <c r="I312" s="317">
        <v>111.47029999999999</v>
      </c>
      <c r="J312" s="318">
        <v>-6.1738995702819999</v>
      </c>
      <c r="K312" s="321">
        <v>0.94752057821000002</v>
      </c>
    </row>
    <row r="313" spans="1:11" ht="14.4" customHeight="1" thickBot="1" x14ac:dyDescent="0.35">
      <c r="A313" s="338" t="s">
        <v>479</v>
      </c>
      <c r="B313" s="322">
        <v>0</v>
      </c>
      <c r="C313" s="322">
        <v>0</v>
      </c>
      <c r="D313" s="323">
        <v>0</v>
      </c>
      <c r="E313" s="329">
        <v>1</v>
      </c>
      <c r="F313" s="322">
        <v>0</v>
      </c>
      <c r="G313" s="323">
        <v>0</v>
      </c>
      <c r="H313" s="325">
        <v>2.1999999999999999E-2</v>
      </c>
      <c r="I313" s="322">
        <v>2.1999999999999999E-2</v>
      </c>
      <c r="J313" s="323">
        <v>2.1999999999999999E-2</v>
      </c>
      <c r="K313" s="326" t="s">
        <v>177</v>
      </c>
    </row>
    <row r="314" spans="1:11" ht="14.4" customHeight="1" thickBot="1" x14ac:dyDescent="0.35">
      <c r="A314" s="339" t="s">
        <v>480</v>
      </c>
      <c r="B314" s="317">
        <v>0</v>
      </c>
      <c r="C314" s="317">
        <v>0</v>
      </c>
      <c r="D314" s="318">
        <v>0</v>
      </c>
      <c r="E314" s="319">
        <v>1</v>
      </c>
      <c r="F314" s="317">
        <v>0</v>
      </c>
      <c r="G314" s="318">
        <v>0</v>
      </c>
      <c r="H314" s="320">
        <v>2.1999999999999999E-2</v>
      </c>
      <c r="I314" s="317">
        <v>2.1999999999999999E-2</v>
      </c>
      <c r="J314" s="318">
        <v>2.1999999999999999E-2</v>
      </c>
      <c r="K314" s="328" t="s">
        <v>177</v>
      </c>
    </row>
    <row r="315" spans="1:11" ht="14.4" customHeight="1" thickBot="1" x14ac:dyDescent="0.35">
      <c r="A315" s="338" t="s">
        <v>481</v>
      </c>
      <c r="B315" s="322">
        <v>1786.08239525402</v>
      </c>
      <c r="C315" s="322">
        <v>1708.90194</v>
      </c>
      <c r="D315" s="323">
        <v>-77.180455254023002</v>
      </c>
      <c r="E315" s="329">
        <v>0.95678785286699997</v>
      </c>
      <c r="F315" s="322">
        <v>1869.02242455583</v>
      </c>
      <c r="G315" s="323">
        <v>1869.02242455583</v>
      </c>
      <c r="H315" s="325">
        <v>105.68746</v>
      </c>
      <c r="I315" s="322">
        <v>1916.7149300000001</v>
      </c>
      <c r="J315" s="323">
        <v>47.692505444171999</v>
      </c>
      <c r="K315" s="330">
        <v>1.0255173532520001</v>
      </c>
    </row>
    <row r="316" spans="1:11" ht="14.4" customHeight="1" thickBot="1" x14ac:dyDescent="0.35">
      <c r="A316" s="339" t="s">
        <v>482</v>
      </c>
      <c r="B316" s="317">
        <v>1786.08239525402</v>
      </c>
      <c r="C316" s="317">
        <v>1708.90194</v>
      </c>
      <c r="D316" s="318">
        <v>-77.180455254023002</v>
      </c>
      <c r="E316" s="319">
        <v>0.95678785286699997</v>
      </c>
      <c r="F316" s="317">
        <v>1869.02242455583</v>
      </c>
      <c r="G316" s="318">
        <v>1869.02242455583</v>
      </c>
      <c r="H316" s="320">
        <v>105.68746</v>
      </c>
      <c r="I316" s="317">
        <v>1916.7149300000001</v>
      </c>
      <c r="J316" s="318">
        <v>47.692505444171999</v>
      </c>
      <c r="K316" s="321">
        <v>1.0255173532520001</v>
      </c>
    </row>
    <row r="317" spans="1:11" ht="14.4" customHeight="1" thickBot="1" x14ac:dyDescent="0.35">
      <c r="A317" s="338" t="s">
        <v>483</v>
      </c>
      <c r="B317" s="322">
        <v>0</v>
      </c>
      <c r="C317" s="322">
        <v>-72.75</v>
      </c>
      <c r="D317" s="323">
        <v>-72.75</v>
      </c>
      <c r="E317" s="324" t="s">
        <v>177</v>
      </c>
      <c r="F317" s="322">
        <v>0</v>
      </c>
      <c r="G317" s="323">
        <v>0</v>
      </c>
      <c r="H317" s="325">
        <v>-12.53</v>
      </c>
      <c r="I317" s="322">
        <v>2.1</v>
      </c>
      <c r="J317" s="323">
        <v>2.1</v>
      </c>
      <c r="K317" s="326" t="s">
        <v>177</v>
      </c>
    </row>
    <row r="318" spans="1:11" ht="14.4" customHeight="1" thickBot="1" x14ac:dyDescent="0.35">
      <c r="A318" s="339" t="s">
        <v>484</v>
      </c>
      <c r="B318" s="317">
        <v>0</v>
      </c>
      <c r="C318" s="317">
        <v>0</v>
      </c>
      <c r="D318" s="318">
        <v>0</v>
      </c>
      <c r="E318" s="319">
        <v>1</v>
      </c>
      <c r="F318" s="317">
        <v>0</v>
      </c>
      <c r="G318" s="318">
        <v>0</v>
      </c>
      <c r="H318" s="320">
        <v>0</v>
      </c>
      <c r="I318" s="317">
        <v>14.63</v>
      </c>
      <c r="J318" s="318">
        <v>14.63</v>
      </c>
      <c r="K318" s="328" t="s">
        <v>177</v>
      </c>
    </row>
    <row r="319" spans="1:11" ht="14.4" customHeight="1" thickBot="1" x14ac:dyDescent="0.35">
      <c r="A319" s="339" t="s">
        <v>485</v>
      </c>
      <c r="B319" s="317">
        <v>0</v>
      </c>
      <c r="C319" s="317">
        <v>-72.75</v>
      </c>
      <c r="D319" s="318">
        <v>-72.75</v>
      </c>
      <c r="E319" s="327" t="s">
        <v>177</v>
      </c>
      <c r="F319" s="317">
        <v>0</v>
      </c>
      <c r="G319" s="318">
        <v>0</v>
      </c>
      <c r="H319" s="320">
        <v>-12.53</v>
      </c>
      <c r="I319" s="317">
        <v>-12.53</v>
      </c>
      <c r="J319" s="318">
        <v>-12.53</v>
      </c>
      <c r="K319" s="328" t="s">
        <v>177</v>
      </c>
    </row>
    <row r="320" spans="1:11" ht="14.4" customHeight="1" thickBot="1" x14ac:dyDescent="0.35">
      <c r="A320" s="338" t="s">
        <v>486</v>
      </c>
      <c r="B320" s="322">
        <v>3487.5127975549299</v>
      </c>
      <c r="C320" s="322">
        <v>3562.60482</v>
      </c>
      <c r="D320" s="323">
        <v>75.092022445065993</v>
      </c>
      <c r="E320" s="329">
        <v>1.021531683696</v>
      </c>
      <c r="F320" s="322">
        <v>3546.4808360994598</v>
      </c>
      <c r="G320" s="323">
        <v>3546.4808360994598</v>
      </c>
      <c r="H320" s="325">
        <v>456.77566000000002</v>
      </c>
      <c r="I320" s="322">
        <v>3909.1496099999999</v>
      </c>
      <c r="J320" s="323">
        <v>362.66877390053799</v>
      </c>
      <c r="K320" s="330">
        <v>1.1022615913239999</v>
      </c>
    </row>
    <row r="321" spans="1:11" ht="14.4" customHeight="1" thickBot="1" x14ac:dyDescent="0.35">
      <c r="A321" s="339" t="s">
        <v>487</v>
      </c>
      <c r="B321" s="317">
        <v>3487.5127975549299</v>
      </c>
      <c r="C321" s="317">
        <v>3562.60482</v>
      </c>
      <c r="D321" s="318">
        <v>75.092022445065993</v>
      </c>
      <c r="E321" s="319">
        <v>1.021531683696</v>
      </c>
      <c r="F321" s="317">
        <v>3546.4808360994598</v>
      </c>
      <c r="G321" s="318">
        <v>3546.4808360994598</v>
      </c>
      <c r="H321" s="320">
        <v>456.77566000000002</v>
      </c>
      <c r="I321" s="317">
        <v>3909.1496099999999</v>
      </c>
      <c r="J321" s="318">
        <v>362.66877390053799</v>
      </c>
      <c r="K321" s="321">
        <v>1.1022615913239999</v>
      </c>
    </row>
    <row r="322" spans="1:11" ht="14.4" customHeight="1" thickBot="1" x14ac:dyDescent="0.35">
      <c r="A322" s="338" t="s">
        <v>488</v>
      </c>
      <c r="B322" s="322">
        <v>0</v>
      </c>
      <c r="C322" s="322">
        <v>25.39104</v>
      </c>
      <c r="D322" s="323">
        <v>25.39104</v>
      </c>
      <c r="E322" s="324" t="s">
        <v>177</v>
      </c>
      <c r="F322" s="322">
        <v>0</v>
      </c>
      <c r="G322" s="323">
        <v>0</v>
      </c>
      <c r="H322" s="325">
        <v>9.4939199999999992</v>
      </c>
      <c r="I322" s="322">
        <v>32.737050000000004</v>
      </c>
      <c r="J322" s="323">
        <v>32.737050000000004</v>
      </c>
      <c r="K322" s="326" t="s">
        <v>177</v>
      </c>
    </row>
    <row r="323" spans="1:11" ht="14.4" customHeight="1" thickBot="1" x14ac:dyDescent="0.35">
      <c r="A323" s="339" t="s">
        <v>489</v>
      </c>
      <c r="B323" s="317">
        <v>0</v>
      </c>
      <c r="C323" s="317">
        <v>0.26952999999999999</v>
      </c>
      <c r="D323" s="318">
        <v>0.26952999999999999</v>
      </c>
      <c r="E323" s="327" t="s">
        <v>177</v>
      </c>
      <c r="F323" s="317">
        <v>0</v>
      </c>
      <c r="G323" s="318">
        <v>0</v>
      </c>
      <c r="H323" s="320">
        <v>7.0459999999999995E-2</v>
      </c>
      <c r="I323" s="317">
        <v>0.27644000000000002</v>
      </c>
      <c r="J323" s="318">
        <v>0.27644000000000002</v>
      </c>
      <c r="K323" s="328" t="s">
        <v>177</v>
      </c>
    </row>
    <row r="324" spans="1:11" ht="14.4" customHeight="1" thickBot="1" x14ac:dyDescent="0.35">
      <c r="A324" s="339" t="s">
        <v>490</v>
      </c>
      <c r="B324" s="317">
        <v>0</v>
      </c>
      <c r="C324" s="317">
        <v>2.0660000000000001E-2</v>
      </c>
      <c r="D324" s="318">
        <v>2.0660000000000001E-2</v>
      </c>
      <c r="E324" s="327" t="s">
        <v>177</v>
      </c>
      <c r="F324" s="317">
        <v>0</v>
      </c>
      <c r="G324" s="318">
        <v>0</v>
      </c>
      <c r="H324" s="320">
        <v>0</v>
      </c>
      <c r="I324" s="317">
        <v>0</v>
      </c>
      <c r="J324" s="318">
        <v>0</v>
      </c>
      <c r="K324" s="321">
        <v>0</v>
      </c>
    </row>
    <row r="325" spans="1:11" ht="14.4" customHeight="1" thickBot="1" x14ac:dyDescent="0.35">
      <c r="A325" s="339" t="s">
        <v>491</v>
      </c>
      <c r="B325" s="317">
        <v>0</v>
      </c>
      <c r="C325" s="317">
        <v>0</v>
      </c>
      <c r="D325" s="318">
        <v>0</v>
      </c>
      <c r="E325" s="319">
        <v>1</v>
      </c>
      <c r="F325" s="317">
        <v>0</v>
      </c>
      <c r="G325" s="318">
        <v>0</v>
      </c>
      <c r="H325" s="320">
        <v>5.4000000000000001E-4</v>
      </c>
      <c r="I325" s="317">
        <v>5.4000000000000001E-4</v>
      </c>
      <c r="J325" s="318">
        <v>5.4000000000000001E-4</v>
      </c>
      <c r="K325" s="328" t="s">
        <v>177</v>
      </c>
    </row>
    <row r="326" spans="1:11" ht="14.4" customHeight="1" thickBot="1" x14ac:dyDescent="0.35">
      <c r="A326" s="339" t="s">
        <v>492</v>
      </c>
      <c r="B326" s="317">
        <v>0</v>
      </c>
      <c r="C326" s="317">
        <v>10.10798</v>
      </c>
      <c r="D326" s="318">
        <v>10.10798</v>
      </c>
      <c r="E326" s="327" t="s">
        <v>177</v>
      </c>
      <c r="F326" s="317">
        <v>0</v>
      </c>
      <c r="G326" s="318">
        <v>0</v>
      </c>
      <c r="H326" s="320">
        <v>3.3279700000000001</v>
      </c>
      <c r="I326" s="317">
        <v>13.00624</v>
      </c>
      <c r="J326" s="318">
        <v>13.00624</v>
      </c>
      <c r="K326" s="328" t="s">
        <v>177</v>
      </c>
    </row>
    <row r="327" spans="1:11" ht="14.4" customHeight="1" thickBot="1" x14ac:dyDescent="0.35">
      <c r="A327" s="339" t="s">
        <v>493</v>
      </c>
      <c r="B327" s="317">
        <v>0</v>
      </c>
      <c r="C327" s="317">
        <v>14.99287</v>
      </c>
      <c r="D327" s="318">
        <v>14.99287</v>
      </c>
      <c r="E327" s="327" t="s">
        <v>177</v>
      </c>
      <c r="F327" s="317">
        <v>0</v>
      </c>
      <c r="G327" s="318">
        <v>0</v>
      </c>
      <c r="H327" s="320">
        <v>6.0949499999999999</v>
      </c>
      <c r="I327" s="317">
        <v>19.45383</v>
      </c>
      <c r="J327" s="318">
        <v>19.45383</v>
      </c>
      <c r="K327" s="328" t="s">
        <v>177</v>
      </c>
    </row>
    <row r="328" spans="1:11" ht="14.4" customHeight="1" thickBot="1" x14ac:dyDescent="0.35">
      <c r="A328" s="335" t="s">
        <v>494</v>
      </c>
      <c r="B328" s="317">
        <v>0</v>
      </c>
      <c r="C328" s="317">
        <v>950.84699999999998</v>
      </c>
      <c r="D328" s="318">
        <v>950.84699999999998</v>
      </c>
      <c r="E328" s="327" t="s">
        <v>177</v>
      </c>
      <c r="F328" s="317">
        <v>9232</v>
      </c>
      <c r="G328" s="318">
        <v>9232</v>
      </c>
      <c r="H328" s="320">
        <v>731.23362999999995</v>
      </c>
      <c r="I328" s="317">
        <v>9087.3999899999999</v>
      </c>
      <c r="J328" s="318">
        <v>-144.60000999999801</v>
      </c>
      <c r="K328" s="321">
        <v>0.98433708730500002</v>
      </c>
    </row>
    <row r="329" spans="1:11" ht="14.4" customHeight="1" thickBot="1" x14ac:dyDescent="0.35">
      <c r="A329" s="342" t="s">
        <v>495</v>
      </c>
      <c r="B329" s="322">
        <v>0</v>
      </c>
      <c r="C329" s="322">
        <v>950.84699999999998</v>
      </c>
      <c r="D329" s="323">
        <v>950.84699999999998</v>
      </c>
      <c r="E329" s="324" t="s">
        <v>177</v>
      </c>
      <c r="F329" s="322">
        <v>9232</v>
      </c>
      <c r="G329" s="323">
        <v>9232</v>
      </c>
      <c r="H329" s="325">
        <v>731.23362999999995</v>
      </c>
      <c r="I329" s="322">
        <v>9087.3999899999999</v>
      </c>
      <c r="J329" s="323">
        <v>-144.60000999999801</v>
      </c>
      <c r="K329" s="330">
        <v>0.98433708730500002</v>
      </c>
    </row>
    <row r="330" spans="1:11" ht="14.4" customHeight="1" thickBot="1" x14ac:dyDescent="0.35">
      <c r="A330" s="340" t="s">
        <v>496</v>
      </c>
      <c r="B330" s="322">
        <v>0</v>
      </c>
      <c r="C330" s="322">
        <v>950.84699999999998</v>
      </c>
      <c r="D330" s="323">
        <v>950.84699999999998</v>
      </c>
      <c r="E330" s="324" t="s">
        <v>177</v>
      </c>
      <c r="F330" s="322">
        <v>9232</v>
      </c>
      <c r="G330" s="323">
        <v>9232</v>
      </c>
      <c r="H330" s="325">
        <v>731.23362999999995</v>
      </c>
      <c r="I330" s="322">
        <v>9087.3999899999999</v>
      </c>
      <c r="J330" s="323">
        <v>-144.60000999999801</v>
      </c>
      <c r="K330" s="330">
        <v>0.98433708730500002</v>
      </c>
    </row>
    <row r="331" spans="1:11" ht="14.4" customHeight="1" thickBot="1" x14ac:dyDescent="0.35">
      <c r="A331" s="341" t="s">
        <v>497</v>
      </c>
      <c r="B331" s="317">
        <v>0</v>
      </c>
      <c r="C331" s="317">
        <v>0</v>
      </c>
      <c r="D331" s="318">
        <v>0</v>
      </c>
      <c r="E331" s="319">
        <v>1</v>
      </c>
      <c r="F331" s="317">
        <v>9232</v>
      </c>
      <c r="G331" s="318">
        <v>9232</v>
      </c>
      <c r="H331" s="320">
        <v>600.31362999999999</v>
      </c>
      <c r="I331" s="317">
        <v>7766.55854</v>
      </c>
      <c r="J331" s="318">
        <v>-1465.44146</v>
      </c>
      <c r="K331" s="321">
        <v>0.84126500649900005</v>
      </c>
    </row>
    <row r="332" spans="1:11" ht="14.4" customHeight="1" thickBot="1" x14ac:dyDescent="0.35">
      <c r="A332" s="339" t="s">
        <v>498</v>
      </c>
      <c r="B332" s="317">
        <v>0</v>
      </c>
      <c r="C332" s="317">
        <v>0</v>
      </c>
      <c r="D332" s="318">
        <v>0</v>
      </c>
      <c r="E332" s="319">
        <v>1</v>
      </c>
      <c r="F332" s="317">
        <v>971</v>
      </c>
      <c r="G332" s="318">
        <v>971</v>
      </c>
      <c r="H332" s="320">
        <v>141.15</v>
      </c>
      <c r="I332" s="317">
        <v>788.27</v>
      </c>
      <c r="J332" s="318">
        <v>-182.73</v>
      </c>
      <c r="K332" s="321">
        <v>0.81181256436600002</v>
      </c>
    </row>
    <row r="333" spans="1:11" ht="14.4" customHeight="1" thickBot="1" x14ac:dyDescent="0.35">
      <c r="A333" s="339" t="s">
        <v>499</v>
      </c>
      <c r="B333" s="317">
        <v>0</v>
      </c>
      <c r="C333" s="317">
        <v>0</v>
      </c>
      <c r="D333" s="318">
        <v>0</v>
      </c>
      <c r="E333" s="319">
        <v>1</v>
      </c>
      <c r="F333" s="317">
        <v>8261</v>
      </c>
      <c r="G333" s="318">
        <v>8261</v>
      </c>
      <c r="H333" s="320">
        <v>459.16363000000001</v>
      </c>
      <c r="I333" s="317">
        <v>6978.2885399999996</v>
      </c>
      <c r="J333" s="318">
        <v>-1282.71146</v>
      </c>
      <c r="K333" s="321">
        <v>0.844726853891</v>
      </c>
    </row>
    <row r="334" spans="1:11" ht="14.4" customHeight="1" thickBot="1" x14ac:dyDescent="0.35">
      <c r="A334" s="338" t="s">
        <v>500</v>
      </c>
      <c r="B334" s="322">
        <v>0</v>
      </c>
      <c r="C334" s="322">
        <v>950.84699999999998</v>
      </c>
      <c r="D334" s="323">
        <v>950.84699999999998</v>
      </c>
      <c r="E334" s="324" t="s">
        <v>177</v>
      </c>
      <c r="F334" s="322">
        <v>0</v>
      </c>
      <c r="G334" s="323">
        <v>0</v>
      </c>
      <c r="H334" s="325">
        <v>130.91999999999999</v>
      </c>
      <c r="I334" s="322">
        <v>1320.8414499999999</v>
      </c>
      <c r="J334" s="323">
        <v>1320.8414499999999</v>
      </c>
      <c r="K334" s="326" t="s">
        <v>177</v>
      </c>
    </row>
    <row r="335" spans="1:11" ht="14.4" customHeight="1" thickBot="1" x14ac:dyDescent="0.35">
      <c r="A335" s="339" t="s">
        <v>501</v>
      </c>
      <c r="B335" s="317">
        <v>0</v>
      </c>
      <c r="C335" s="317">
        <v>0</v>
      </c>
      <c r="D335" s="318">
        <v>0</v>
      </c>
      <c r="E335" s="319">
        <v>1</v>
      </c>
      <c r="F335" s="317">
        <v>0</v>
      </c>
      <c r="G335" s="318">
        <v>0</v>
      </c>
      <c r="H335" s="320">
        <v>0</v>
      </c>
      <c r="I335" s="317">
        <v>2.2200000000000002</v>
      </c>
      <c r="J335" s="318">
        <v>2.2200000000000002</v>
      </c>
      <c r="K335" s="328" t="s">
        <v>177</v>
      </c>
    </row>
    <row r="336" spans="1:11" ht="14.4" customHeight="1" thickBot="1" x14ac:dyDescent="0.35">
      <c r="A336" s="339" t="s">
        <v>502</v>
      </c>
      <c r="B336" s="317">
        <v>0</v>
      </c>
      <c r="C336" s="317">
        <v>950.84699999999998</v>
      </c>
      <c r="D336" s="318">
        <v>950.84699999999998</v>
      </c>
      <c r="E336" s="327" t="s">
        <v>177</v>
      </c>
      <c r="F336" s="317">
        <v>0</v>
      </c>
      <c r="G336" s="318">
        <v>0</v>
      </c>
      <c r="H336" s="320">
        <v>130.91999999999999</v>
      </c>
      <c r="I336" s="317">
        <v>1318.6214500000001</v>
      </c>
      <c r="J336" s="318">
        <v>1318.6214500000001</v>
      </c>
      <c r="K336" s="328" t="s">
        <v>177</v>
      </c>
    </row>
    <row r="337" spans="1:11" ht="14.4" customHeight="1" thickBot="1" x14ac:dyDescent="0.35">
      <c r="A337" s="343"/>
      <c r="B337" s="317">
        <v>4978.9155044889803</v>
      </c>
      <c r="C337" s="317">
        <v>15356.2284699999</v>
      </c>
      <c r="D337" s="318">
        <v>10377.312965510901</v>
      </c>
      <c r="E337" s="319">
        <v>3.0842516721069999</v>
      </c>
      <c r="F337" s="317">
        <v>20086.404609003301</v>
      </c>
      <c r="G337" s="318">
        <v>20086.404609003301</v>
      </c>
      <c r="H337" s="320">
        <v>3753.5718700000698</v>
      </c>
      <c r="I337" s="317">
        <v>29642.787369999998</v>
      </c>
      <c r="J337" s="318">
        <v>9556.3827609967102</v>
      </c>
      <c r="K337" s="321">
        <v>1.4757637291000001</v>
      </c>
    </row>
    <row r="338" spans="1:11" ht="14.4" customHeight="1" thickBot="1" x14ac:dyDescent="0.35">
      <c r="A338" s="344" t="s">
        <v>46</v>
      </c>
      <c r="B338" s="331">
        <v>4978.9155044889803</v>
      </c>
      <c r="C338" s="331">
        <v>15356.2284699999</v>
      </c>
      <c r="D338" s="332">
        <v>10377.312965510901</v>
      </c>
      <c r="E338" s="333" t="s">
        <v>177</v>
      </c>
      <c r="F338" s="331">
        <v>20086.404609003301</v>
      </c>
      <c r="G338" s="332">
        <v>20086.404609003301</v>
      </c>
      <c r="H338" s="331">
        <v>3753.5718700000698</v>
      </c>
      <c r="I338" s="331">
        <v>29642.7873700001</v>
      </c>
      <c r="J338" s="332">
        <v>9556.3827609968503</v>
      </c>
      <c r="K338" s="334">
        <v>1.4757637291000001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2" t="s">
        <v>71</v>
      </c>
      <c r="B1" s="273"/>
      <c r="C1" s="273"/>
      <c r="D1" s="273"/>
      <c r="E1" s="273"/>
      <c r="F1" s="273"/>
      <c r="G1" s="243"/>
      <c r="H1" s="274"/>
      <c r="I1" s="274"/>
    </row>
    <row r="2" spans="1:10" ht="14.4" customHeight="1" thickBot="1" x14ac:dyDescent="0.35">
      <c r="A2" s="169" t="s">
        <v>175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87">
        <v>2015</v>
      </c>
      <c r="D3" s="176">
        <v>2016</v>
      </c>
      <c r="E3" s="7"/>
      <c r="F3" s="251">
        <v>2017</v>
      </c>
      <c r="G3" s="269"/>
      <c r="H3" s="269"/>
      <c r="I3" s="252"/>
    </row>
    <row r="4" spans="1:10" ht="14.4" customHeight="1" thickBot="1" x14ac:dyDescent="0.35">
      <c r="A4" s="180" t="s">
        <v>0</v>
      </c>
      <c r="B4" s="181" t="s">
        <v>116</v>
      </c>
      <c r="C4" s="270" t="s">
        <v>50</v>
      </c>
      <c r="D4" s="271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" customHeight="1" x14ac:dyDescent="0.3">
      <c r="A5" s="345" t="s">
        <v>503</v>
      </c>
      <c r="B5" s="346" t="s">
        <v>504</v>
      </c>
      <c r="C5" s="347" t="s">
        <v>505</v>
      </c>
      <c r="D5" s="347" t="s">
        <v>505</v>
      </c>
      <c r="E5" s="347"/>
      <c r="F5" s="347" t="s">
        <v>505</v>
      </c>
      <c r="G5" s="347" t="s">
        <v>505</v>
      </c>
      <c r="H5" s="347" t="s">
        <v>505</v>
      </c>
      <c r="I5" s="348" t="s">
        <v>505</v>
      </c>
      <c r="J5" s="349" t="s">
        <v>48</v>
      </c>
    </row>
    <row r="6" spans="1:10" ht="14.4" customHeight="1" x14ac:dyDescent="0.3">
      <c r="A6" s="345" t="s">
        <v>503</v>
      </c>
      <c r="B6" s="346" t="s">
        <v>506</v>
      </c>
      <c r="C6" s="347">
        <v>74.686839999999989</v>
      </c>
      <c r="D6" s="347">
        <v>75.696730000000002</v>
      </c>
      <c r="E6" s="347"/>
      <c r="F6" s="347">
        <v>54.535330000000002</v>
      </c>
      <c r="G6" s="347">
        <v>80.000000732421867</v>
      </c>
      <c r="H6" s="347">
        <v>-25.464670732421865</v>
      </c>
      <c r="I6" s="348">
        <v>0.68169161875892692</v>
      </c>
      <c r="J6" s="349" t="s">
        <v>1</v>
      </c>
    </row>
    <row r="7" spans="1:10" ht="14.4" customHeight="1" x14ac:dyDescent="0.3">
      <c r="A7" s="345" t="s">
        <v>503</v>
      </c>
      <c r="B7" s="346" t="s">
        <v>507</v>
      </c>
      <c r="C7" s="347">
        <v>0</v>
      </c>
      <c r="D7" s="347">
        <v>0</v>
      </c>
      <c r="E7" s="347"/>
      <c r="F7" s="347">
        <v>0</v>
      </c>
      <c r="G7" s="347">
        <v>0</v>
      </c>
      <c r="H7" s="347">
        <v>0</v>
      </c>
      <c r="I7" s="348" t="s">
        <v>505</v>
      </c>
      <c r="J7" s="349" t="s">
        <v>1</v>
      </c>
    </row>
    <row r="8" spans="1:10" ht="14.4" customHeight="1" x14ac:dyDescent="0.3">
      <c r="A8" s="345" t="s">
        <v>503</v>
      </c>
      <c r="B8" s="346" t="s">
        <v>508</v>
      </c>
      <c r="C8" s="347">
        <v>74.686839999999989</v>
      </c>
      <c r="D8" s="347">
        <v>75.696730000000002</v>
      </c>
      <c r="E8" s="347"/>
      <c r="F8" s="347">
        <v>54.535330000000002</v>
      </c>
      <c r="G8" s="347">
        <v>80.000000732421867</v>
      </c>
      <c r="H8" s="347">
        <v>-25.464670732421865</v>
      </c>
      <c r="I8" s="348">
        <v>0.68169161875892692</v>
      </c>
      <c r="J8" s="349" t="s">
        <v>509</v>
      </c>
    </row>
    <row r="10" spans="1:10" ht="14.4" customHeight="1" x14ac:dyDescent="0.3">
      <c r="A10" s="345" t="s">
        <v>503</v>
      </c>
      <c r="B10" s="346" t="s">
        <v>504</v>
      </c>
      <c r="C10" s="347" t="s">
        <v>505</v>
      </c>
      <c r="D10" s="347" t="s">
        <v>505</v>
      </c>
      <c r="E10" s="347"/>
      <c r="F10" s="347" t="s">
        <v>505</v>
      </c>
      <c r="G10" s="347" t="s">
        <v>505</v>
      </c>
      <c r="H10" s="347" t="s">
        <v>505</v>
      </c>
      <c r="I10" s="348" t="s">
        <v>505</v>
      </c>
      <c r="J10" s="349" t="s">
        <v>48</v>
      </c>
    </row>
    <row r="11" spans="1:10" ht="14.4" customHeight="1" x14ac:dyDescent="0.3">
      <c r="A11" s="345" t="s">
        <v>510</v>
      </c>
      <c r="B11" s="346" t="s">
        <v>511</v>
      </c>
      <c r="C11" s="347" t="s">
        <v>505</v>
      </c>
      <c r="D11" s="347" t="s">
        <v>505</v>
      </c>
      <c r="E11" s="347"/>
      <c r="F11" s="347" t="s">
        <v>505</v>
      </c>
      <c r="G11" s="347" t="s">
        <v>505</v>
      </c>
      <c r="H11" s="347" t="s">
        <v>505</v>
      </c>
      <c r="I11" s="348" t="s">
        <v>505</v>
      </c>
      <c r="J11" s="349" t="s">
        <v>0</v>
      </c>
    </row>
    <row r="12" spans="1:10" ht="14.4" customHeight="1" x14ac:dyDescent="0.3">
      <c r="A12" s="345" t="s">
        <v>510</v>
      </c>
      <c r="B12" s="346" t="s">
        <v>506</v>
      </c>
      <c r="C12" s="347">
        <v>0.22989999999999999</v>
      </c>
      <c r="D12" s="347">
        <v>0</v>
      </c>
      <c r="E12" s="347"/>
      <c r="F12" s="347">
        <v>0.27893000000000001</v>
      </c>
      <c r="G12" s="347">
        <v>0</v>
      </c>
      <c r="H12" s="347">
        <v>0.27893000000000001</v>
      </c>
      <c r="I12" s="348" t="s">
        <v>505</v>
      </c>
      <c r="J12" s="349" t="s">
        <v>1</v>
      </c>
    </row>
    <row r="13" spans="1:10" ht="14.4" customHeight="1" x14ac:dyDescent="0.3">
      <c r="A13" s="345" t="s">
        <v>510</v>
      </c>
      <c r="B13" s="346" t="s">
        <v>512</v>
      </c>
      <c r="C13" s="347">
        <v>0.22989999999999999</v>
      </c>
      <c r="D13" s="347">
        <v>0</v>
      </c>
      <c r="E13" s="347"/>
      <c r="F13" s="347">
        <v>0.27893000000000001</v>
      </c>
      <c r="G13" s="347">
        <v>0</v>
      </c>
      <c r="H13" s="347">
        <v>0.27893000000000001</v>
      </c>
      <c r="I13" s="348" t="s">
        <v>505</v>
      </c>
      <c r="J13" s="349" t="s">
        <v>513</v>
      </c>
    </row>
    <row r="14" spans="1:10" ht="14.4" customHeight="1" x14ac:dyDescent="0.3">
      <c r="A14" s="345" t="s">
        <v>505</v>
      </c>
      <c r="B14" s="346" t="s">
        <v>505</v>
      </c>
      <c r="C14" s="347" t="s">
        <v>505</v>
      </c>
      <c r="D14" s="347" t="s">
        <v>505</v>
      </c>
      <c r="E14" s="347"/>
      <c r="F14" s="347" t="s">
        <v>505</v>
      </c>
      <c r="G14" s="347" t="s">
        <v>505</v>
      </c>
      <c r="H14" s="347" t="s">
        <v>505</v>
      </c>
      <c r="I14" s="348" t="s">
        <v>505</v>
      </c>
      <c r="J14" s="349" t="s">
        <v>514</v>
      </c>
    </row>
    <row r="15" spans="1:10" ht="14.4" customHeight="1" x14ac:dyDescent="0.3">
      <c r="A15" s="345" t="s">
        <v>515</v>
      </c>
      <c r="B15" s="346" t="s">
        <v>516</v>
      </c>
      <c r="C15" s="347" t="s">
        <v>505</v>
      </c>
      <c r="D15" s="347" t="s">
        <v>505</v>
      </c>
      <c r="E15" s="347"/>
      <c r="F15" s="347" t="s">
        <v>505</v>
      </c>
      <c r="G15" s="347" t="s">
        <v>505</v>
      </c>
      <c r="H15" s="347" t="s">
        <v>505</v>
      </c>
      <c r="I15" s="348" t="s">
        <v>505</v>
      </c>
      <c r="J15" s="349" t="s">
        <v>0</v>
      </c>
    </row>
    <row r="16" spans="1:10" ht="14.4" customHeight="1" x14ac:dyDescent="0.3">
      <c r="A16" s="345" t="s">
        <v>515</v>
      </c>
      <c r="B16" s="346" t="s">
        <v>506</v>
      </c>
      <c r="C16" s="347">
        <v>-0.15209999999999999</v>
      </c>
      <c r="D16" s="347">
        <v>0</v>
      </c>
      <c r="E16" s="347"/>
      <c r="F16" s="347">
        <v>7.3010000000000005E-2</v>
      </c>
      <c r="G16" s="347">
        <v>0</v>
      </c>
      <c r="H16" s="347">
        <v>7.3010000000000005E-2</v>
      </c>
      <c r="I16" s="348" t="s">
        <v>505</v>
      </c>
      <c r="J16" s="349" t="s">
        <v>1</v>
      </c>
    </row>
    <row r="17" spans="1:10" ht="14.4" customHeight="1" x14ac:dyDescent="0.3">
      <c r="A17" s="345" t="s">
        <v>515</v>
      </c>
      <c r="B17" s="346" t="s">
        <v>507</v>
      </c>
      <c r="C17" s="347">
        <v>0</v>
      </c>
      <c r="D17" s="347">
        <v>0</v>
      </c>
      <c r="E17" s="347"/>
      <c r="F17" s="347">
        <v>0</v>
      </c>
      <c r="G17" s="347">
        <v>0</v>
      </c>
      <c r="H17" s="347">
        <v>0</v>
      </c>
      <c r="I17" s="348" t="s">
        <v>505</v>
      </c>
      <c r="J17" s="349" t="s">
        <v>1</v>
      </c>
    </row>
    <row r="18" spans="1:10" ht="14.4" customHeight="1" x14ac:dyDescent="0.3">
      <c r="A18" s="345" t="s">
        <v>515</v>
      </c>
      <c r="B18" s="346" t="s">
        <v>517</v>
      </c>
      <c r="C18" s="347">
        <v>-0.15209999999999999</v>
      </c>
      <c r="D18" s="347">
        <v>0</v>
      </c>
      <c r="E18" s="347"/>
      <c r="F18" s="347">
        <v>7.3010000000000005E-2</v>
      </c>
      <c r="G18" s="347">
        <v>0</v>
      </c>
      <c r="H18" s="347">
        <v>7.3010000000000005E-2</v>
      </c>
      <c r="I18" s="348" t="s">
        <v>505</v>
      </c>
      <c r="J18" s="349" t="s">
        <v>513</v>
      </c>
    </row>
    <row r="19" spans="1:10" ht="14.4" customHeight="1" x14ac:dyDescent="0.3">
      <c r="A19" s="345" t="s">
        <v>505</v>
      </c>
      <c r="B19" s="346" t="s">
        <v>505</v>
      </c>
      <c r="C19" s="347" t="s">
        <v>505</v>
      </c>
      <c r="D19" s="347" t="s">
        <v>505</v>
      </c>
      <c r="E19" s="347"/>
      <c r="F19" s="347" t="s">
        <v>505</v>
      </c>
      <c r="G19" s="347" t="s">
        <v>505</v>
      </c>
      <c r="H19" s="347" t="s">
        <v>505</v>
      </c>
      <c r="I19" s="348" t="s">
        <v>505</v>
      </c>
      <c r="J19" s="349" t="s">
        <v>514</v>
      </c>
    </row>
    <row r="20" spans="1:10" ht="14.4" customHeight="1" x14ac:dyDescent="0.3">
      <c r="A20" s="345" t="s">
        <v>518</v>
      </c>
      <c r="B20" s="346" t="s">
        <v>519</v>
      </c>
      <c r="C20" s="347" t="s">
        <v>505</v>
      </c>
      <c r="D20" s="347" t="s">
        <v>505</v>
      </c>
      <c r="E20" s="347"/>
      <c r="F20" s="347" t="s">
        <v>505</v>
      </c>
      <c r="G20" s="347" t="s">
        <v>505</v>
      </c>
      <c r="H20" s="347" t="s">
        <v>505</v>
      </c>
      <c r="I20" s="348" t="s">
        <v>505</v>
      </c>
      <c r="J20" s="349" t="s">
        <v>0</v>
      </c>
    </row>
    <row r="21" spans="1:10" ht="14.4" customHeight="1" x14ac:dyDescent="0.3">
      <c r="A21" s="345" t="s">
        <v>518</v>
      </c>
      <c r="B21" s="346" t="s">
        <v>506</v>
      </c>
      <c r="C21" s="347">
        <v>0</v>
      </c>
      <c r="D21" s="347">
        <v>0</v>
      </c>
      <c r="E21" s="347"/>
      <c r="F21" s="347">
        <v>0</v>
      </c>
      <c r="G21" s="347">
        <v>0</v>
      </c>
      <c r="H21" s="347">
        <v>0</v>
      </c>
      <c r="I21" s="348" t="s">
        <v>505</v>
      </c>
      <c r="J21" s="349" t="s">
        <v>1</v>
      </c>
    </row>
    <row r="22" spans="1:10" ht="14.4" customHeight="1" x14ac:dyDescent="0.3">
      <c r="A22" s="345" t="s">
        <v>518</v>
      </c>
      <c r="B22" s="346" t="s">
        <v>520</v>
      </c>
      <c r="C22" s="347">
        <v>0</v>
      </c>
      <c r="D22" s="347">
        <v>0</v>
      </c>
      <c r="E22" s="347"/>
      <c r="F22" s="347">
        <v>0</v>
      </c>
      <c r="G22" s="347">
        <v>0</v>
      </c>
      <c r="H22" s="347">
        <v>0</v>
      </c>
      <c r="I22" s="348" t="s">
        <v>505</v>
      </c>
      <c r="J22" s="349" t="s">
        <v>513</v>
      </c>
    </row>
    <row r="23" spans="1:10" ht="14.4" customHeight="1" x14ac:dyDescent="0.3">
      <c r="A23" s="345" t="s">
        <v>505</v>
      </c>
      <c r="B23" s="346" t="s">
        <v>505</v>
      </c>
      <c r="C23" s="347" t="s">
        <v>505</v>
      </c>
      <c r="D23" s="347" t="s">
        <v>505</v>
      </c>
      <c r="E23" s="347"/>
      <c r="F23" s="347" t="s">
        <v>505</v>
      </c>
      <c r="G23" s="347" t="s">
        <v>505</v>
      </c>
      <c r="H23" s="347" t="s">
        <v>505</v>
      </c>
      <c r="I23" s="348" t="s">
        <v>505</v>
      </c>
      <c r="J23" s="349" t="s">
        <v>514</v>
      </c>
    </row>
    <row r="24" spans="1:10" ht="14.4" customHeight="1" x14ac:dyDescent="0.3">
      <c r="A24" s="345" t="s">
        <v>521</v>
      </c>
      <c r="B24" s="346" t="s">
        <v>522</v>
      </c>
      <c r="C24" s="347" t="s">
        <v>505</v>
      </c>
      <c r="D24" s="347" t="s">
        <v>505</v>
      </c>
      <c r="E24" s="347"/>
      <c r="F24" s="347" t="s">
        <v>505</v>
      </c>
      <c r="G24" s="347" t="s">
        <v>505</v>
      </c>
      <c r="H24" s="347" t="s">
        <v>505</v>
      </c>
      <c r="I24" s="348" t="s">
        <v>505</v>
      </c>
      <c r="J24" s="349" t="s">
        <v>0</v>
      </c>
    </row>
    <row r="25" spans="1:10" ht="14.4" customHeight="1" x14ac:dyDescent="0.3">
      <c r="A25" s="345" t="s">
        <v>521</v>
      </c>
      <c r="B25" s="346" t="s">
        <v>506</v>
      </c>
      <c r="C25" s="347">
        <v>0</v>
      </c>
      <c r="D25" s="347">
        <v>0</v>
      </c>
      <c r="E25" s="347"/>
      <c r="F25" s="347">
        <v>0</v>
      </c>
      <c r="G25" s="347">
        <v>0</v>
      </c>
      <c r="H25" s="347">
        <v>0</v>
      </c>
      <c r="I25" s="348" t="s">
        <v>505</v>
      </c>
      <c r="J25" s="349" t="s">
        <v>1</v>
      </c>
    </row>
    <row r="26" spans="1:10" ht="14.4" customHeight="1" x14ac:dyDescent="0.3">
      <c r="A26" s="345" t="s">
        <v>521</v>
      </c>
      <c r="B26" s="346" t="s">
        <v>523</v>
      </c>
      <c r="C26" s="347">
        <v>0</v>
      </c>
      <c r="D26" s="347">
        <v>0</v>
      </c>
      <c r="E26" s="347"/>
      <c r="F26" s="347">
        <v>0</v>
      </c>
      <c r="G26" s="347">
        <v>0</v>
      </c>
      <c r="H26" s="347">
        <v>0</v>
      </c>
      <c r="I26" s="348" t="s">
        <v>505</v>
      </c>
      <c r="J26" s="349" t="s">
        <v>513</v>
      </c>
    </row>
    <row r="27" spans="1:10" ht="14.4" customHeight="1" x14ac:dyDescent="0.3">
      <c r="A27" s="345" t="s">
        <v>505</v>
      </c>
      <c r="B27" s="346" t="s">
        <v>505</v>
      </c>
      <c r="C27" s="347" t="s">
        <v>505</v>
      </c>
      <c r="D27" s="347" t="s">
        <v>505</v>
      </c>
      <c r="E27" s="347"/>
      <c r="F27" s="347" t="s">
        <v>505</v>
      </c>
      <c r="G27" s="347" t="s">
        <v>505</v>
      </c>
      <c r="H27" s="347" t="s">
        <v>505</v>
      </c>
      <c r="I27" s="348" t="s">
        <v>505</v>
      </c>
      <c r="J27" s="349" t="s">
        <v>514</v>
      </c>
    </row>
    <row r="28" spans="1:10" ht="14.4" customHeight="1" x14ac:dyDescent="0.3">
      <c r="A28" s="345" t="s">
        <v>524</v>
      </c>
      <c r="B28" s="346" t="s">
        <v>525</v>
      </c>
      <c r="C28" s="347" t="s">
        <v>505</v>
      </c>
      <c r="D28" s="347" t="s">
        <v>505</v>
      </c>
      <c r="E28" s="347"/>
      <c r="F28" s="347" t="s">
        <v>505</v>
      </c>
      <c r="G28" s="347" t="s">
        <v>505</v>
      </c>
      <c r="H28" s="347" t="s">
        <v>505</v>
      </c>
      <c r="I28" s="348" t="s">
        <v>505</v>
      </c>
      <c r="J28" s="349" t="s">
        <v>0</v>
      </c>
    </row>
    <row r="29" spans="1:10" ht="14.4" customHeight="1" x14ac:dyDescent="0.3">
      <c r="A29" s="345" t="s">
        <v>524</v>
      </c>
      <c r="B29" s="346" t="s">
        <v>506</v>
      </c>
      <c r="C29" s="347">
        <v>68.184629999999999</v>
      </c>
      <c r="D29" s="347">
        <v>61.725860000000004</v>
      </c>
      <c r="E29" s="347"/>
      <c r="F29" s="347">
        <v>44.568090000000005</v>
      </c>
      <c r="G29" s="347">
        <v>67</v>
      </c>
      <c r="H29" s="347">
        <v>-22.431909999999995</v>
      </c>
      <c r="I29" s="348">
        <v>0.66519537313432842</v>
      </c>
      <c r="J29" s="349" t="s">
        <v>1</v>
      </c>
    </row>
    <row r="30" spans="1:10" ht="14.4" customHeight="1" x14ac:dyDescent="0.3">
      <c r="A30" s="345" t="s">
        <v>524</v>
      </c>
      <c r="B30" s="346" t="s">
        <v>526</v>
      </c>
      <c r="C30" s="347">
        <v>68.184629999999999</v>
      </c>
      <c r="D30" s="347">
        <v>61.725860000000004</v>
      </c>
      <c r="E30" s="347"/>
      <c r="F30" s="347">
        <v>44.568090000000005</v>
      </c>
      <c r="G30" s="347">
        <v>67</v>
      </c>
      <c r="H30" s="347">
        <v>-22.431909999999995</v>
      </c>
      <c r="I30" s="348">
        <v>0.66519537313432842</v>
      </c>
      <c r="J30" s="349" t="s">
        <v>513</v>
      </c>
    </row>
    <row r="31" spans="1:10" ht="14.4" customHeight="1" x14ac:dyDescent="0.3">
      <c r="A31" s="345" t="s">
        <v>505</v>
      </c>
      <c r="B31" s="346" t="s">
        <v>505</v>
      </c>
      <c r="C31" s="347" t="s">
        <v>505</v>
      </c>
      <c r="D31" s="347" t="s">
        <v>505</v>
      </c>
      <c r="E31" s="347"/>
      <c r="F31" s="347" t="s">
        <v>505</v>
      </c>
      <c r="G31" s="347" t="s">
        <v>505</v>
      </c>
      <c r="H31" s="347" t="s">
        <v>505</v>
      </c>
      <c r="I31" s="348" t="s">
        <v>505</v>
      </c>
      <c r="J31" s="349" t="s">
        <v>514</v>
      </c>
    </row>
    <row r="32" spans="1:10" ht="14.4" customHeight="1" x14ac:dyDescent="0.3">
      <c r="A32" s="345" t="s">
        <v>527</v>
      </c>
      <c r="B32" s="346" t="s">
        <v>528</v>
      </c>
      <c r="C32" s="347" t="s">
        <v>505</v>
      </c>
      <c r="D32" s="347" t="s">
        <v>505</v>
      </c>
      <c r="E32" s="347"/>
      <c r="F32" s="347" t="s">
        <v>505</v>
      </c>
      <c r="G32" s="347" t="s">
        <v>505</v>
      </c>
      <c r="H32" s="347" t="s">
        <v>505</v>
      </c>
      <c r="I32" s="348" t="s">
        <v>505</v>
      </c>
      <c r="J32" s="349" t="s">
        <v>0</v>
      </c>
    </row>
    <row r="33" spans="1:10" ht="14.4" customHeight="1" x14ac:dyDescent="0.3">
      <c r="A33" s="345" t="s">
        <v>527</v>
      </c>
      <c r="B33" s="346" t="s">
        <v>506</v>
      </c>
      <c r="C33" s="347">
        <v>1.8929</v>
      </c>
      <c r="D33" s="347">
        <v>1.81298</v>
      </c>
      <c r="E33" s="347"/>
      <c r="F33" s="347">
        <v>1.63493</v>
      </c>
      <c r="G33" s="347">
        <v>2</v>
      </c>
      <c r="H33" s="347">
        <v>-0.36507000000000001</v>
      </c>
      <c r="I33" s="348">
        <v>0.817465</v>
      </c>
      <c r="J33" s="349" t="s">
        <v>1</v>
      </c>
    </row>
    <row r="34" spans="1:10" ht="14.4" customHeight="1" x14ac:dyDescent="0.3">
      <c r="A34" s="345" t="s">
        <v>527</v>
      </c>
      <c r="B34" s="346" t="s">
        <v>529</v>
      </c>
      <c r="C34" s="347">
        <v>1.8929</v>
      </c>
      <c r="D34" s="347">
        <v>1.81298</v>
      </c>
      <c r="E34" s="347"/>
      <c r="F34" s="347">
        <v>1.63493</v>
      </c>
      <c r="G34" s="347">
        <v>2</v>
      </c>
      <c r="H34" s="347">
        <v>-0.36507000000000001</v>
      </c>
      <c r="I34" s="348">
        <v>0.817465</v>
      </c>
      <c r="J34" s="349" t="s">
        <v>513</v>
      </c>
    </row>
    <row r="35" spans="1:10" ht="14.4" customHeight="1" x14ac:dyDescent="0.3">
      <c r="A35" s="345" t="s">
        <v>505</v>
      </c>
      <c r="B35" s="346" t="s">
        <v>505</v>
      </c>
      <c r="C35" s="347" t="s">
        <v>505</v>
      </c>
      <c r="D35" s="347" t="s">
        <v>505</v>
      </c>
      <c r="E35" s="347"/>
      <c r="F35" s="347" t="s">
        <v>505</v>
      </c>
      <c r="G35" s="347" t="s">
        <v>505</v>
      </c>
      <c r="H35" s="347" t="s">
        <v>505</v>
      </c>
      <c r="I35" s="348" t="s">
        <v>505</v>
      </c>
      <c r="J35" s="349" t="s">
        <v>514</v>
      </c>
    </row>
    <row r="36" spans="1:10" ht="14.4" customHeight="1" x14ac:dyDescent="0.3">
      <c r="A36" s="345" t="s">
        <v>530</v>
      </c>
      <c r="B36" s="346" t="s">
        <v>531</v>
      </c>
      <c r="C36" s="347" t="s">
        <v>505</v>
      </c>
      <c r="D36" s="347" t="s">
        <v>505</v>
      </c>
      <c r="E36" s="347"/>
      <c r="F36" s="347" t="s">
        <v>505</v>
      </c>
      <c r="G36" s="347" t="s">
        <v>505</v>
      </c>
      <c r="H36" s="347" t="s">
        <v>505</v>
      </c>
      <c r="I36" s="348" t="s">
        <v>505</v>
      </c>
      <c r="J36" s="349" t="s">
        <v>0</v>
      </c>
    </row>
    <row r="37" spans="1:10" ht="14.4" customHeight="1" x14ac:dyDescent="0.3">
      <c r="A37" s="345" t="s">
        <v>530</v>
      </c>
      <c r="B37" s="346" t="s">
        <v>506</v>
      </c>
      <c r="C37" s="347">
        <v>4.5315099999999982</v>
      </c>
      <c r="D37" s="347">
        <v>12.157889999999998</v>
      </c>
      <c r="E37" s="347"/>
      <c r="F37" s="347">
        <v>7.9803699999999997</v>
      </c>
      <c r="G37" s="347">
        <v>11</v>
      </c>
      <c r="H37" s="347">
        <v>-3.0196300000000003</v>
      </c>
      <c r="I37" s="348">
        <v>0.72548818181818175</v>
      </c>
      <c r="J37" s="349" t="s">
        <v>1</v>
      </c>
    </row>
    <row r="38" spans="1:10" ht="14.4" customHeight="1" x14ac:dyDescent="0.3">
      <c r="A38" s="345" t="s">
        <v>530</v>
      </c>
      <c r="B38" s="346" t="s">
        <v>532</v>
      </c>
      <c r="C38" s="347">
        <v>4.5315099999999982</v>
      </c>
      <c r="D38" s="347">
        <v>12.157889999999998</v>
      </c>
      <c r="E38" s="347"/>
      <c r="F38" s="347">
        <v>7.9803699999999997</v>
      </c>
      <c r="G38" s="347">
        <v>11</v>
      </c>
      <c r="H38" s="347">
        <v>-3.0196300000000003</v>
      </c>
      <c r="I38" s="348">
        <v>0.72548818181818175</v>
      </c>
      <c r="J38" s="349" t="s">
        <v>513</v>
      </c>
    </row>
    <row r="39" spans="1:10" ht="14.4" customHeight="1" x14ac:dyDescent="0.3">
      <c r="A39" s="345" t="s">
        <v>505</v>
      </c>
      <c r="B39" s="346" t="s">
        <v>505</v>
      </c>
      <c r="C39" s="347" t="s">
        <v>505</v>
      </c>
      <c r="D39" s="347" t="s">
        <v>505</v>
      </c>
      <c r="E39" s="347"/>
      <c r="F39" s="347" t="s">
        <v>505</v>
      </c>
      <c r="G39" s="347" t="s">
        <v>505</v>
      </c>
      <c r="H39" s="347" t="s">
        <v>505</v>
      </c>
      <c r="I39" s="348" t="s">
        <v>505</v>
      </c>
      <c r="J39" s="349" t="s">
        <v>514</v>
      </c>
    </row>
    <row r="40" spans="1:10" ht="14.4" customHeight="1" x14ac:dyDescent="0.3">
      <c r="A40" s="345" t="s">
        <v>503</v>
      </c>
      <c r="B40" s="346" t="s">
        <v>508</v>
      </c>
      <c r="C40" s="347">
        <v>74.686839999999989</v>
      </c>
      <c r="D40" s="347">
        <v>75.696730000000002</v>
      </c>
      <c r="E40" s="347"/>
      <c r="F40" s="347">
        <v>54.535330000000002</v>
      </c>
      <c r="G40" s="347">
        <v>80</v>
      </c>
      <c r="H40" s="347">
        <v>-25.464669999999998</v>
      </c>
      <c r="I40" s="348">
        <v>0.68169162500000002</v>
      </c>
      <c r="J40" s="349" t="s">
        <v>509</v>
      </c>
    </row>
  </sheetData>
  <mergeCells count="3">
    <mergeCell ref="F3:I3"/>
    <mergeCell ref="C4:D4"/>
    <mergeCell ref="A1:I1"/>
  </mergeCells>
  <conditionalFormatting sqref="F9 F41:F65537">
    <cfRule type="cellIs" dxfId="35" priority="18" stopIfTrue="1" operator="greaterThan">
      <formula>1</formula>
    </cfRule>
  </conditionalFormatting>
  <conditionalFormatting sqref="H5:H8">
    <cfRule type="expression" dxfId="34" priority="14">
      <formula>$H5&gt;0</formula>
    </cfRule>
  </conditionalFormatting>
  <conditionalFormatting sqref="I5:I8">
    <cfRule type="expression" dxfId="33" priority="15">
      <formula>$I5&gt;1</formula>
    </cfRule>
  </conditionalFormatting>
  <conditionalFormatting sqref="B5:B8">
    <cfRule type="expression" dxfId="32" priority="11">
      <formula>OR($J5="NS",$J5="SumaNS",$J5="Účet")</formula>
    </cfRule>
  </conditionalFormatting>
  <conditionalFormatting sqref="B5:D8 F5:I8">
    <cfRule type="expression" dxfId="31" priority="17">
      <formula>AND($J5&lt;&gt;"",$J5&lt;&gt;"mezeraKL")</formula>
    </cfRule>
  </conditionalFormatting>
  <conditionalFormatting sqref="B5:D8 F5:I8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29" priority="13">
      <formula>OR($J5="SumaNS",$J5="NS")</formula>
    </cfRule>
  </conditionalFormatting>
  <conditionalFormatting sqref="A5:A8">
    <cfRule type="expression" dxfId="28" priority="9">
      <formula>AND($J5&lt;&gt;"mezeraKL",$J5&lt;&gt;"")</formula>
    </cfRule>
  </conditionalFormatting>
  <conditionalFormatting sqref="A5:A8">
    <cfRule type="expression" dxfId="27" priority="10">
      <formula>AND($J5&lt;&gt;"",$J5&lt;&gt;"mezeraKL")</formula>
    </cfRule>
  </conditionalFormatting>
  <conditionalFormatting sqref="H10:H40">
    <cfRule type="expression" dxfId="26" priority="5">
      <formula>$H10&gt;0</formula>
    </cfRule>
  </conditionalFormatting>
  <conditionalFormatting sqref="A10:A40">
    <cfRule type="expression" dxfId="25" priority="2">
      <formula>AND($J10&lt;&gt;"mezeraKL",$J10&lt;&gt;"")</formula>
    </cfRule>
  </conditionalFormatting>
  <conditionalFormatting sqref="I10:I40">
    <cfRule type="expression" dxfId="24" priority="6">
      <formula>$I10&gt;1</formula>
    </cfRule>
  </conditionalFormatting>
  <conditionalFormatting sqref="B10:B40">
    <cfRule type="expression" dxfId="23" priority="1">
      <formula>OR($J10="NS",$J10="SumaNS",$J10="Účet")</formula>
    </cfRule>
  </conditionalFormatting>
  <conditionalFormatting sqref="A10:D40 F10:I40">
    <cfRule type="expression" dxfId="22" priority="8">
      <formula>AND($J10&lt;&gt;"",$J10&lt;&gt;"mezeraKL")</formula>
    </cfRule>
  </conditionalFormatting>
  <conditionalFormatting sqref="B10:D40 F10:I40">
    <cfRule type="expression" dxfId="2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40 F10:I40">
    <cfRule type="expression" dxfId="2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2" t="s">
        <v>72</v>
      </c>
      <c r="B1" s="273"/>
      <c r="C1" s="273"/>
      <c r="D1" s="273"/>
      <c r="E1" s="273"/>
      <c r="F1" s="273"/>
      <c r="G1" s="243"/>
      <c r="H1" s="274"/>
      <c r="I1" s="274"/>
    </row>
    <row r="2" spans="1:10" ht="14.4" customHeight="1" thickBot="1" x14ac:dyDescent="0.35">
      <c r="A2" s="169" t="s">
        <v>175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75">
        <v>2015</v>
      </c>
      <c r="D3" s="176">
        <v>2016</v>
      </c>
      <c r="E3" s="7"/>
      <c r="F3" s="251">
        <v>2017</v>
      </c>
      <c r="G3" s="269"/>
      <c r="H3" s="269"/>
      <c r="I3" s="252"/>
    </row>
    <row r="4" spans="1:10" ht="14.4" customHeight="1" thickBot="1" x14ac:dyDescent="0.35">
      <c r="A4" s="180" t="s">
        <v>0</v>
      </c>
      <c r="B4" s="181" t="s">
        <v>116</v>
      </c>
      <c r="C4" s="270" t="s">
        <v>50</v>
      </c>
      <c r="D4" s="271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" customHeight="1" x14ac:dyDescent="0.3">
      <c r="A5" s="345" t="s">
        <v>503</v>
      </c>
      <c r="B5" s="346" t="s">
        <v>504</v>
      </c>
      <c r="C5" s="347" t="s">
        <v>505</v>
      </c>
      <c r="D5" s="347" t="s">
        <v>505</v>
      </c>
      <c r="E5" s="347"/>
      <c r="F5" s="347" t="s">
        <v>505</v>
      </c>
      <c r="G5" s="347" t="s">
        <v>505</v>
      </c>
      <c r="H5" s="347" t="s">
        <v>505</v>
      </c>
      <c r="I5" s="348" t="s">
        <v>505</v>
      </c>
      <c r="J5" s="349" t="s">
        <v>48</v>
      </c>
    </row>
    <row r="6" spans="1:10" ht="14.4" customHeight="1" x14ac:dyDescent="0.3">
      <c r="A6" s="345" t="s">
        <v>503</v>
      </c>
      <c r="B6" s="346" t="s">
        <v>533</v>
      </c>
      <c r="C6" s="347">
        <v>16.168799999999997</v>
      </c>
      <c r="D6" s="347">
        <v>15.37846</v>
      </c>
      <c r="E6" s="347"/>
      <c r="F6" s="347">
        <v>30.018449999999998</v>
      </c>
      <c r="G6" s="347">
        <v>30</v>
      </c>
      <c r="H6" s="347">
        <v>1.8449999999997857E-2</v>
      </c>
      <c r="I6" s="348">
        <v>1.000615</v>
      </c>
      <c r="J6" s="349" t="s">
        <v>1</v>
      </c>
    </row>
    <row r="7" spans="1:10" ht="14.4" customHeight="1" x14ac:dyDescent="0.3">
      <c r="A7" s="345" t="s">
        <v>503</v>
      </c>
      <c r="B7" s="346" t="s">
        <v>534</v>
      </c>
      <c r="C7" s="347">
        <v>9.7145700000000001</v>
      </c>
      <c r="D7" s="347">
        <v>10.646130000000001</v>
      </c>
      <c r="E7" s="347"/>
      <c r="F7" s="347">
        <v>11.898359999999998</v>
      </c>
      <c r="G7" s="347">
        <v>9.999999877929687</v>
      </c>
      <c r="H7" s="347">
        <v>1.8983601220703115</v>
      </c>
      <c r="I7" s="348">
        <v>1.1898360145243654</v>
      </c>
      <c r="J7" s="349" t="s">
        <v>1</v>
      </c>
    </row>
    <row r="8" spans="1:10" ht="14.4" customHeight="1" x14ac:dyDescent="0.3">
      <c r="A8" s="345" t="s">
        <v>503</v>
      </c>
      <c r="B8" s="346" t="s">
        <v>535</v>
      </c>
      <c r="C8" s="347">
        <v>24.955380000000002</v>
      </c>
      <c r="D8" s="347">
        <v>18.284829999999999</v>
      </c>
      <c r="E8" s="347"/>
      <c r="F8" s="347">
        <v>26.418020000000002</v>
      </c>
      <c r="G8" s="347">
        <v>20.000001815795901</v>
      </c>
      <c r="H8" s="347">
        <v>6.4180181842041009</v>
      </c>
      <c r="I8" s="348">
        <v>1.3209008800756799</v>
      </c>
      <c r="J8" s="349" t="s">
        <v>1</v>
      </c>
    </row>
    <row r="9" spans="1:10" ht="14.4" customHeight="1" x14ac:dyDescent="0.3">
      <c r="A9" s="345" t="s">
        <v>503</v>
      </c>
      <c r="B9" s="346" t="s">
        <v>536</v>
      </c>
      <c r="C9" s="347">
        <v>1470.07259</v>
      </c>
      <c r="D9" s="347">
        <v>1407.0863100000001</v>
      </c>
      <c r="E9" s="347"/>
      <c r="F9" s="347">
        <v>845.43599000000006</v>
      </c>
      <c r="G9" s="347">
        <v>1508.4999372558593</v>
      </c>
      <c r="H9" s="347">
        <v>-663.06394725585926</v>
      </c>
      <c r="I9" s="348">
        <v>0.56044814396078046</v>
      </c>
      <c r="J9" s="349" t="s">
        <v>1</v>
      </c>
    </row>
    <row r="10" spans="1:10" ht="14.4" customHeight="1" x14ac:dyDescent="0.3">
      <c r="A10" s="345" t="s">
        <v>503</v>
      </c>
      <c r="B10" s="346" t="s">
        <v>537</v>
      </c>
      <c r="C10" s="347">
        <v>1254.9087</v>
      </c>
      <c r="D10" s="347">
        <v>1207.9325800000001</v>
      </c>
      <c r="E10" s="347"/>
      <c r="F10" s="347">
        <v>475.48445999999984</v>
      </c>
      <c r="G10" s="347">
        <v>1280</v>
      </c>
      <c r="H10" s="347">
        <v>-804.5155400000001</v>
      </c>
      <c r="I10" s="348">
        <v>0.37147223437499988</v>
      </c>
      <c r="J10" s="349" t="s">
        <v>1</v>
      </c>
    </row>
    <row r="11" spans="1:10" ht="14.4" customHeight="1" x14ac:dyDescent="0.3">
      <c r="A11" s="345" t="s">
        <v>503</v>
      </c>
      <c r="B11" s="346" t="s">
        <v>538</v>
      </c>
      <c r="C11" s="347">
        <v>50.972750000000005</v>
      </c>
      <c r="D11" s="347">
        <v>44.013749999999995</v>
      </c>
      <c r="E11" s="347"/>
      <c r="F11" s="347">
        <v>68.464499999999987</v>
      </c>
      <c r="G11" s="347">
        <v>49.999997375488284</v>
      </c>
      <c r="H11" s="347">
        <v>18.464502624511702</v>
      </c>
      <c r="I11" s="348">
        <v>1.3692900718743564</v>
      </c>
      <c r="J11" s="349" t="s">
        <v>1</v>
      </c>
    </row>
    <row r="12" spans="1:10" ht="14.4" customHeight="1" x14ac:dyDescent="0.3">
      <c r="A12" s="345" t="s">
        <v>503</v>
      </c>
      <c r="B12" s="346" t="s">
        <v>539</v>
      </c>
      <c r="C12" s="347">
        <v>217.60681</v>
      </c>
      <c r="D12" s="347">
        <v>228.14527000000001</v>
      </c>
      <c r="E12" s="347"/>
      <c r="F12" s="347">
        <v>250.22681999999998</v>
      </c>
      <c r="G12" s="347">
        <v>250.00000262451169</v>
      </c>
      <c r="H12" s="347">
        <v>0.22681737548828096</v>
      </c>
      <c r="I12" s="348">
        <v>1.0009072694924286</v>
      </c>
      <c r="J12" s="349" t="s">
        <v>1</v>
      </c>
    </row>
    <row r="13" spans="1:10" ht="14.4" customHeight="1" x14ac:dyDescent="0.3">
      <c r="A13" s="345" t="s">
        <v>503</v>
      </c>
      <c r="B13" s="346" t="s">
        <v>508</v>
      </c>
      <c r="C13" s="347">
        <v>3044.3995999999997</v>
      </c>
      <c r="D13" s="347">
        <v>2931.4873300000004</v>
      </c>
      <c r="E13" s="347"/>
      <c r="F13" s="347">
        <v>1707.9465999999998</v>
      </c>
      <c r="G13" s="347">
        <v>3148.4999389495852</v>
      </c>
      <c r="H13" s="347">
        <v>-1440.5533389495854</v>
      </c>
      <c r="I13" s="348">
        <v>0.54246359635306574</v>
      </c>
      <c r="J13" s="349" t="s">
        <v>509</v>
      </c>
    </row>
    <row r="15" spans="1:10" ht="14.4" customHeight="1" x14ac:dyDescent="0.3">
      <c r="A15" s="345" t="s">
        <v>503</v>
      </c>
      <c r="B15" s="346" t="s">
        <v>504</v>
      </c>
      <c r="C15" s="347" t="s">
        <v>505</v>
      </c>
      <c r="D15" s="347" t="s">
        <v>505</v>
      </c>
      <c r="E15" s="347"/>
      <c r="F15" s="347" t="s">
        <v>505</v>
      </c>
      <c r="G15" s="347" t="s">
        <v>505</v>
      </c>
      <c r="H15" s="347" t="s">
        <v>505</v>
      </c>
      <c r="I15" s="348" t="s">
        <v>505</v>
      </c>
      <c r="J15" s="349" t="s">
        <v>48</v>
      </c>
    </row>
    <row r="16" spans="1:10" ht="14.4" customHeight="1" x14ac:dyDescent="0.3">
      <c r="A16" s="345" t="s">
        <v>510</v>
      </c>
      <c r="B16" s="346" t="s">
        <v>511</v>
      </c>
      <c r="C16" s="347" t="s">
        <v>505</v>
      </c>
      <c r="D16" s="347" t="s">
        <v>505</v>
      </c>
      <c r="E16" s="347"/>
      <c r="F16" s="347" t="s">
        <v>505</v>
      </c>
      <c r="G16" s="347" t="s">
        <v>505</v>
      </c>
      <c r="H16" s="347" t="s">
        <v>505</v>
      </c>
      <c r="I16" s="348" t="s">
        <v>505</v>
      </c>
      <c r="J16" s="349" t="s">
        <v>0</v>
      </c>
    </row>
    <row r="17" spans="1:10" ht="14.4" customHeight="1" x14ac:dyDescent="0.3">
      <c r="A17" s="345" t="s">
        <v>510</v>
      </c>
      <c r="B17" s="346" t="s">
        <v>535</v>
      </c>
      <c r="C17" s="347">
        <v>0</v>
      </c>
      <c r="D17" s="347">
        <v>3.9060000000000004E-2</v>
      </c>
      <c r="E17" s="347"/>
      <c r="F17" s="347">
        <v>0</v>
      </c>
      <c r="G17" s="347">
        <v>0</v>
      </c>
      <c r="H17" s="347">
        <v>0</v>
      </c>
      <c r="I17" s="348" t="s">
        <v>505</v>
      </c>
      <c r="J17" s="349" t="s">
        <v>1</v>
      </c>
    </row>
    <row r="18" spans="1:10" ht="14.4" customHeight="1" x14ac:dyDescent="0.3">
      <c r="A18" s="345" t="s">
        <v>510</v>
      </c>
      <c r="B18" s="346" t="s">
        <v>536</v>
      </c>
      <c r="C18" s="347">
        <v>3.7870300000000001</v>
      </c>
      <c r="D18" s="347">
        <v>0</v>
      </c>
      <c r="E18" s="347"/>
      <c r="F18" s="347">
        <v>6.0694999999999997</v>
      </c>
      <c r="G18" s="347">
        <v>5</v>
      </c>
      <c r="H18" s="347">
        <v>1.0694999999999997</v>
      </c>
      <c r="I18" s="348">
        <v>1.2139</v>
      </c>
      <c r="J18" s="349" t="s">
        <v>1</v>
      </c>
    </row>
    <row r="19" spans="1:10" ht="14.4" customHeight="1" x14ac:dyDescent="0.3">
      <c r="A19" s="345" t="s">
        <v>510</v>
      </c>
      <c r="B19" s="346" t="s">
        <v>539</v>
      </c>
      <c r="C19" s="347">
        <v>0</v>
      </c>
      <c r="D19" s="347">
        <v>0</v>
      </c>
      <c r="E19" s="347"/>
      <c r="F19" s="347">
        <v>0</v>
      </c>
      <c r="G19" s="347">
        <v>0</v>
      </c>
      <c r="H19" s="347">
        <v>0</v>
      </c>
      <c r="I19" s="348" t="s">
        <v>505</v>
      </c>
      <c r="J19" s="349" t="s">
        <v>1</v>
      </c>
    </row>
    <row r="20" spans="1:10" ht="14.4" customHeight="1" x14ac:dyDescent="0.3">
      <c r="A20" s="345" t="s">
        <v>510</v>
      </c>
      <c r="B20" s="346" t="s">
        <v>512</v>
      </c>
      <c r="C20" s="347">
        <v>3.7870300000000001</v>
      </c>
      <c r="D20" s="347">
        <v>3.9060000000000004E-2</v>
      </c>
      <c r="E20" s="347"/>
      <c r="F20" s="347">
        <v>6.0694999999999997</v>
      </c>
      <c r="G20" s="347">
        <v>5</v>
      </c>
      <c r="H20" s="347">
        <v>1.0694999999999997</v>
      </c>
      <c r="I20" s="348">
        <v>1.2139</v>
      </c>
      <c r="J20" s="349" t="s">
        <v>513</v>
      </c>
    </row>
    <row r="21" spans="1:10" ht="14.4" customHeight="1" x14ac:dyDescent="0.3">
      <c r="A21" s="345" t="s">
        <v>505</v>
      </c>
      <c r="B21" s="346" t="s">
        <v>505</v>
      </c>
      <c r="C21" s="347" t="s">
        <v>505</v>
      </c>
      <c r="D21" s="347" t="s">
        <v>505</v>
      </c>
      <c r="E21" s="347"/>
      <c r="F21" s="347" t="s">
        <v>505</v>
      </c>
      <c r="G21" s="347" t="s">
        <v>505</v>
      </c>
      <c r="H21" s="347" t="s">
        <v>505</v>
      </c>
      <c r="I21" s="348" t="s">
        <v>505</v>
      </c>
      <c r="J21" s="349" t="s">
        <v>514</v>
      </c>
    </row>
    <row r="22" spans="1:10" ht="14.4" customHeight="1" x14ac:dyDescent="0.3">
      <c r="A22" s="345" t="s">
        <v>540</v>
      </c>
      <c r="B22" s="346" t="s">
        <v>541</v>
      </c>
      <c r="C22" s="347" t="s">
        <v>505</v>
      </c>
      <c r="D22" s="347" t="s">
        <v>505</v>
      </c>
      <c r="E22" s="347"/>
      <c r="F22" s="347" t="s">
        <v>505</v>
      </c>
      <c r="G22" s="347" t="s">
        <v>505</v>
      </c>
      <c r="H22" s="347" t="s">
        <v>505</v>
      </c>
      <c r="I22" s="348" t="s">
        <v>505</v>
      </c>
      <c r="J22" s="349" t="s">
        <v>0</v>
      </c>
    </row>
    <row r="23" spans="1:10" ht="14.4" customHeight="1" x14ac:dyDescent="0.3">
      <c r="A23" s="345" t="s">
        <v>540</v>
      </c>
      <c r="B23" s="346" t="s">
        <v>535</v>
      </c>
      <c r="C23" s="347">
        <v>0.14033999999999999</v>
      </c>
      <c r="D23" s="347">
        <v>0</v>
      </c>
      <c r="E23" s="347"/>
      <c r="F23" s="347">
        <v>0</v>
      </c>
      <c r="G23" s="347">
        <v>0</v>
      </c>
      <c r="H23" s="347">
        <v>0</v>
      </c>
      <c r="I23" s="348" t="s">
        <v>505</v>
      </c>
      <c r="J23" s="349" t="s">
        <v>1</v>
      </c>
    </row>
    <row r="24" spans="1:10" ht="14.4" customHeight="1" x14ac:dyDescent="0.3">
      <c r="A24" s="345" t="s">
        <v>540</v>
      </c>
      <c r="B24" s="346" t="s">
        <v>536</v>
      </c>
      <c r="C24" s="347">
        <v>0</v>
      </c>
      <c r="D24" s="347">
        <v>0</v>
      </c>
      <c r="E24" s="347"/>
      <c r="F24" s="347">
        <v>1.0116000000000001</v>
      </c>
      <c r="G24" s="347">
        <v>4</v>
      </c>
      <c r="H24" s="347">
        <v>-2.9883999999999999</v>
      </c>
      <c r="I24" s="348">
        <v>0.25290000000000001</v>
      </c>
      <c r="J24" s="349" t="s">
        <v>1</v>
      </c>
    </row>
    <row r="25" spans="1:10" ht="14.4" customHeight="1" x14ac:dyDescent="0.3">
      <c r="A25" s="345" t="s">
        <v>540</v>
      </c>
      <c r="B25" s="346" t="s">
        <v>542</v>
      </c>
      <c r="C25" s="347">
        <v>0.14033999999999999</v>
      </c>
      <c r="D25" s="347">
        <v>0</v>
      </c>
      <c r="E25" s="347"/>
      <c r="F25" s="347">
        <v>1.0116000000000001</v>
      </c>
      <c r="G25" s="347">
        <v>4</v>
      </c>
      <c r="H25" s="347">
        <v>-2.9883999999999999</v>
      </c>
      <c r="I25" s="348">
        <v>0.25290000000000001</v>
      </c>
      <c r="J25" s="349" t="s">
        <v>513</v>
      </c>
    </row>
    <row r="26" spans="1:10" ht="14.4" customHeight="1" x14ac:dyDescent="0.3">
      <c r="A26" s="345" t="s">
        <v>505</v>
      </c>
      <c r="B26" s="346" t="s">
        <v>505</v>
      </c>
      <c r="C26" s="347" t="s">
        <v>505</v>
      </c>
      <c r="D26" s="347" t="s">
        <v>505</v>
      </c>
      <c r="E26" s="347"/>
      <c r="F26" s="347" t="s">
        <v>505</v>
      </c>
      <c r="G26" s="347" t="s">
        <v>505</v>
      </c>
      <c r="H26" s="347" t="s">
        <v>505</v>
      </c>
      <c r="I26" s="348" t="s">
        <v>505</v>
      </c>
      <c r="J26" s="349" t="s">
        <v>514</v>
      </c>
    </row>
    <row r="27" spans="1:10" ht="14.4" customHeight="1" x14ac:dyDescent="0.3">
      <c r="A27" s="345" t="s">
        <v>515</v>
      </c>
      <c r="B27" s="346" t="s">
        <v>516</v>
      </c>
      <c r="C27" s="347" t="s">
        <v>505</v>
      </c>
      <c r="D27" s="347" t="s">
        <v>505</v>
      </c>
      <c r="E27" s="347"/>
      <c r="F27" s="347" t="s">
        <v>505</v>
      </c>
      <c r="G27" s="347" t="s">
        <v>505</v>
      </c>
      <c r="H27" s="347" t="s">
        <v>505</v>
      </c>
      <c r="I27" s="348" t="s">
        <v>505</v>
      </c>
      <c r="J27" s="349" t="s">
        <v>0</v>
      </c>
    </row>
    <row r="28" spans="1:10" ht="14.4" customHeight="1" x14ac:dyDescent="0.3">
      <c r="A28" s="345" t="s">
        <v>515</v>
      </c>
      <c r="B28" s="346" t="s">
        <v>533</v>
      </c>
      <c r="C28" s="347">
        <v>0</v>
      </c>
      <c r="D28" s="347">
        <v>0</v>
      </c>
      <c r="E28" s="347"/>
      <c r="F28" s="347">
        <v>0</v>
      </c>
      <c r="G28" s="347">
        <v>0</v>
      </c>
      <c r="H28" s="347">
        <v>0</v>
      </c>
      <c r="I28" s="348" t="s">
        <v>505</v>
      </c>
      <c r="J28" s="349" t="s">
        <v>1</v>
      </c>
    </row>
    <row r="29" spans="1:10" ht="14.4" customHeight="1" x14ac:dyDescent="0.3">
      <c r="A29" s="345" t="s">
        <v>515</v>
      </c>
      <c r="B29" s="346" t="s">
        <v>534</v>
      </c>
      <c r="C29" s="347">
        <v>0.62339</v>
      </c>
      <c r="D29" s="347">
        <v>0</v>
      </c>
      <c r="E29" s="347"/>
      <c r="F29" s="347">
        <v>0</v>
      </c>
      <c r="G29" s="347">
        <v>0</v>
      </c>
      <c r="H29" s="347">
        <v>0</v>
      </c>
      <c r="I29" s="348" t="s">
        <v>505</v>
      </c>
      <c r="J29" s="349" t="s">
        <v>1</v>
      </c>
    </row>
    <row r="30" spans="1:10" ht="14.4" customHeight="1" x14ac:dyDescent="0.3">
      <c r="A30" s="345" t="s">
        <v>515</v>
      </c>
      <c r="B30" s="346" t="s">
        <v>535</v>
      </c>
      <c r="C30" s="347">
        <v>1.35721</v>
      </c>
      <c r="D30" s="347">
        <v>5.2080000000000001E-2</v>
      </c>
      <c r="E30" s="347"/>
      <c r="F30" s="347">
        <v>0.25918999999999998</v>
      </c>
      <c r="G30" s="347">
        <v>0</v>
      </c>
      <c r="H30" s="347">
        <v>0.25918999999999998</v>
      </c>
      <c r="I30" s="348" t="s">
        <v>505</v>
      </c>
      <c r="J30" s="349" t="s">
        <v>1</v>
      </c>
    </row>
    <row r="31" spans="1:10" ht="14.4" customHeight="1" x14ac:dyDescent="0.3">
      <c r="A31" s="345" t="s">
        <v>515</v>
      </c>
      <c r="B31" s="346" t="s">
        <v>536</v>
      </c>
      <c r="C31" s="347">
        <v>0</v>
      </c>
      <c r="D31" s="347">
        <v>0</v>
      </c>
      <c r="E31" s="347"/>
      <c r="F31" s="347">
        <v>0.39688000000000001</v>
      </c>
      <c r="G31" s="347">
        <v>0</v>
      </c>
      <c r="H31" s="347">
        <v>0.39688000000000001</v>
      </c>
      <c r="I31" s="348" t="s">
        <v>505</v>
      </c>
      <c r="J31" s="349" t="s">
        <v>1</v>
      </c>
    </row>
    <row r="32" spans="1:10" ht="14.4" customHeight="1" x14ac:dyDescent="0.3">
      <c r="A32" s="345" t="s">
        <v>515</v>
      </c>
      <c r="B32" s="346" t="s">
        <v>538</v>
      </c>
      <c r="C32" s="347">
        <v>0</v>
      </c>
      <c r="D32" s="347">
        <v>0</v>
      </c>
      <c r="E32" s="347"/>
      <c r="F32" s="347">
        <v>0</v>
      </c>
      <c r="G32" s="347">
        <v>0</v>
      </c>
      <c r="H32" s="347">
        <v>0</v>
      </c>
      <c r="I32" s="348" t="s">
        <v>505</v>
      </c>
      <c r="J32" s="349" t="s">
        <v>1</v>
      </c>
    </row>
    <row r="33" spans="1:10" ht="14.4" customHeight="1" x14ac:dyDescent="0.3">
      <c r="A33" s="345" t="s">
        <v>515</v>
      </c>
      <c r="B33" s="346" t="s">
        <v>539</v>
      </c>
      <c r="C33" s="347">
        <v>0.56799999999999995</v>
      </c>
      <c r="D33" s="347">
        <v>0.85199999999999998</v>
      </c>
      <c r="E33" s="347"/>
      <c r="F33" s="347">
        <v>0.93</v>
      </c>
      <c r="G33" s="347">
        <v>1</v>
      </c>
      <c r="H33" s="347">
        <v>-6.9999999999999951E-2</v>
      </c>
      <c r="I33" s="348">
        <v>0.93</v>
      </c>
      <c r="J33" s="349" t="s">
        <v>1</v>
      </c>
    </row>
    <row r="34" spans="1:10" ht="14.4" customHeight="1" x14ac:dyDescent="0.3">
      <c r="A34" s="345" t="s">
        <v>515</v>
      </c>
      <c r="B34" s="346" t="s">
        <v>517</v>
      </c>
      <c r="C34" s="347">
        <v>2.5486</v>
      </c>
      <c r="D34" s="347">
        <v>0.90407999999999999</v>
      </c>
      <c r="E34" s="347"/>
      <c r="F34" s="347">
        <v>1.5860699999999999</v>
      </c>
      <c r="G34" s="347">
        <v>1</v>
      </c>
      <c r="H34" s="347">
        <v>0.58606999999999987</v>
      </c>
      <c r="I34" s="348">
        <v>1.5860699999999999</v>
      </c>
      <c r="J34" s="349" t="s">
        <v>513</v>
      </c>
    </row>
    <row r="35" spans="1:10" ht="14.4" customHeight="1" x14ac:dyDescent="0.3">
      <c r="A35" s="345" t="s">
        <v>505</v>
      </c>
      <c r="B35" s="346" t="s">
        <v>505</v>
      </c>
      <c r="C35" s="347" t="s">
        <v>505</v>
      </c>
      <c r="D35" s="347" t="s">
        <v>505</v>
      </c>
      <c r="E35" s="347"/>
      <c r="F35" s="347" t="s">
        <v>505</v>
      </c>
      <c r="G35" s="347" t="s">
        <v>505</v>
      </c>
      <c r="H35" s="347" t="s">
        <v>505</v>
      </c>
      <c r="I35" s="348" t="s">
        <v>505</v>
      </c>
      <c r="J35" s="349" t="s">
        <v>514</v>
      </c>
    </row>
    <row r="36" spans="1:10" ht="14.4" customHeight="1" x14ac:dyDescent="0.3">
      <c r="A36" s="345" t="s">
        <v>543</v>
      </c>
      <c r="B36" s="346" t="s">
        <v>544</v>
      </c>
      <c r="C36" s="347" t="s">
        <v>505</v>
      </c>
      <c r="D36" s="347" t="s">
        <v>505</v>
      </c>
      <c r="E36" s="347"/>
      <c r="F36" s="347" t="s">
        <v>505</v>
      </c>
      <c r="G36" s="347" t="s">
        <v>505</v>
      </c>
      <c r="H36" s="347" t="s">
        <v>505</v>
      </c>
      <c r="I36" s="348" t="s">
        <v>505</v>
      </c>
      <c r="J36" s="349" t="s">
        <v>0</v>
      </c>
    </row>
    <row r="37" spans="1:10" ht="14.4" customHeight="1" x14ac:dyDescent="0.3">
      <c r="A37" s="345" t="s">
        <v>543</v>
      </c>
      <c r="B37" s="346" t="s">
        <v>535</v>
      </c>
      <c r="C37" s="347">
        <v>0</v>
      </c>
      <c r="D37" s="347">
        <v>0</v>
      </c>
      <c r="E37" s="347"/>
      <c r="F37" s="347">
        <v>0</v>
      </c>
      <c r="G37" s="347">
        <v>0</v>
      </c>
      <c r="H37" s="347">
        <v>0</v>
      </c>
      <c r="I37" s="348" t="s">
        <v>505</v>
      </c>
      <c r="J37" s="349" t="s">
        <v>1</v>
      </c>
    </row>
    <row r="38" spans="1:10" ht="14.4" customHeight="1" x14ac:dyDescent="0.3">
      <c r="A38" s="345" t="s">
        <v>543</v>
      </c>
      <c r="B38" s="346" t="s">
        <v>545</v>
      </c>
      <c r="C38" s="347">
        <v>0</v>
      </c>
      <c r="D38" s="347">
        <v>0</v>
      </c>
      <c r="E38" s="347"/>
      <c r="F38" s="347">
        <v>0</v>
      </c>
      <c r="G38" s="347">
        <v>0</v>
      </c>
      <c r="H38" s="347">
        <v>0</v>
      </c>
      <c r="I38" s="348" t="s">
        <v>505</v>
      </c>
      <c r="J38" s="349" t="s">
        <v>513</v>
      </c>
    </row>
    <row r="39" spans="1:10" ht="14.4" customHeight="1" x14ac:dyDescent="0.3">
      <c r="A39" s="345" t="s">
        <v>505</v>
      </c>
      <c r="B39" s="346" t="s">
        <v>505</v>
      </c>
      <c r="C39" s="347" t="s">
        <v>505</v>
      </c>
      <c r="D39" s="347" t="s">
        <v>505</v>
      </c>
      <c r="E39" s="347"/>
      <c r="F39" s="347" t="s">
        <v>505</v>
      </c>
      <c r="G39" s="347" t="s">
        <v>505</v>
      </c>
      <c r="H39" s="347" t="s">
        <v>505</v>
      </c>
      <c r="I39" s="348" t="s">
        <v>505</v>
      </c>
      <c r="J39" s="349" t="s">
        <v>514</v>
      </c>
    </row>
    <row r="40" spans="1:10" ht="14.4" customHeight="1" x14ac:dyDescent="0.3">
      <c r="A40" s="345" t="s">
        <v>524</v>
      </c>
      <c r="B40" s="346" t="s">
        <v>525</v>
      </c>
      <c r="C40" s="347" t="s">
        <v>505</v>
      </c>
      <c r="D40" s="347" t="s">
        <v>505</v>
      </c>
      <c r="E40" s="347"/>
      <c r="F40" s="347" t="s">
        <v>505</v>
      </c>
      <c r="G40" s="347" t="s">
        <v>505</v>
      </c>
      <c r="H40" s="347" t="s">
        <v>505</v>
      </c>
      <c r="I40" s="348" t="s">
        <v>505</v>
      </c>
      <c r="J40" s="349" t="s">
        <v>0</v>
      </c>
    </row>
    <row r="41" spans="1:10" ht="14.4" customHeight="1" x14ac:dyDescent="0.3">
      <c r="A41" s="345" t="s">
        <v>524</v>
      </c>
      <c r="B41" s="346" t="s">
        <v>533</v>
      </c>
      <c r="C41" s="347">
        <v>0</v>
      </c>
      <c r="D41" s="347">
        <v>0</v>
      </c>
      <c r="E41" s="347"/>
      <c r="F41" s="347">
        <v>2.7453300000000005</v>
      </c>
      <c r="G41" s="347">
        <v>0</v>
      </c>
      <c r="H41" s="347">
        <v>2.7453300000000005</v>
      </c>
      <c r="I41" s="348" t="s">
        <v>505</v>
      </c>
      <c r="J41" s="349" t="s">
        <v>1</v>
      </c>
    </row>
    <row r="42" spans="1:10" ht="14.4" customHeight="1" x14ac:dyDescent="0.3">
      <c r="A42" s="345" t="s">
        <v>524</v>
      </c>
      <c r="B42" s="346" t="s">
        <v>535</v>
      </c>
      <c r="C42" s="347">
        <v>22.34911</v>
      </c>
      <c r="D42" s="347">
        <v>13.709910000000001</v>
      </c>
      <c r="E42" s="347"/>
      <c r="F42" s="347">
        <v>18.82358</v>
      </c>
      <c r="G42" s="347">
        <v>14</v>
      </c>
      <c r="H42" s="347">
        <v>4.8235799999999998</v>
      </c>
      <c r="I42" s="348">
        <v>1.3445414285714286</v>
      </c>
      <c r="J42" s="349" t="s">
        <v>1</v>
      </c>
    </row>
    <row r="43" spans="1:10" ht="14.4" customHeight="1" x14ac:dyDescent="0.3">
      <c r="A43" s="345" t="s">
        <v>524</v>
      </c>
      <c r="B43" s="346" t="s">
        <v>536</v>
      </c>
      <c r="C43" s="347">
        <v>1258.7243000000001</v>
      </c>
      <c r="D43" s="347">
        <v>1078.0454700000003</v>
      </c>
      <c r="E43" s="347"/>
      <c r="F43" s="347">
        <v>625.92647000000011</v>
      </c>
      <c r="G43" s="347">
        <v>1107</v>
      </c>
      <c r="H43" s="347">
        <v>-481.07352999999989</v>
      </c>
      <c r="I43" s="348">
        <v>0.56542589882565497</v>
      </c>
      <c r="J43" s="349" t="s">
        <v>1</v>
      </c>
    </row>
    <row r="44" spans="1:10" ht="14.4" customHeight="1" x14ac:dyDescent="0.3">
      <c r="A44" s="345" t="s">
        <v>524</v>
      </c>
      <c r="B44" s="346" t="s">
        <v>537</v>
      </c>
      <c r="C44" s="347">
        <v>1254.9087</v>
      </c>
      <c r="D44" s="347">
        <v>1207.9325800000001</v>
      </c>
      <c r="E44" s="347"/>
      <c r="F44" s="347">
        <v>468.55454999999984</v>
      </c>
      <c r="G44" s="347">
        <v>1280</v>
      </c>
      <c r="H44" s="347">
        <v>-811.44545000000016</v>
      </c>
      <c r="I44" s="348">
        <v>0.36605824218749988</v>
      </c>
      <c r="J44" s="349" t="s">
        <v>1</v>
      </c>
    </row>
    <row r="45" spans="1:10" ht="14.4" customHeight="1" x14ac:dyDescent="0.3">
      <c r="A45" s="345" t="s">
        <v>524</v>
      </c>
      <c r="B45" s="346" t="s">
        <v>538</v>
      </c>
      <c r="C45" s="347">
        <v>50.348750000000003</v>
      </c>
      <c r="D45" s="347">
        <v>43.533749999999998</v>
      </c>
      <c r="E45" s="347"/>
      <c r="F45" s="347">
        <v>66.275499999999994</v>
      </c>
      <c r="G45" s="347">
        <v>49</v>
      </c>
      <c r="H45" s="347">
        <v>17.275499999999994</v>
      </c>
      <c r="I45" s="348">
        <v>1.3525612244897958</v>
      </c>
      <c r="J45" s="349" t="s">
        <v>1</v>
      </c>
    </row>
    <row r="46" spans="1:10" ht="14.4" customHeight="1" x14ac:dyDescent="0.3">
      <c r="A46" s="345" t="s">
        <v>524</v>
      </c>
      <c r="B46" s="346" t="s">
        <v>539</v>
      </c>
      <c r="C46" s="347">
        <v>192.91496999999998</v>
      </c>
      <c r="D46" s="347">
        <v>182.49136999999999</v>
      </c>
      <c r="E46" s="347"/>
      <c r="F46" s="347">
        <v>197.87208999999996</v>
      </c>
      <c r="G46" s="347">
        <v>203</v>
      </c>
      <c r="H46" s="347">
        <v>-5.1279100000000426</v>
      </c>
      <c r="I46" s="348">
        <v>0.97473935960591107</v>
      </c>
      <c r="J46" s="349" t="s">
        <v>1</v>
      </c>
    </row>
    <row r="47" spans="1:10" ht="14.4" customHeight="1" x14ac:dyDescent="0.3">
      <c r="A47" s="345" t="s">
        <v>524</v>
      </c>
      <c r="B47" s="346" t="s">
        <v>526</v>
      </c>
      <c r="C47" s="347">
        <v>2779.2458299999998</v>
      </c>
      <c r="D47" s="347">
        <v>2525.7130800000004</v>
      </c>
      <c r="E47" s="347"/>
      <c r="F47" s="347">
        <v>1380.1975199999997</v>
      </c>
      <c r="G47" s="347">
        <v>2653</v>
      </c>
      <c r="H47" s="347">
        <v>-1272.8024800000003</v>
      </c>
      <c r="I47" s="348">
        <v>0.52024030154542023</v>
      </c>
      <c r="J47" s="349" t="s">
        <v>513</v>
      </c>
    </row>
    <row r="48" spans="1:10" ht="14.4" customHeight="1" x14ac:dyDescent="0.3">
      <c r="A48" s="345" t="s">
        <v>505</v>
      </c>
      <c r="B48" s="346" t="s">
        <v>505</v>
      </c>
      <c r="C48" s="347" t="s">
        <v>505</v>
      </c>
      <c r="D48" s="347" t="s">
        <v>505</v>
      </c>
      <c r="E48" s="347"/>
      <c r="F48" s="347" t="s">
        <v>505</v>
      </c>
      <c r="G48" s="347" t="s">
        <v>505</v>
      </c>
      <c r="H48" s="347" t="s">
        <v>505</v>
      </c>
      <c r="I48" s="348" t="s">
        <v>505</v>
      </c>
      <c r="J48" s="349" t="s">
        <v>514</v>
      </c>
    </row>
    <row r="49" spans="1:10" ht="14.4" customHeight="1" x14ac:dyDescent="0.3">
      <c r="A49" s="345" t="s">
        <v>527</v>
      </c>
      <c r="B49" s="346" t="s">
        <v>528</v>
      </c>
      <c r="C49" s="347" t="s">
        <v>505</v>
      </c>
      <c r="D49" s="347" t="s">
        <v>505</v>
      </c>
      <c r="E49" s="347"/>
      <c r="F49" s="347" t="s">
        <v>505</v>
      </c>
      <c r="G49" s="347" t="s">
        <v>505</v>
      </c>
      <c r="H49" s="347" t="s">
        <v>505</v>
      </c>
      <c r="I49" s="348" t="s">
        <v>505</v>
      </c>
      <c r="J49" s="349" t="s">
        <v>0</v>
      </c>
    </row>
    <row r="50" spans="1:10" ht="14.4" customHeight="1" x14ac:dyDescent="0.3">
      <c r="A50" s="345" t="s">
        <v>527</v>
      </c>
      <c r="B50" s="346" t="s">
        <v>533</v>
      </c>
      <c r="C50" s="347">
        <v>0</v>
      </c>
      <c r="D50" s="347">
        <v>0</v>
      </c>
      <c r="E50" s="347"/>
      <c r="F50" s="347">
        <v>7.3569999999999997E-2</v>
      </c>
      <c r="G50" s="347">
        <v>0</v>
      </c>
      <c r="H50" s="347">
        <v>7.3569999999999997E-2</v>
      </c>
      <c r="I50" s="348" t="s">
        <v>505</v>
      </c>
      <c r="J50" s="349" t="s">
        <v>1</v>
      </c>
    </row>
    <row r="51" spans="1:10" ht="14.4" customHeight="1" x14ac:dyDescent="0.3">
      <c r="A51" s="345" t="s">
        <v>527</v>
      </c>
      <c r="B51" s="346" t="s">
        <v>534</v>
      </c>
      <c r="C51" s="347">
        <v>2.9849599999999996</v>
      </c>
      <c r="D51" s="347">
        <v>3.2089799999999995</v>
      </c>
      <c r="E51" s="347"/>
      <c r="F51" s="347">
        <v>5.2572199999999984</v>
      </c>
      <c r="G51" s="347">
        <v>3</v>
      </c>
      <c r="H51" s="347">
        <v>2.2572199999999984</v>
      </c>
      <c r="I51" s="348">
        <v>1.7524066666666662</v>
      </c>
      <c r="J51" s="349" t="s">
        <v>1</v>
      </c>
    </row>
    <row r="52" spans="1:10" ht="14.4" customHeight="1" x14ac:dyDescent="0.3">
      <c r="A52" s="345" t="s">
        <v>527</v>
      </c>
      <c r="B52" s="346" t="s">
        <v>535</v>
      </c>
      <c r="C52" s="347">
        <v>0.52946000000000004</v>
      </c>
      <c r="D52" s="347">
        <v>2.0596399999999999</v>
      </c>
      <c r="E52" s="347"/>
      <c r="F52" s="347">
        <v>4.3259999999999996</v>
      </c>
      <c r="G52" s="347">
        <v>3</v>
      </c>
      <c r="H52" s="347">
        <v>1.3259999999999996</v>
      </c>
      <c r="I52" s="348">
        <v>1.4419999999999999</v>
      </c>
      <c r="J52" s="349" t="s">
        <v>1</v>
      </c>
    </row>
    <row r="53" spans="1:10" ht="14.4" customHeight="1" x14ac:dyDescent="0.3">
      <c r="A53" s="345" t="s">
        <v>527</v>
      </c>
      <c r="B53" s="346" t="s">
        <v>536</v>
      </c>
      <c r="C53" s="347">
        <v>206.55453999999997</v>
      </c>
      <c r="D53" s="347">
        <v>325.64203999999995</v>
      </c>
      <c r="E53" s="347"/>
      <c r="F53" s="347">
        <v>208.73312999999996</v>
      </c>
      <c r="G53" s="347">
        <v>390</v>
      </c>
      <c r="H53" s="347">
        <v>-181.26687000000004</v>
      </c>
      <c r="I53" s="348">
        <v>0.53521315384615376</v>
      </c>
      <c r="J53" s="349" t="s">
        <v>1</v>
      </c>
    </row>
    <row r="54" spans="1:10" ht="14.4" customHeight="1" x14ac:dyDescent="0.3">
      <c r="A54" s="345" t="s">
        <v>527</v>
      </c>
      <c r="B54" s="346" t="s">
        <v>537</v>
      </c>
      <c r="C54" s="347">
        <v>0</v>
      </c>
      <c r="D54" s="347">
        <v>0</v>
      </c>
      <c r="E54" s="347"/>
      <c r="F54" s="347">
        <v>6.9299099999999996</v>
      </c>
      <c r="G54" s="347">
        <v>0</v>
      </c>
      <c r="H54" s="347">
        <v>6.9299099999999996</v>
      </c>
      <c r="I54" s="348" t="s">
        <v>505</v>
      </c>
      <c r="J54" s="349" t="s">
        <v>1</v>
      </c>
    </row>
    <row r="55" spans="1:10" ht="14.4" customHeight="1" x14ac:dyDescent="0.3">
      <c r="A55" s="345" t="s">
        <v>527</v>
      </c>
      <c r="B55" s="346" t="s">
        <v>538</v>
      </c>
      <c r="C55" s="347">
        <v>0.624</v>
      </c>
      <c r="D55" s="347">
        <v>0.48</v>
      </c>
      <c r="E55" s="347"/>
      <c r="F55" s="347">
        <v>2.1890000000000001</v>
      </c>
      <c r="G55" s="347">
        <v>1</v>
      </c>
      <c r="H55" s="347">
        <v>1.1890000000000001</v>
      </c>
      <c r="I55" s="348">
        <v>2.1890000000000001</v>
      </c>
      <c r="J55" s="349" t="s">
        <v>1</v>
      </c>
    </row>
    <row r="56" spans="1:10" ht="14.4" customHeight="1" x14ac:dyDescent="0.3">
      <c r="A56" s="345" t="s">
        <v>527</v>
      </c>
      <c r="B56" s="346" t="s">
        <v>539</v>
      </c>
      <c r="C56" s="347">
        <v>23.271840000000001</v>
      </c>
      <c r="D56" s="347">
        <v>44.233899999999998</v>
      </c>
      <c r="E56" s="347"/>
      <c r="F56" s="347">
        <v>50.506729999999997</v>
      </c>
      <c r="G56" s="347">
        <v>46</v>
      </c>
      <c r="H56" s="347">
        <v>4.5067299999999975</v>
      </c>
      <c r="I56" s="348">
        <v>1.0979723913043478</v>
      </c>
      <c r="J56" s="349" t="s">
        <v>1</v>
      </c>
    </row>
    <row r="57" spans="1:10" ht="14.4" customHeight="1" x14ac:dyDescent="0.3">
      <c r="A57" s="345" t="s">
        <v>527</v>
      </c>
      <c r="B57" s="346" t="s">
        <v>529</v>
      </c>
      <c r="C57" s="347">
        <v>233.96479999999997</v>
      </c>
      <c r="D57" s="347">
        <v>375.62455999999997</v>
      </c>
      <c r="E57" s="347"/>
      <c r="F57" s="347">
        <v>278.01555999999994</v>
      </c>
      <c r="G57" s="347">
        <v>442</v>
      </c>
      <c r="H57" s="347">
        <v>-163.98444000000006</v>
      </c>
      <c r="I57" s="348">
        <v>0.62899447963800892</v>
      </c>
      <c r="J57" s="349" t="s">
        <v>513</v>
      </c>
    </row>
    <row r="58" spans="1:10" ht="14.4" customHeight="1" x14ac:dyDescent="0.3">
      <c r="A58" s="345" t="s">
        <v>505</v>
      </c>
      <c r="B58" s="346" t="s">
        <v>505</v>
      </c>
      <c r="C58" s="347" t="s">
        <v>505</v>
      </c>
      <c r="D58" s="347" t="s">
        <v>505</v>
      </c>
      <c r="E58" s="347"/>
      <c r="F58" s="347" t="s">
        <v>505</v>
      </c>
      <c r="G58" s="347" t="s">
        <v>505</v>
      </c>
      <c r="H58" s="347" t="s">
        <v>505</v>
      </c>
      <c r="I58" s="348" t="s">
        <v>505</v>
      </c>
      <c r="J58" s="349" t="s">
        <v>514</v>
      </c>
    </row>
    <row r="59" spans="1:10" ht="14.4" customHeight="1" x14ac:dyDescent="0.3">
      <c r="A59" s="345" t="s">
        <v>530</v>
      </c>
      <c r="B59" s="346" t="s">
        <v>531</v>
      </c>
      <c r="C59" s="347" t="s">
        <v>505</v>
      </c>
      <c r="D59" s="347" t="s">
        <v>505</v>
      </c>
      <c r="E59" s="347"/>
      <c r="F59" s="347" t="s">
        <v>505</v>
      </c>
      <c r="G59" s="347" t="s">
        <v>505</v>
      </c>
      <c r="H59" s="347" t="s">
        <v>505</v>
      </c>
      <c r="I59" s="348" t="s">
        <v>505</v>
      </c>
      <c r="J59" s="349" t="s">
        <v>0</v>
      </c>
    </row>
    <row r="60" spans="1:10" ht="14.4" customHeight="1" x14ac:dyDescent="0.3">
      <c r="A60" s="345" t="s">
        <v>530</v>
      </c>
      <c r="B60" s="346" t="s">
        <v>533</v>
      </c>
      <c r="C60" s="347">
        <v>16.169229999999999</v>
      </c>
      <c r="D60" s="347">
        <v>15.37846</v>
      </c>
      <c r="E60" s="347"/>
      <c r="F60" s="347">
        <v>27.018049999999999</v>
      </c>
      <c r="G60" s="347">
        <v>30</v>
      </c>
      <c r="H60" s="347">
        <v>-2.9819500000000012</v>
      </c>
      <c r="I60" s="348">
        <v>0.90060166666666663</v>
      </c>
      <c r="J60" s="349" t="s">
        <v>1</v>
      </c>
    </row>
    <row r="61" spans="1:10" ht="14.4" customHeight="1" x14ac:dyDescent="0.3">
      <c r="A61" s="345" t="s">
        <v>530</v>
      </c>
      <c r="B61" s="346" t="s">
        <v>534</v>
      </c>
      <c r="C61" s="347">
        <v>4.32437</v>
      </c>
      <c r="D61" s="347">
        <v>6.46068</v>
      </c>
      <c r="E61" s="347"/>
      <c r="F61" s="347">
        <v>5.67774</v>
      </c>
      <c r="G61" s="347">
        <v>6</v>
      </c>
      <c r="H61" s="347">
        <v>-0.32225999999999999</v>
      </c>
      <c r="I61" s="348">
        <v>0.94628999999999996</v>
      </c>
      <c r="J61" s="349" t="s">
        <v>1</v>
      </c>
    </row>
    <row r="62" spans="1:10" ht="14.4" customHeight="1" x14ac:dyDescent="0.3">
      <c r="A62" s="345" t="s">
        <v>530</v>
      </c>
      <c r="B62" s="346" t="s">
        <v>535</v>
      </c>
      <c r="C62" s="347">
        <v>0.57926</v>
      </c>
      <c r="D62" s="347">
        <v>2.42414</v>
      </c>
      <c r="E62" s="347"/>
      <c r="F62" s="347">
        <v>3.0092500000000002</v>
      </c>
      <c r="G62" s="347">
        <v>3</v>
      </c>
      <c r="H62" s="347">
        <v>9.2500000000002025E-3</v>
      </c>
      <c r="I62" s="348">
        <v>1.0030833333333333</v>
      </c>
      <c r="J62" s="349" t="s">
        <v>1</v>
      </c>
    </row>
    <row r="63" spans="1:10" ht="14.4" customHeight="1" x14ac:dyDescent="0.3">
      <c r="A63" s="345" t="s">
        <v>530</v>
      </c>
      <c r="B63" s="346" t="s">
        <v>536</v>
      </c>
      <c r="C63" s="347">
        <v>1.0067200000000001</v>
      </c>
      <c r="D63" s="347">
        <v>1.81854</v>
      </c>
      <c r="E63" s="347"/>
      <c r="F63" s="347">
        <v>1.65402</v>
      </c>
      <c r="G63" s="347">
        <v>2</v>
      </c>
      <c r="H63" s="347">
        <v>-0.34597999999999995</v>
      </c>
      <c r="I63" s="348">
        <v>0.82701000000000002</v>
      </c>
      <c r="J63" s="349" t="s">
        <v>1</v>
      </c>
    </row>
    <row r="64" spans="1:10" ht="14.4" customHeight="1" x14ac:dyDescent="0.3">
      <c r="A64" s="345" t="s">
        <v>530</v>
      </c>
      <c r="B64" s="346" t="s">
        <v>539</v>
      </c>
      <c r="C64" s="347">
        <v>0.85199999999999998</v>
      </c>
      <c r="D64" s="347">
        <v>0.56799999999999995</v>
      </c>
      <c r="E64" s="347"/>
      <c r="F64" s="347">
        <v>0.91800000000000004</v>
      </c>
      <c r="G64" s="347">
        <v>1</v>
      </c>
      <c r="H64" s="347">
        <v>-8.1999999999999962E-2</v>
      </c>
      <c r="I64" s="348">
        <v>0.91800000000000004</v>
      </c>
      <c r="J64" s="349" t="s">
        <v>1</v>
      </c>
    </row>
    <row r="65" spans="1:10" ht="14.4" customHeight="1" x14ac:dyDescent="0.3">
      <c r="A65" s="345" t="s">
        <v>530</v>
      </c>
      <c r="B65" s="346" t="s">
        <v>532</v>
      </c>
      <c r="C65" s="347">
        <v>22.931580000000004</v>
      </c>
      <c r="D65" s="347">
        <v>26.649820000000002</v>
      </c>
      <c r="E65" s="347"/>
      <c r="F65" s="347">
        <v>38.277060000000006</v>
      </c>
      <c r="G65" s="347">
        <v>42</v>
      </c>
      <c r="H65" s="347">
        <v>-3.7229399999999941</v>
      </c>
      <c r="I65" s="348">
        <v>0.91135857142857157</v>
      </c>
      <c r="J65" s="349" t="s">
        <v>513</v>
      </c>
    </row>
    <row r="66" spans="1:10" ht="14.4" customHeight="1" x14ac:dyDescent="0.3">
      <c r="A66" s="345" t="s">
        <v>505</v>
      </c>
      <c r="B66" s="346" t="s">
        <v>505</v>
      </c>
      <c r="C66" s="347" t="s">
        <v>505</v>
      </c>
      <c r="D66" s="347" t="s">
        <v>505</v>
      </c>
      <c r="E66" s="347"/>
      <c r="F66" s="347" t="s">
        <v>505</v>
      </c>
      <c r="G66" s="347" t="s">
        <v>505</v>
      </c>
      <c r="H66" s="347" t="s">
        <v>505</v>
      </c>
      <c r="I66" s="348" t="s">
        <v>505</v>
      </c>
      <c r="J66" s="349" t="s">
        <v>514</v>
      </c>
    </row>
    <row r="67" spans="1:10" ht="14.4" customHeight="1" x14ac:dyDescent="0.3">
      <c r="A67" s="345" t="s">
        <v>546</v>
      </c>
      <c r="B67" s="346" t="s">
        <v>547</v>
      </c>
      <c r="C67" s="347" t="s">
        <v>505</v>
      </c>
      <c r="D67" s="347" t="s">
        <v>505</v>
      </c>
      <c r="E67" s="347"/>
      <c r="F67" s="347" t="s">
        <v>505</v>
      </c>
      <c r="G67" s="347" t="s">
        <v>505</v>
      </c>
      <c r="H67" s="347" t="s">
        <v>505</v>
      </c>
      <c r="I67" s="348" t="s">
        <v>505</v>
      </c>
      <c r="J67" s="349" t="s">
        <v>0</v>
      </c>
    </row>
    <row r="68" spans="1:10" ht="14.4" customHeight="1" x14ac:dyDescent="0.3">
      <c r="A68" s="345" t="s">
        <v>546</v>
      </c>
      <c r="B68" s="346" t="s">
        <v>533</v>
      </c>
      <c r="C68" s="347">
        <v>-4.3000000000029104E-4</v>
      </c>
      <c r="D68" s="347">
        <v>0</v>
      </c>
      <c r="E68" s="347"/>
      <c r="F68" s="347">
        <v>0.18149999999999999</v>
      </c>
      <c r="G68" s="347">
        <v>0</v>
      </c>
      <c r="H68" s="347">
        <v>0.18149999999999999</v>
      </c>
      <c r="I68" s="348" t="s">
        <v>505</v>
      </c>
      <c r="J68" s="349" t="s">
        <v>1</v>
      </c>
    </row>
    <row r="69" spans="1:10" ht="14.4" customHeight="1" x14ac:dyDescent="0.3">
      <c r="A69" s="345" t="s">
        <v>546</v>
      </c>
      <c r="B69" s="346" t="s">
        <v>534</v>
      </c>
      <c r="C69" s="347">
        <v>1.7818499999999999</v>
      </c>
      <c r="D69" s="347">
        <v>0.97647000000000006</v>
      </c>
      <c r="E69" s="347"/>
      <c r="F69" s="347">
        <v>0.96339999999999992</v>
      </c>
      <c r="G69" s="347">
        <v>1</v>
      </c>
      <c r="H69" s="347">
        <v>-3.6600000000000077E-2</v>
      </c>
      <c r="I69" s="348">
        <v>0.96339999999999992</v>
      </c>
      <c r="J69" s="349" t="s">
        <v>1</v>
      </c>
    </row>
    <row r="70" spans="1:10" ht="14.4" customHeight="1" x14ac:dyDescent="0.3">
      <c r="A70" s="345" t="s">
        <v>546</v>
      </c>
      <c r="B70" s="346" t="s">
        <v>536</v>
      </c>
      <c r="C70" s="347">
        <v>0</v>
      </c>
      <c r="D70" s="347">
        <v>1.58026</v>
      </c>
      <c r="E70" s="347"/>
      <c r="F70" s="347">
        <v>1.64439</v>
      </c>
      <c r="G70" s="347">
        <v>2</v>
      </c>
      <c r="H70" s="347">
        <v>-0.35560999999999998</v>
      </c>
      <c r="I70" s="348">
        <v>0.82219500000000001</v>
      </c>
      <c r="J70" s="349" t="s">
        <v>1</v>
      </c>
    </row>
    <row r="71" spans="1:10" ht="14.4" customHeight="1" x14ac:dyDescent="0.3">
      <c r="A71" s="345" t="s">
        <v>546</v>
      </c>
      <c r="B71" s="346" t="s">
        <v>548</v>
      </c>
      <c r="C71" s="347">
        <v>1.7814199999999996</v>
      </c>
      <c r="D71" s="347">
        <v>2.5567299999999999</v>
      </c>
      <c r="E71" s="347"/>
      <c r="F71" s="347">
        <v>2.7892899999999998</v>
      </c>
      <c r="G71" s="347">
        <v>2</v>
      </c>
      <c r="H71" s="347">
        <v>0.78928999999999983</v>
      </c>
      <c r="I71" s="348">
        <v>1.3946449999999999</v>
      </c>
      <c r="J71" s="349" t="s">
        <v>513</v>
      </c>
    </row>
    <row r="72" spans="1:10" ht="14.4" customHeight="1" x14ac:dyDescent="0.3">
      <c r="A72" s="345" t="s">
        <v>505</v>
      </c>
      <c r="B72" s="346" t="s">
        <v>505</v>
      </c>
      <c r="C72" s="347" t="s">
        <v>505</v>
      </c>
      <c r="D72" s="347" t="s">
        <v>505</v>
      </c>
      <c r="E72" s="347"/>
      <c r="F72" s="347" t="s">
        <v>505</v>
      </c>
      <c r="G72" s="347" t="s">
        <v>505</v>
      </c>
      <c r="H72" s="347" t="s">
        <v>505</v>
      </c>
      <c r="I72" s="348" t="s">
        <v>505</v>
      </c>
      <c r="J72" s="349" t="s">
        <v>514</v>
      </c>
    </row>
    <row r="73" spans="1:10" ht="14.4" customHeight="1" x14ac:dyDescent="0.3">
      <c r="A73" s="345" t="s">
        <v>503</v>
      </c>
      <c r="B73" s="346" t="s">
        <v>508</v>
      </c>
      <c r="C73" s="347">
        <v>3044.3995999999993</v>
      </c>
      <c r="D73" s="347">
        <v>2931.4873300000013</v>
      </c>
      <c r="E73" s="347"/>
      <c r="F73" s="347">
        <v>1707.9466</v>
      </c>
      <c r="G73" s="347">
        <v>3148</v>
      </c>
      <c r="H73" s="347">
        <v>-1440.0534</v>
      </c>
      <c r="I73" s="348">
        <v>0.54254974587039395</v>
      </c>
      <c r="J73" s="349" t="s">
        <v>509</v>
      </c>
    </row>
  </sheetData>
  <mergeCells count="3">
    <mergeCell ref="A1:I1"/>
    <mergeCell ref="F3:I3"/>
    <mergeCell ref="C4:D4"/>
  </mergeCells>
  <conditionalFormatting sqref="F14 F74:F65537">
    <cfRule type="cellIs" dxfId="19" priority="18" stopIfTrue="1" operator="greaterThan">
      <formula>1</formula>
    </cfRule>
  </conditionalFormatting>
  <conditionalFormatting sqref="H5:H13">
    <cfRule type="expression" dxfId="18" priority="14">
      <formula>$H5&gt;0</formula>
    </cfRule>
  </conditionalFormatting>
  <conditionalFormatting sqref="I5:I13">
    <cfRule type="expression" dxfId="17" priority="15">
      <formula>$I5&gt;1</formula>
    </cfRule>
  </conditionalFormatting>
  <conditionalFormatting sqref="B5:B13">
    <cfRule type="expression" dxfId="16" priority="11">
      <formula>OR($J5="NS",$J5="SumaNS",$J5="Účet")</formula>
    </cfRule>
  </conditionalFormatting>
  <conditionalFormatting sqref="F5:I13 B5:D13">
    <cfRule type="expression" dxfId="15" priority="17">
      <formula>AND($J5&lt;&gt;"",$J5&lt;&gt;"mezeraKL")</formula>
    </cfRule>
  </conditionalFormatting>
  <conditionalFormatting sqref="B5:D13 F5:I13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3" priority="13">
      <formula>OR($J5="SumaNS",$J5="NS")</formula>
    </cfRule>
  </conditionalFormatting>
  <conditionalFormatting sqref="A5:A13">
    <cfRule type="expression" dxfId="12" priority="9">
      <formula>AND($J5&lt;&gt;"mezeraKL",$J5&lt;&gt;"")</formula>
    </cfRule>
  </conditionalFormatting>
  <conditionalFormatting sqref="A5:A13">
    <cfRule type="expression" dxfId="11" priority="10">
      <formula>AND($J5&lt;&gt;"",$J5&lt;&gt;"mezeraKL")</formula>
    </cfRule>
  </conditionalFormatting>
  <conditionalFormatting sqref="H15:H73">
    <cfRule type="expression" dxfId="10" priority="6">
      <formula>$H15&gt;0</formula>
    </cfRule>
  </conditionalFormatting>
  <conditionalFormatting sqref="A15:A73">
    <cfRule type="expression" dxfId="9" priority="5">
      <formula>AND($J15&lt;&gt;"mezeraKL",$J15&lt;&gt;"")</formula>
    </cfRule>
  </conditionalFormatting>
  <conditionalFormatting sqref="I15:I73">
    <cfRule type="expression" dxfId="8" priority="7">
      <formula>$I15&gt;1</formula>
    </cfRule>
  </conditionalFormatting>
  <conditionalFormatting sqref="B15:B73">
    <cfRule type="expression" dxfId="7" priority="4">
      <formula>OR($J15="NS",$J15="SumaNS",$J15="Účet")</formula>
    </cfRule>
  </conditionalFormatting>
  <conditionalFormatting sqref="A15:D73 F15:I73">
    <cfRule type="expression" dxfId="6" priority="8">
      <formula>AND($J15&lt;&gt;"",$J15&lt;&gt;"mezeraKL")</formula>
    </cfRule>
  </conditionalFormatting>
  <conditionalFormatting sqref="B15:D73 F15:I73">
    <cfRule type="expression" dxfId="5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73 F15:I73">
    <cfRule type="expression" dxfId="4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77" t="s">
        <v>862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4" customHeight="1" thickBot="1" x14ac:dyDescent="0.35">
      <c r="A2" s="169" t="s">
        <v>175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75"/>
      <c r="D3" s="276"/>
      <c r="E3" s="276"/>
      <c r="F3" s="276"/>
      <c r="G3" s="276"/>
      <c r="H3" s="107" t="s">
        <v>69</v>
      </c>
      <c r="I3" s="71">
        <f>IF(J3&lt;&gt;0,K3/J3,0)</f>
        <v>13.719843421942556</v>
      </c>
      <c r="J3" s="71">
        <f>SUBTOTAL(9,J5:J1048576)</f>
        <v>222853.5</v>
      </c>
      <c r="K3" s="72">
        <f>SUBTOTAL(9,K5:K1048576)</f>
        <v>3057515.1260318756</v>
      </c>
    </row>
    <row r="4" spans="1:11" s="162" customFormat="1" ht="14.4" customHeight="1" thickBot="1" x14ac:dyDescent="0.35">
      <c r="A4" s="350" t="s">
        <v>3</v>
      </c>
      <c r="B4" s="351" t="s">
        <v>4</v>
      </c>
      <c r="C4" s="351" t="s">
        <v>0</v>
      </c>
      <c r="D4" s="351" t="s">
        <v>5</v>
      </c>
      <c r="E4" s="351" t="s">
        <v>6</v>
      </c>
      <c r="F4" s="351" t="s">
        <v>1</v>
      </c>
      <c r="G4" s="351" t="s">
        <v>49</v>
      </c>
      <c r="H4" s="352" t="s">
        <v>7</v>
      </c>
      <c r="I4" s="353" t="s">
        <v>75</v>
      </c>
      <c r="J4" s="353" t="s">
        <v>8</v>
      </c>
      <c r="K4" s="354" t="s">
        <v>83</v>
      </c>
    </row>
    <row r="5" spans="1:11" ht="14.4" customHeight="1" x14ac:dyDescent="0.3">
      <c r="A5" s="355" t="s">
        <v>503</v>
      </c>
      <c r="B5" s="356" t="s">
        <v>504</v>
      </c>
      <c r="C5" s="357" t="s">
        <v>510</v>
      </c>
      <c r="D5" s="358" t="s">
        <v>511</v>
      </c>
      <c r="E5" s="357" t="s">
        <v>549</v>
      </c>
      <c r="F5" s="358" t="s">
        <v>550</v>
      </c>
      <c r="G5" s="357" t="s">
        <v>551</v>
      </c>
      <c r="H5" s="357" t="s">
        <v>552</v>
      </c>
      <c r="I5" s="359">
        <v>252.89666239420572</v>
      </c>
      <c r="J5" s="359">
        <v>19</v>
      </c>
      <c r="K5" s="360">
        <v>4804.9998779296875</v>
      </c>
    </row>
    <row r="6" spans="1:11" ht="14.4" customHeight="1" x14ac:dyDescent="0.3">
      <c r="A6" s="361" t="s">
        <v>503</v>
      </c>
      <c r="B6" s="362" t="s">
        <v>504</v>
      </c>
      <c r="C6" s="363" t="s">
        <v>540</v>
      </c>
      <c r="D6" s="364" t="s">
        <v>541</v>
      </c>
      <c r="E6" s="363" t="s">
        <v>549</v>
      </c>
      <c r="F6" s="364" t="s">
        <v>550</v>
      </c>
      <c r="G6" s="363" t="s">
        <v>551</v>
      </c>
      <c r="H6" s="363" t="s">
        <v>552</v>
      </c>
      <c r="I6" s="365">
        <v>252.89999389648437</v>
      </c>
      <c r="J6" s="365">
        <v>4</v>
      </c>
      <c r="K6" s="366">
        <v>1011.5999755859375</v>
      </c>
    </row>
    <row r="7" spans="1:11" ht="14.4" customHeight="1" x14ac:dyDescent="0.3">
      <c r="A7" s="361" t="s">
        <v>503</v>
      </c>
      <c r="B7" s="362" t="s">
        <v>504</v>
      </c>
      <c r="C7" s="363" t="s">
        <v>515</v>
      </c>
      <c r="D7" s="364" t="s">
        <v>516</v>
      </c>
      <c r="E7" s="363" t="s">
        <v>553</v>
      </c>
      <c r="F7" s="364" t="s">
        <v>554</v>
      </c>
      <c r="G7" s="363" t="s">
        <v>555</v>
      </c>
      <c r="H7" s="363" t="s">
        <v>556</v>
      </c>
      <c r="I7" s="365">
        <v>1.1799999475479126</v>
      </c>
      <c r="J7" s="365">
        <v>10</v>
      </c>
      <c r="K7" s="366">
        <v>11.800000190734863</v>
      </c>
    </row>
    <row r="8" spans="1:11" ht="14.4" customHeight="1" x14ac:dyDescent="0.3">
      <c r="A8" s="361" t="s">
        <v>503</v>
      </c>
      <c r="B8" s="362" t="s">
        <v>504</v>
      </c>
      <c r="C8" s="363" t="s">
        <v>515</v>
      </c>
      <c r="D8" s="364" t="s">
        <v>516</v>
      </c>
      <c r="E8" s="363" t="s">
        <v>553</v>
      </c>
      <c r="F8" s="364" t="s">
        <v>554</v>
      </c>
      <c r="G8" s="363" t="s">
        <v>557</v>
      </c>
      <c r="H8" s="363" t="s">
        <v>558</v>
      </c>
      <c r="I8" s="365">
        <v>13.013333638509115</v>
      </c>
      <c r="J8" s="365">
        <v>10</v>
      </c>
      <c r="K8" s="366">
        <v>130.14999961853027</v>
      </c>
    </row>
    <row r="9" spans="1:11" ht="14.4" customHeight="1" x14ac:dyDescent="0.3">
      <c r="A9" s="361" t="s">
        <v>503</v>
      </c>
      <c r="B9" s="362" t="s">
        <v>504</v>
      </c>
      <c r="C9" s="363" t="s">
        <v>515</v>
      </c>
      <c r="D9" s="364" t="s">
        <v>516</v>
      </c>
      <c r="E9" s="363" t="s">
        <v>553</v>
      </c>
      <c r="F9" s="364" t="s">
        <v>554</v>
      </c>
      <c r="G9" s="363" t="s">
        <v>559</v>
      </c>
      <c r="H9" s="363" t="s">
        <v>560</v>
      </c>
      <c r="I9" s="365">
        <v>15.029999732971191</v>
      </c>
      <c r="J9" s="365">
        <v>1</v>
      </c>
      <c r="K9" s="366">
        <v>15.029999732971191</v>
      </c>
    </row>
    <row r="10" spans="1:11" ht="14.4" customHeight="1" x14ac:dyDescent="0.3">
      <c r="A10" s="361" t="s">
        <v>503</v>
      </c>
      <c r="B10" s="362" t="s">
        <v>504</v>
      </c>
      <c r="C10" s="363" t="s">
        <v>515</v>
      </c>
      <c r="D10" s="364" t="s">
        <v>516</v>
      </c>
      <c r="E10" s="363" t="s">
        <v>553</v>
      </c>
      <c r="F10" s="364" t="s">
        <v>554</v>
      </c>
      <c r="G10" s="363" t="s">
        <v>561</v>
      </c>
      <c r="H10" s="363" t="s">
        <v>562</v>
      </c>
      <c r="I10" s="365">
        <v>6.929999828338623</v>
      </c>
      <c r="J10" s="365">
        <v>2</v>
      </c>
      <c r="K10" s="366">
        <v>13.850000381469727</v>
      </c>
    </row>
    <row r="11" spans="1:11" ht="14.4" customHeight="1" x14ac:dyDescent="0.3">
      <c r="A11" s="361" t="s">
        <v>503</v>
      </c>
      <c r="B11" s="362" t="s">
        <v>504</v>
      </c>
      <c r="C11" s="363" t="s">
        <v>515</v>
      </c>
      <c r="D11" s="364" t="s">
        <v>516</v>
      </c>
      <c r="E11" s="363" t="s">
        <v>553</v>
      </c>
      <c r="F11" s="364" t="s">
        <v>554</v>
      </c>
      <c r="G11" s="363" t="s">
        <v>563</v>
      </c>
      <c r="H11" s="363" t="s">
        <v>564</v>
      </c>
      <c r="I11" s="365">
        <v>8.1599998474121094</v>
      </c>
      <c r="J11" s="365">
        <v>2</v>
      </c>
      <c r="K11" s="366">
        <v>16.309999465942383</v>
      </c>
    </row>
    <row r="12" spans="1:11" ht="14.4" customHeight="1" x14ac:dyDescent="0.3">
      <c r="A12" s="361" t="s">
        <v>503</v>
      </c>
      <c r="B12" s="362" t="s">
        <v>504</v>
      </c>
      <c r="C12" s="363" t="s">
        <v>515</v>
      </c>
      <c r="D12" s="364" t="s">
        <v>516</v>
      </c>
      <c r="E12" s="363" t="s">
        <v>553</v>
      </c>
      <c r="F12" s="364" t="s">
        <v>554</v>
      </c>
      <c r="G12" s="363" t="s">
        <v>565</v>
      </c>
      <c r="H12" s="363" t="s">
        <v>566</v>
      </c>
      <c r="I12" s="365">
        <v>9.3900003433227539</v>
      </c>
      <c r="J12" s="365">
        <v>1</v>
      </c>
      <c r="K12" s="366">
        <v>9.3900003433227539</v>
      </c>
    </row>
    <row r="13" spans="1:11" ht="14.4" customHeight="1" x14ac:dyDescent="0.3">
      <c r="A13" s="361" t="s">
        <v>503</v>
      </c>
      <c r="B13" s="362" t="s">
        <v>504</v>
      </c>
      <c r="C13" s="363" t="s">
        <v>515</v>
      </c>
      <c r="D13" s="364" t="s">
        <v>516</v>
      </c>
      <c r="E13" s="363" t="s">
        <v>553</v>
      </c>
      <c r="F13" s="364" t="s">
        <v>554</v>
      </c>
      <c r="G13" s="363" t="s">
        <v>567</v>
      </c>
      <c r="H13" s="363" t="s">
        <v>568</v>
      </c>
      <c r="I13" s="365">
        <v>17.620000839233398</v>
      </c>
      <c r="J13" s="365">
        <v>1</v>
      </c>
      <c r="K13" s="366">
        <v>17.620000839233398</v>
      </c>
    </row>
    <row r="14" spans="1:11" ht="14.4" customHeight="1" x14ac:dyDescent="0.3">
      <c r="A14" s="361" t="s">
        <v>503</v>
      </c>
      <c r="B14" s="362" t="s">
        <v>504</v>
      </c>
      <c r="C14" s="363" t="s">
        <v>515</v>
      </c>
      <c r="D14" s="364" t="s">
        <v>516</v>
      </c>
      <c r="E14" s="363" t="s">
        <v>553</v>
      </c>
      <c r="F14" s="364" t="s">
        <v>554</v>
      </c>
      <c r="G14" s="363" t="s">
        <v>569</v>
      </c>
      <c r="H14" s="363" t="s">
        <v>570</v>
      </c>
      <c r="I14" s="365">
        <v>22.309999465942383</v>
      </c>
      <c r="J14" s="365">
        <v>1</v>
      </c>
      <c r="K14" s="366">
        <v>22.309999465942383</v>
      </c>
    </row>
    <row r="15" spans="1:11" ht="14.4" customHeight="1" x14ac:dyDescent="0.3">
      <c r="A15" s="361" t="s">
        <v>503</v>
      </c>
      <c r="B15" s="362" t="s">
        <v>504</v>
      </c>
      <c r="C15" s="363" t="s">
        <v>515</v>
      </c>
      <c r="D15" s="364" t="s">
        <v>516</v>
      </c>
      <c r="E15" s="363" t="s">
        <v>553</v>
      </c>
      <c r="F15" s="364" t="s">
        <v>554</v>
      </c>
      <c r="G15" s="363" t="s">
        <v>571</v>
      </c>
      <c r="H15" s="363" t="s">
        <v>572</v>
      </c>
      <c r="I15" s="365">
        <v>2.6800000667572021</v>
      </c>
      <c r="J15" s="365">
        <v>5</v>
      </c>
      <c r="K15" s="366">
        <v>13.399999618530273</v>
      </c>
    </row>
    <row r="16" spans="1:11" ht="14.4" customHeight="1" x14ac:dyDescent="0.3">
      <c r="A16" s="361" t="s">
        <v>503</v>
      </c>
      <c r="B16" s="362" t="s">
        <v>504</v>
      </c>
      <c r="C16" s="363" t="s">
        <v>515</v>
      </c>
      <c r="D16" s="364" t="s">
        <v>516</v>
      </c>
      <c r="E16" s="363" t="s">
        <v>553</v>
      </c>
      <c r="F16" s="364" t="s">
        <v>554</v>
      </c>
      <c r="G16" s="363" t="s">
        <v>573</v>
      </c>
      <c r="H16" s="363" t="s">
        <v>574</v>
      </c>
      <c r="I16" s="365">
        <v>9.3299999237060547</v>
      </c>
      <c r="J16" s="365">
        <v>1</v>
      </c>
      <c r="K16" s="366">
        <v>9.3299999237060547</v>
      </c>
    </row>
    <row r="17" spans="1:11" ht="14.4" customHeight="1" x14ac:dyDescent="0.3">
      <c r="A17" s="361" t="s">
        <v>503</v>
      </c>
      <c r="B17" s="362" t="s">
        <v>504</v>
      </c>
      <c r="C17" s="363" t="s">
        <v>515</v>
      </c>
      <c r="D17" s="364" t="s">
        <v>516</v>
      </c>
      <c r="E17" s="363" t="s">
        <v>549</v>
      </c>
      <c r="F17" s="364" t="s">
        <v>550</v>
      </c>
      <c r="G17" s="363" t="s">
        <v>575</v>
      </c>
      <c r="H17" s="363" t="s">
        <v>576</v>
      </c>
      <c r="I17" s="365">
        <v>198.44000244140625</v>
      </c>
      <c r="J17" s="365">
        <v>2</v>
      </c>
      <c r="K17" s="366">
        <v>396.8800048828125</v>
      </c>
    </row>
    <row r="18" spans="1:11" ht="14.4" customHeight="1" x14ac:dyDescent="0.3">
      <c r="A18" s="361" t="s">
        <v>503</v>
      </c>
      <c r="B18" s="362" t="s">
        <v>504</v>
      </c>
      <c r="C18" s="363" t="s">
        <v>515</v>
      </c>
      <c r="D18" s="364" t="s">
        <v>516</v>
      </c>
      <c r="E18" s="363" t="s">
        <v>577</v>
      </c>
      <c r="F18" s="364" t="s">
        <v>578</v>
      </c>
      <c r="G18" s="363" t="s">
        <v>579</v>
      </c>
      <c r="H18" s="363" t="s">
        <v>580</v>
      </c>
      <c r="I18" s="365">
        <v>0.62999999523162842</v>
      </c>
      <c r="J18" s="365">
        <v>600</v>
      </c>
      <c r="K18" s="366">
        <v>378</v>
      </c>
    </row>
    <row r="19" spans="1:11" ht="14.4" customHeight="1" x14ac:dyDescent="0.3">
      <c r="A19" s="361" t="s">
        <v>503</v>
      </c>
      <c r="B19" s="362" t="s">
        <v>504</v>
      </c>
      <c r="C19" s="363" t="s">
        <v>515</v>
      </c>
      <c r="D19" s="364" t="s">
        <v>516</v>
      </c>
      <c r="E19" s="363" t="s">
        <v>577</v>
      </c>
      <c r="F19" s="364" t="s">
        <v>578</v>
      </c>
      <c r="G19" s="363" t="s">
        <v>581</v>
      </c>
      <c r="H19" s="363" t="s">
        <v>582</v>
      </c>
      <c r="I19" s="365">
        <v>0.68999999761581421</v>
      </c>
      <c r="J19" s="365">
        <v>800</v>
      </c>
      <c r="K19" s="366">
        <v>552</v>
      </c>
    </row>
    <row r="20" spans="1:11" ht="14.4" customHeight="1" x14ac:dyDescent="0.3">
      <c r="A20" s="361" t="s">
        <v>503</v>
      </c>
      <c r="B20" s="362" t="s">
        <v>504</v>
      </c>
      <c r="C20" s="363" t="s">
        <v>524</v>
      </c>
      <c r="D20" s="364" t="s">
        <v>525</v>
      </c>
      <c r="E20" s="363" t="s">
        <v>583</v>
      </c>
      <c r="F20" s="364" t="s">
        <v>584</v>
      </c>
      <c r="G20" s="363" t="s">
        <v>585</v>
      </c>
      <c r="H20" s="363" t="s">
        <v>586</v>
      </c>
      <c r="I20" s="365">
        <v>815.79998779296875</v>
      </c>
      <c r="J20" s="365">
        <v>1</v>
      </c>
      <c r="K20" s="366">
        <v>815.79998779296875</v>
      </c>
    </row>
    <row r="21" spans="1:11" ht="14.4" customHeight="1" x14ac:dyDescent="0.3">
      <c r="A21" s="361" t="s">
        <v>503</v>
      </c>
      <c r="B21" s="362" t="s">
        <v>504</v>
      </c>
      <c r="C21" s="363" t="s">
        <v>524</v>
      </c>
      <c r="D21" s="364" t="s">
        <v>525</v>
      </c>
      <c r="E21" s="363" t="s">
        <v>583</v>
      </c>
      <c r="F21" s="364" t="s">
        <v>584</v>
      </c>
      <c r="G21" s="363" t="s">
        <v>587</v>
      </c>
      <c r="H21" s="363" t="s">
        <v>588</v>
      </c>
      <c r="I21" s="365">
        <v>1906.9599609375</v>
      </c>
      <c r="J21" s="365">
        <v>1</v>
      </c>
      <c r="K21" s="366">
        <v>1906.9599609375</v>
      </c>
    </row>
    <row r="22" spans="1:11" ht="14.4" customHeight="1" x14ac:dyDescent="0.3">
      <c r="A22" s="361" t="s">
        <v>503</v>
      </c>
      <c r="B22" s="362" t="s">
        <v>504</v>
      </c>
      <c r="C22" s="363" t="s">
        <v>524</v>
      </c>
      <c r="D22" s="364" t="s">
        <v>525</v>
      </c>
      <c r="E22" s="363" t="s">
        <v>553</v>
      </c>
      <c r="F22" s="364" t="s">
        <v>554</v>
      </c>
      <c r="G22" s="363" t="s">
        <v>589</v>
      </c>
      <c r="H22" s="363" t="s">
        <v>590</v>
      </c>
      <c r="I22" s="365">
        <v>0.49750000238418579</v>
      </c>
      <c r="J22" s="365">
        <v>16000</v>
      </c>
      <c r="K22" s="366">
        <v>7924</v>
      </c>
    </row>
    <row r="23" spans="1:11" ht="14.4" customHeight="1" x14ac:dyDescent="0.3">
      <c r="A23" s="361" t="s">
        <v>503</v>
      </c>
      <c r="B23" s="362" t="s">
        <v>504</v>
      </c>
      <c r="C23" s="363" t="s">
        <v>524</v>
      </c>
      <c r="D23" s="364" t="s">
        <v>525</v>
      </c>
      <c r="E23" s="363" t="s">
        <v>553</v>
      </c>
      <c r="F23" s="364" t="s">
        <v>554</v>
      </c>
      <c r="G23" s="363" t="s">
        <v>557</v>
      </c>
      <c r="H23" s="363" t="s">
        <v>558</v>
      </c>
      <c r="I23" s="365">
        <v>13.020000457763672</v>
      </c>
      <c r="J23" s="365">
        <v>1</v>
      </c>
      <c r="K23" s="366">
        <v>13.020000457763672</v>
      </c>
    </row>
    <row r="24" spans="1:11" ht="14.4" customHeight="1" x14ac:dyDescent="0.3">
      <c r="A24" s="361" t="s">
        <v>503</v>
      </c>
      <c r="B24" s="362" t="s">
        <v>504</v>
      </c>
      <c r="C24" s="363" t="s">
        <v>524</v>
      </c>
      <c r="D24" s="364" t="s">
        <v>525</v>
      </c>
      <c r="E24" s="363" t="s">
        <v>553</v>
      </c>
      <c r="F24" s="364" t="s">
        <v>554</v>
      </c>
      <c r="G24" s="363" t="s">
        <v>591</v>
      </c>
      <c r="H24" s="363" t="s">
        <v>592</v>
      </c>
      <c r="I24" s="365">
        <v>23.920000076293945</v>
      </c>
      <c r="J24" s="365">
        <v>2</v>
      </c>
      <c r="K24" s="366">
        <v>47.840000152587891</v>
      </c>
    </row>
    <row r="25" spans="1:11" ht="14.4" customHeight="1" x14ac:dyDescent="0.3">
      <c r="A25" s="361" t="s">
        <v>503</v>
      </c>
      <c r="B25" s="362" t="s">
        <v>504</v>
      </c>
      <c r="C25" s="363" t="s">
        <v>524</v>
      </c>
      <c r="D25" s="364" t="s">
        <v>525</v>
      </c>
      <c r="E25" s="363" t="s">
        <v>553</v>
      </c>
      <c r="F25" s="364" t="s">
        <v>554</v>
      </c>
      <c r="G25" s="363" t="s">
        <v>593</v>
      </c>
      <c r="H25" s="363" t="s">
        <v>594</v>
      </c>
      <c r="I25" s="365">
        <v>8.5799999237060547</v>
      </c>
      <c r="J25" s="365">
        <v>1</v>
      </c>
      <c r="K25" s="366">
        <v>8.5799999237060547</v>
      </c>
    </row>
    <row r="26" spans="1:11" ht="14.4" customHeight="1" x14ac:dyDescent="0.3">
      <c r="A26" s="361" t="s">
        <v>503</v>
      </c>
      <c r="B26" s="362" t="s">
        <v>504</v>
      </c>
      <c r="C26" s="363" t="s">
        <v>524</v>
      </c>
      <c r="D26" s="364" t="s">
        <v>525</v>
      </c>
      <c r="E26" s="363" t="s">
        <v>553</v>
      </c>
      <c r="F26" s="364" t="s">
        <v>554</v>
      </c>
      <c r="G26" s="363" t="s">
        <v>561</v>
      </c>
      <c r="H26" s="363" t="s">
        <v>562</v>
      </c>
      <c r="I26" s="365">
        <v>6.940000057220459</v>
      </c>
      <c r="J26" s="365">
        <v>2</v>
      </c>
      <c r="K26" s="366">
        <v>13.869999885559082</v>
      </c>
    </row>
    <row r="27" spans="1:11" ht="14.4" customHeight="1" x14ac:dyDescent="0.3">
      <c r="A27" s="361" t="s">
        <v>503</v>
      </c>
      <c r="B27" s="362" t="s">
        <v>504</v>
      </c>
      <c r="C27" s="363" t="s">
        <v>524</v>
      </c>
      <c r="D27" s="364" t="s">
        <v>525</v>
      </c>
      <c r="E27" s="363" t="s">
        <v>553</v>
      </c>
      <c r="F27" s="364" t="s">
        <v>554</v>
      </c>
      <c r="G27" s="363" t="s">
        <v>563</v>
      </c>
      <c r="H27" s="363" t="s">
        <v>564</v>
      </c>
      <c r="I27" s="365">
        <v>8.1700000762939453</v>
      </c>
      <c r="J27" s="365">
        <v>2</v>
      </c>
      <c r="K27" s="366">
        <v>16.340000152587891</v>
      </c>
    </row>
    <row r="28" spans="1:11" ht="14.4" customHeight="1" x14ac:dyDescent="0.3">
      <c r="A28" s="361" t="s">
        <v>503</v>
      </c>
      <c r="B28" s="362" t="s">
        <v>504</v>
      </c>
      <c r="C28" s="363" t="s">
        <v>524</v>
      </c>
      <c r="D28" s="364" t="s">
        <v>525</v>
      </c>
      <c r="E28" s="363" t="s">
        <v>553</v>
      </c>
      <c r="F28" s="364" t="s">
        <v>554</v>
      </c>
      <c r="G28" s="363" t="s">
        <v>565</v>
      </c>
      <c r="H28" s="363" t="s">
        <v>566</v>
      </c>
      <c r="I28" s="365">
        <v>9.380000114440918</v>
      </c>
      <c r="J28" s="365">
        <v>2</v>
      </c>
      <c r="K28" s="366">
        <v>18.760000228881836</v>
      </c>
    </row>
    <row r="29" spans="1:11" ht="14.4" customHeight="1" x14ac:dyDescent="0.3">
      <c r="A29" s="361" t="s">
        <v>503</v>
      </c>
      <c r="B29" s="362" t="s">
        <v>504</v>
      </c>
      <c r="C29" s="363" t="s">
        <v>524</v>
      </c>
      <c r="D29" s="364" t="s">
        <v>525</v>
      </c>
      <c r="E29" s="363" t="s">
        <v>553</v>
      </c>
      <c r="F29" s="364" t="s">
        <v>554</v>
      </c>
      <c r="G29" s="363" t="s">
        <v>571</v>
      </c>
      <c r="H29" s="363" t="s">
        <v>572</v>
      </c>
      <c r="I29" s="365">
        <v>2.75</v>
      </c>
      <c r="J29" s="365">
        <v>12</v>
      </c>
      <c r="K29" s="366">
        <v>33</v>
      </c>
    </row>
    <row r="30" spans="1:11" ht="14.4" customHeight="1" x14ac:dyDescent="0.3">
      <c r="A30" s="361" t="s">
        <v>503</v>
      </c>
      <c r="B30" s="362" t="s">
        <v>504</v>
      </c>
      <c r="C30" s="363" t="s">
        <v>524</v>
      </c>
      <c r="D30" s="364" t="s">
        <v>525</v>
      </c>
      <c r="E30" s="363" t="s">
        <v>553</v>
      </c>
      <c r="F30" s="364" t="s">
        <v>554</v>
      </c>
      <c r="G30" s="363" t="s">
        <v>595</v>
      </c>
      <c r="H30" s="363" t="s">
        <v>596</v>
      </c>
      <c r="I30" s="365">
        <v>10.119999885559082</v>
      </c>
      <c r="J30" s="365">
        <v>1</v>
      </c>
      <c r="K30" s="366">
        <v>10.119999885559082</v>
      </c>
    </row>
    <row r="31" spans="1:11" ht="14.4" customHeight="1" x14ac:dyDescent="0.3">
      <c r="A31" s="361" t="s">
        <v>503</v>
      </c>
      <c r="B31" s="362" t="s">
        <v>504</v>
      </c>
      <c r="C31" s="363" t="s">
        <v>524</v>
      </c>
      <c r="D31" s="364" t="s">
        <v>525</v>
      </c>
      <c r="E31" s="363" t="s">
        <v>553</v>
      </c>
      <c r="F31" s="364" t="s">
        <v>554</v>
      </c>
      <c r="G31" s="363" t="s">
        <v>597</v>
      </c>
      <c r="H31" s="363" t="s">
        <v>598</v>
      </c>
      <c r="I31" s="365">
        <v>0.43299998939037321</v>
      </c>
      <c r="J31" s="365">
        <v>24000</v>
      </c>
      <c r="K31" s="366">
        <v>10320</v>
      </c>
    </row>
    <row r="32" spans="1:11" ht="14.4" customHeight="1" x14ac:dyDescent="0.3">
      <c r="A32" s="361" t="s">
        <v>503</v>
      </c>
      <c r="B32" s="362" t="s">
        <v>504</v>
      </c>
      <c r="C32" s="363" t="s">
        <v>524</v>
      </c>
      <c r="D32" s="364" t="s">
        <v>525</v>
      </c>
      <c r="E32" s="363" t="s">
        <v>553</v>
      </c>
      <c r="F32" s="364" t="s">
        <v>554</v>
      </c>
      <c r="G32" s="363" t="s">
        <v>599</v>
      </c>
      <c r="H32" s="363" t="s">
        <v>600</v>
      </c>
      <c r="I32" s="365">
        <v>27.870000839233398</v>
      </c>
      <c r="J32" s="365">
        <v>15</v>
      </c>
      <c r="K32" s="366">
        <v>418.05001831054687</v>
      </c>
    </row>
    <row r="33" spans="1:11" ht="14.4" customHeight="1" x14ac:dyDescent="0.3">
      <c r="A33" s="361" t="s">
        <v>503</v>
      </c>
      <c r="B33" s="362" t="s">
        <v>504</v>
      </c>
      <c r="C33" s="363" t="s">
        <v>524</v>
      </c>
      <c r="D33" s="364" t="s">
        <v>525</v>
      </c>
      <c r="E33" s="363" t="s">
        <v>549</v>
      </c>
      <c r="F33" s="364" t="s">
        <v>550</v>
      </c>
      <c r="G33" s="363" t="s">
        <v>601</v>
      </c>
      <c r="H33" s="363" t="s">
        <v>602</v>
      </c>
      <c r="I33" s="365">
        <v>54.450000762939453</v>
      </c>
      <c r="J33" s="365">
        <v>750</v>
      </c>
      <c r="K33" s="366">
        <v>40837.5</v>
      </c>
    </row>
    <row r="34" spans="1:11" ht="14.4" customHeight="1" x14ac:dyDescent="0.3">
      <c r="A34" s="361" t="s">
        <v>503</v>
      </c>
      <c r="B34" s="362" t="s">
        <v>504</v>
      </c>
      <c r="C34" s="363" t="s">
        <v>524</v>
      </c>
      <c r="D34" s="364" t="s">
        <v>525</v>
      </c>
      <c r="E34" s="363" t="s">
        <v>549</v>
      </c>
      <c r="F34" s="364" t="s">
        <v>550</v>
      </c>
      <c r="G34" s="363" t="s">
        <v>603</v>
      </c>
      <c r="H34" s="363" t="s">
        <v>604</v>
      </c>
      <c r="I34" s="365">
        <v>15.926666895548502</v>
      </c>
      <c r="J34" s="365">
        <v>1100</v>
      </c>
      <c r="K34" s="366">
        <v>17520</v>
      </c>
    </row>
    <row r="35" spans="1:11" ht="14.4" customHeight="1" x14ac:dyDescent="0.3">
      <c r="A35" s="361" t="s">
        <v>503</v>
      </c>
      <c r="B35" s="362" t="s">
        <v>504</v>
      </c>
      <c r="C35" s="363" t="s">
        <v>524</v>
      </c>
      <c r="D35" s="364" t="s">
        <v>525</v>
      </c>
      <c r="E35" s="363" t="s">
        <v>549</v>
      </c>
      <c r="F35" s="364" t="s">
        <v>550</v>
      </c>
      <c r="G35" s="363" t="s">
        <v>605</v>
      </c>
      <c r="H35" s="363" t="s">
        <v>606</v>
      </c>
      <c r="I35" s="365">
        <v>124.93000030517578</v>
      </c>
      <c r="J35" s="365">
        <v>2050</v>
      </c>
      <c r="K35" s="366">
        <v>256111.611328125</v>
      </c>
    </row>
    <row r="36" spans="1:11" ht="14.4" customHeight="1" x14ac:dyDescent="0.3">
      <c r="A36" s="361" t="s">
        <v>503</v>
      </c>
      <c r="B36" s="362" t="s">
        <v>504</v>
      </c>
      <c r="C36" s="363" t="s">
        <v>524</v>
      </c>
      <c r="D36" s="364" t="s">
        <v>525</v>
      </c>
      <c r="E36" s="363" t="s">
        <v>549</v>
      </c>
      <c r="F36" s="364" t="s">
        <v>550</v>
      </c>
      <c r="G36" s="363" t="s">
        <v>607</v>
      </c>
      <c r="H36" s="363" t="s">
        <v>608</v>
      </c>
      <c r="I36" s="365">
        <v>11.733332951863607</v>
      </c>
      <c r="J36" s="365">
        <v>383</v>
      </c>
      <c r="K36" s="366">
        <v>4494.2200012207031</v>
      </c>
    </row>
    <row r="37" spans="1:11" ht="14.4" customHeight="1" x14ac:dyDescent="0.3">
      <c r="A37" s="361" t="s">
        <v>503</v>
      </c>
      <c r="B37" s="362" t="s">
        <v>504</v>
      </c>
      <c r="C37" s="363" t="s">
        <v>524</v>
      </c>
      <c r="D37" s="364" t="s">
        <v>525</v>
      </c>
      <c r="E37" s="363" t="s">
        <v>549</v>
      </c>
      <c r="F37" s="364" t="s">
        <v>550</v>
      </c>
      <c r="G37" s="363" t="s">
        <v>609</v>
      </c>
      <c r="H37" s="363" t="s">
        <v>610</v>
      </c>
      <c r="I37" s="365">
        <v>590.88334147135413</v>
      </c>
      <c r="J37" s="365">
        <v>-36</v>
      </c>
      <c r="K37" s="366">
        <v>-22288.2001953125</v>
      </c>
    </row>
    <row r="38" spans="1:11" ht="14.4" customHeight="1" x14ac:dyDescent="0.3">
      <c r="A38" s="361" t="s">
        <v>503</v>
      </c>
      <c r="B38" s="362" t="s">
        <v>504</v>
      </c>
      <c r="C38" s="363" t="s">
        <v>524</v>
      </c>
      <c r="D38" s="364" t="s">
        <v>525</v>
      </c>
      <c r="E38" s="363" t="s">
        <v>549</v>
      </c>
      <c r="F38" s="364" t="s">
        <v>550</v>
      </c>
      <c r="G38" s="363" t="s">
        <v>611</v>
      </c>
      <c r="H38" s="363" t="s">
        <v>612</v>
      </c>
      <c r="I38" s="365">
        <v>562.6500244140625</v>
      </c>
      <c r="J38" s="365">
        <v>48</v>
      </c>
      <c r="K38" s="366">
        <v>27007.19921875</v>
      </c>
    </row>
    <row r="39" spans="1:11" ht="14.4" customHeight="1" x14ac:dyDescent="0.3">
      <c r="A39" s="361" t="s">
        <v>503</v>
      </c>
      <c r="B39" s="362" t="s">
        <v>504</v>
      </c>
      <c r="C39" s="363" t="s">
        <v>524</v>
      </c>
      <c r="D39" s="364" t="s">
        <v>525</v>
      </c>
      <c r="E39" s="363" t="s">
        <v>549</v>
      </c>
      <c r="F39" s="364" t="s">
        <v>550</v>
      </c>
      <c r="G39" s="363" t="s">
        <v>613</v>
      </c>
      <c r="H39" s="363" t="s">
        <v>614</v>
      </c>
      <c r="I39" s="365">
        <v>562.6500244140625</v>
      </c>
      <c r="J39" s="365">
        <v>718</v>
      </c>
      <c r="K39" s="366">
        <v>403982.69604492187</v>
      </c>
    </row>
    <row r="40" spans="1:11" ht="14.4" customHeight="1" x14ac:dyDescent="0.3">
      <c r="A40" s="361" t="s">
        <v>503</v>
      </c>
      <c r="B40" s="362" t="s">
        <v>504</v>
      </c>
      <c r="C40" s="363" t="s">
        <v>524</v>
      </c>
      <c r="D40" s="364" t="s">
        <v>525</v>
      </c>
      <c r="E40" s="363" t="s">
        <v>549</v>
      </c>
      <c r="F40" s="364" t="s">
        <v>550</v>
      </c>
      <c r="G40" s="363" t="s">
        <v>613</v>
      </c>
      <c r="H40" s="363" t="s">
        <v>615</v>
      </c>
      <c r="I40" s="365">
        <v>562.6500244140625</v>
      </c>
      <c r="J40" s="365">
        <v>144</v>
      </c>
      <c r="K40" s="366">
        <v>81021.6015625</v>
      </c>
    </row>
    <row r="41" spans="1:11" ht="14.4" customHeight="1" x14ac:dyDescent="0.3">
      <c r="A41" s="361" t="s">
        <v>503</v>
      </c>
      <c r="B41" s="362" t="s">
        <v>504</v>
      </c>
      <c r="C41" s="363" t="s">
        <v>524</v>
      </c>
      <c r="D41" s="364" t="s">
        <v>525</v>
      </c>
      <c r="E41" s="363" t="s">
        <v>549</v>
      </c>
      <c r="F41" s="364" t="s">
        <v>550</v>
      </c>
      <c r="G41" s="363" t="s">
        <v>616</v>
      </c>
      <c r="H41" s="363" t="s">
        <v>617</v>
      </c>
      <c r="I41" s="365">
        <v>0.47333332896232605</v>
      </c>
      <c r="J41" s="365">
        <v>2000</v>
      </c>
      <c r="K41" s="366">
        <v>947</v>
      </c>
    </row>
    <row r="42" spans="1:11" ht="14.4" customHeight="1" x14ac:dyDescent="0.3">
      <c r="A42" s="361" t="s">
        <v>503</v>
      </c>
      <c r="B42" s="362" t="s">
        <v>504</v>
      </c>
      <c r="C42" s="363" t="s">
        <v>524</v>
      </c>
      <c r="D42" s="364" t="s">
        <v>525</v>
      </c>
      <c r="E42" s="363" t="s">
        <v>549</v>
      </c>
      <c r="F42" s="364" t="s">
        <v>550</v>
      </c>
      <c r="G42" s="363" t="s">
        <v>618</v>
      </c>
      <c r="H42" s="363" t="s">
        <v>619</v>
      </c>
      <c r="I42" s="365">
        <v>2.75</v>
      </c>
      <c r="J42" s="365">
        <v>100</v>
      </c>
      <c r="K42" s="366">
        <v>275</v>
      </c>
    </row>
    <row r="43" spans="1:11" ht="14.4" customHeight="1" x14ac:dyDescent="0.3">
      <c r="A43" s="361" t="s">
        <v>503</v>
      </c>
      <c r="B43" s="362" t="s">
        <v>504</v>
      </c>
      <c r="C43" s="363" t="s">
        <v>524</v>
      </c>
      <c r="D43" s="364" t="s">
        <v>525</v>
      </c>
      <c r="E43" s="363" t="s">
        <v>549</v>
      </c>
      <c r="F43" s="364" t="s">
        <v>550</v>
      </c>
      <c r="G43" s="363" t="s">
        <v>620</v>
      </c>
      <c r="H43" s="363" t="s">
        <v>621</v>
      </c>
      <c r="I43" s="365">
        <v>6.309999942779541</v>
      </c>
      <c r="J43" s="365">
        <v>5900</v>
      </c>
      <c r="K43" s="366">
        <v>37235.71044921875</v>
      </c>
    </row>
    <row r="44" spans="1:11" ht="14.4" customHeight="1" x14ac:dyDescent="0.3">
      <c r="A44" s="361" t="s">
        <v>503</v>
      </c>
      <c r="B44" s="362" t="s">
        <v>504</v>
      </c>
      <c r="C44" s="363" t="s">
        <v>524</v>
      </c>
      <c r="D44" s="364" t="s">
        <v>525</v>
      </c>
      <c r="E44" s="363" t="s">
        <v>549</v>
      </c>
      <c r="F44" s="364" t="s">
        <v>550</v>
      </c>
      <c r="G44" s="363" t="s">
        <v>622</v>
      </c>
      <c r="H44" s="363" t="s">
        <v>623</v>
      </c>
      <c r="I44" s="365">
        <v>9.1499996185302734</v>
      </c>
      <c r="J44" s="365">
        <v>7600</v>
      </c>
      <c r="K44" s="366">
        <v>69513.4892578125</v>
      </c>
    </row>
    <row r="45" spans="1:11" ht="14.4" customHeight="1" x14ac:dyDescent="0.3">
      <c r="A45" s="361" t="s">
        <v>503</v>
      </c>
      <c r="B45" s="362" t="s">
        <v>504</v>
      </c>
      <c r="C45" s="363" t="s">
        <v>524</v>
      </c>
      <c r="D45" s="364" t="s">
        <v>525</v>
      </c>
      <c r="E45" s="363" t="s">
        <v>549</v>
      </c>
      <c r="F45" s="364" t="s">
        <v>550</v>
      </c>
      <c r="G45" s="363" t="s">
        <v>624</v>
      </c>
      <c r="H45" s="363" t="s">
        <v>625</v>
      </c>
      <c r="I45" s="365">
        <v>4.309999942779541</v>
      </c>
      <c r="J45" s="365">
        <v>3200</v>
      </c>
      <c r="K45" s="366">
        <v>13793.579956054688</v>
      </c>
    </row>
    <row r="46" spans="1:11" ht="14.4" customHeight="1" x14ac:dyDescent="0.3">
      <c r="A46" s="361" t="s">
        <v>503</v>
      </c>
      <c r="B46" s="362" t="s">
        <v>504</v>
      </c>
      <c r="C46" s="363" t="s">
        <v>524</v>
      </c>
      <c r="D46" s="364" t="s">
        <v>525</v>
      </c>
      <c r="E46" s="363" t="s">
        <v>549</v>
      </c>
      <c r="F46" s="364" t="s">
        <v>550</v>
      </c>
      <c r="G46" s="363" t="s">
        <v>626</v>
      </c>
      <c r="H46" s="363" t="s">
        <v>627</v>
      </c>
      <c r="I46" s="365">
        <v>14.649999618530273</v>
      </c>
      <c r="J46" s="365">
        <v>5800</v>
      </c>
      <c r="K46" s="366">
        <v>84983.6201171875</v>
      </c>
    </row>
    <row r="47" spans="1:11" ht="14.4" customHeight="1" x14ac:dyDescent="0.3">
      <c r="A47" s="361" t="s">
        <v>503</v>
      </c>
      <c r="B47" s="362" t="s">
        <v>504</v>
      </c>
      <c r="C47" s="363" t="s">
        <v>524</v>
      </c>
      <c r="D47" s="364" t="s">
        <v>525</v>
      </c>
      <c r="E47" s="363" t="s">
        <v>549</v>
      </c>
      <c r="F47" s="364" t="s">
        <v>550</v>
      </c>
      <c r="G47" s="363" t="s">
        <v>628</v>
      </c>
      <c r="H47" s="363" t="s">
        <v>629</v>
      </c>
      <c r="I47" s="365">
        <v>5.4200000762939453</v>
      </c>
      <c r="J47" s="365">
        <v>5700</v>
      </c>
      <c r="K47" s="366">
        <v>30886.139892578125</v>
      </c>
    </row>
    <row r="48" spans="1:11" ht="14.4" customHeight="1" x14ac:dyDescent="0.3">
      <c r="A48" s="361" t="s">
        <v>503</v>
      </c>
      <c r="B48" s="362" t="s">
        <v>504</v>
      </c>
      <c r="C48" s="363" t="s">
        <v>524</v>
      </c>
      <c r="D48" s="364" t="s">
        <v>525</v>
      </c>
      <c r="E48" s="363" t="s">
        <v>549</v>
      </c>
      <c r="F48" s="364" t="s">
        <v>550</v>
      </c>
      <c r="G48" s="363" t="s">
        <v>630</v>
      </c>
      <c r="H48" s="363" t="s">
        <v>631</v>
      </c>
      <c r="I48" s="365">
        <v>7.4231248795986176</v>
      </c>
      <c r="J48" s="365">
        <v>6120</v>
      </c>
      <c r="K48" s="366">
        <v>45428.959869384766</v>
      </c>
    </row>
    <row r="49" spans="1:11" ht="14.4" customHeight="1" x14ac:dyDescent="0.3">
      <c r="A49" s="361" t="s">
        <v>503</v>
      </c>
      <c r="B49" s="362" t="s">
        <v>504</v>
      </c>
      <c r="C49" s="363" t="s">
        <v>524</v>
      </c>
      <c r="D49" s="364" t="s">
        <v>525</v>
      </c>
      <c r="E49" s="363" t="s">
        <v>549</v>
      </c>
      <c r="F49" s="364" t="s">
        <v>550</v>
      </c>
      <c r="G49" s="363" t="s">
        <v>632</v>
      </c>
      <c r="H49" s="363" t="s">
        <v>633</v>
      </c>
      <c r="I49" s="365">
        <v>34.709999084472656</v>
      </c>
      <c r="J49" s="365">
        <v>100</v>
      </c>
      <c r="K49" s="366">
        <v>3471.489990234375</v>
      </c>
    </row>
    <row r="50" spans="1:11" ht="14.4" customHeight="1" x14ac:dyDescent="0.3">
      <c r="A50" s="361" t="s">
        <v>503</v>
      </c>
      <c r="B50" s="362" t="s">
        <v>504</v>
      </c>
      <c r="C50" s="363" t="s">
        <v>524</v>
      </c>
      <c r="D50" s="364" t="s">
        <v>525</v>
      </c>
      <c r="E50" s="363" t="s">
        <v>549</v>
      </c>
      <c r="F50" s="364" t="s">
        <v>550</v>
      </c>
      <c r="G50" s="363" t="s">
        <v>634</v>
      </c>
      <c r="H50" s="363" t="s">
        <v>635</v>
      </c>
      <c r="I50" s="365">
        <v>8.7600002288818359</v>
      </c>
      <c r="J50" s="365">
        <v>1300</v>
      </c>
      <c r="K50" s="366">
        <v>11388.519897460938</v>
      </c>
    </row>
    <row r="51" spans="1:11" ht="14.4" customHeight="1" x14ac:dyDescent="0.3">
      <c r="A51" s="361" t="s">
        <v>503</v>
      </c>
      <c r="B51" s="362" t="s">
        <v>504</v>
      </c>
      <c r="C51" s="363" t="s">
        <v>524</v>
      </c>
      <c r="D51" s="364" t="s">
        <v>525</v>
      </c>
      <c r="E51" s="363" t="s">
        <v>549</v>
      </c>
      <c r="F51" s="364" t="s">
        <v>550</v>
      </c>
      <c r="G51" s="363" t="s">
        <v>636</v>
      </c>
      <c r="H51" s="363" t="s">
        <v>637</v>
      </c>
      <c r="I51" s="365">
        <v>3.619999885559082</v>
      </c>
      <c r="J51" s="365">
        <v>500</v>
      </c>
      <c r="K51" s="366">
        <v>1808.9500122070312</v>
      </c>
    </row>
    <row r="52" spans="1:11" ht="14.4" customHeight="1" x14ac:dyDescent="0.3">
      <c r="A52" s="361" t="s">
        <v>503</v>
      </c>
      <c r="B52" s="362" t="s">
        <v>504</v>
      </c>
      <c r="C52" s="363" t="s">
        <v>524</v>
      </c>
      <c r="D52" s="364" t="s">
        <v>525</v>
      </c>
      <c r="E52" s="363" t="s">
        <v>549</v>
      </c>
      <c r="F52" s="364" t="s">
        <v>550</v>
      </c>
      <c r="G52" s="363" t="s">
        <v>638</v>
      </c>
      <c r="H52" s="363" t="s">
        <v>639</v>
      </c>
      <c r="I52" s="365">
        <v>71.389999389648437</v>
      </c>
      <c r="J52" s="365">
        <v>200</v>
      </c>
      <c r="K52" s="366">
        <v>14278</v>
      </c>
    </row>
    <row r="53" spans="1:11" ht="14.4" customHeight="1" x14ac:dyDescent="0.3">
      <c r="A53" s="361" t="s">
        <v>503</v>
      </c>
      <c r="B53" s="362" t="s">
        <v>504</v>
      </c>
      <c r="C53" s="363" t="s">
        <v>524</v>
      </c>
      <c r="D53" s="364" t="s">
        <v>525</v>
      </c>
      <c r="E53" s="363" t="s">
        <v>549</v>
      </c>
      <c r="F53" s="364" t="s">
        <v>550</v>
      </c>
      <c r="G53" s="363" t="s">
        <v>640</v>
      </c>
      <c r="H53" s="363" t="s">
        <v>641</v>
      </c>
      <c r="I53" s="365">
        <v>0.47363635897636414</v>
      </c>
      <c r="J53" s="365">
        <v>15000</v>
      </c>
      <c r="K53" s="366">
        <v>7119.9999876022339</v>
      </c>
    </row>
    <row r="54" spans="1:11" ht="14.4" customHeight="1" x14ac:dyDescent="0.3">
      <c r="A54" s="361" t="s">
        <v>503</v>
      </c>
      <c r="B54" s="362" t="s">
        <v>504</v>
      </c>
      <c r="C54" s="363" t="s">
        <v>524</v>
      </c>
      <c r="D54" s="364" t="s">
        <v>525</v>
      </c>
      <c r="E54" s="363" t="s">
        <v>642</v>
      </c>
      <c r="F54" s="364" t="s">
        <v>643</v>
      </c>
      <c r="G54" s="363" t="s">
        <v>644</v>
      </c>
      <c r="H54" s="363" t="s">
        <v>645</v>
      </c>
      <c r="I54" s="365">
        <v>307.33999633789062</v>
      </c>
      <c r="J54" s="365">
        <v>2800</v>
      </c>
      <c r="K54" s="366">
        <v>860552.0234375</v>
      </c>
    </row>
    <row r="55" spans="1:11" ht="14.4" customHeight="1" x14ac:dyDescent="0.3">
      <c r="A55" s="361" t="s">
        <v>503</v>
      </c>
      <c r="B55" s="362" t="s">
        <v>504</v>
      </c>
      <c r="C55" s="363" t="s">
        <v>524</v>
      </c>
      <c r="D55" s="364" t="s">
        <v>525</v>
      </c>
      <c r="E55" s="363" t="s">
        <v>642</v>
      </c>
      <c r="F55" s="364" t="s">
        <v>643</v>
      </c>
      <c r="G55" s="363" t="s">
        <v>646</v>
      </c>
      <c r="H55" s="363" t="s">
        <v>647</v>
      </c>
      <c r="I55" s="365">
        <v>24.180000305175781</v>
      </c>
      <c r="J55" s="365">
        <v>100</v>
      </c>
      <c r="K55" s="366">
        <v>2417.580078125</v>
      </c>
    </row>
    <row r="56" spans="1:11" ht="14.4" customHeight="1" x14ac:dyDescent="0.3">
      <c r="A56" s="361" t="s">
        <v>503</v>
      </c>
      <c r="B56" s="362" t="s">
        <v>504</v>
      </c>
      <c r="C56" s="363" t="s">
        <v>524</v>
      </c>
      <c r="D56" s="364" t="s">
        <v>525</v>
      </c>
      <c r="E56" s="363" t="s">
        <v>642</v>
      </c>
      <c r="F56" s="364" t="s">
        <v>643</v>
      </c>
      <c r="G56" s="363" t="s">
        <v>648</v>
      </c>
      <c r="H56" s="363" t="s">
        <v>649</v>
      </c>
      <c r="I56" s="365">
        <v>52.419998168945313</v>
      </c>
      <c r="J56" s="365">
        <v>4200</v>
      </c>
      <c r="K56" s="366">
        <v>220152.224609375</v>
      </c>
    </row>
    <row r="57" spans="1:11" ht="14.4" customHeight="1" x14ac:dyDescent="0.3">
      <c r="A57" s="361" t="s">
        <v>503</v>
      </c>
      <c r="B57" s="362" t="s">
        <v>504</v>
      </c>
      <c r="C57" s="363" t="s">
        <v>524</v>
      </c>
      <c r="D57" s="364" t="s">
        <v>525</v>
      </c>
      <c r="E57" s="363" t="s">
        <v>642</v>
      </c>
      <c r="F57" s="364" t="s">
        <v>643</v>
      </c>
      <c r="G57" s="363" t="s">
        <v>650</v>
      </c>
      <c r="H57" s="363" t="s">
        <v>651</v>
      </c>
      <c r="I57" s="365">
        <v>10.407059108509737</v>
      </c>
      <c r="J57" s="365">
        <v>24970</v>
      </c>
      <c r="K57" s="366">
        <v>259559.54919433594</v>
      </c>
    </row>
    <row r="58" spans="1:11" ht="14.4" customHeight="1" x14ac:dyDescent="0.3">
      <c r="A58" s="361" t="s">
        <v>503</v>
      </c>
      <c r="B58" s="362" t="s">
        <v>504</v>
      </c>
      <c r="C58" s="363" t="s">
        <v>524</v>
      </c>
      <c r="D58" s="364" t="s">
        <v>525</v>
      </c>
      <c r="E58" s="363" t="s">
        <v>652</v>
      </c>
      <c r="F58" s="364" t="s">
        <v>653</v>
      </c>
      <c r="G58" s="363" t="s">
        <v>654</v>
      </c>
      <c r="H58" s="363" t="s">
        <v>655</v>
      </c>
      <c r="I58" s="365">
        <v>7.869999885559082</v>
      </c>
      <c r="J58" s="365">
        <v>5250</v>
      </c>
      <c r="K58" s="366">
        <v>41291.25</v>
      </c>
    </row>
    <row r="59" spans="1:11" ht="14.4" customHeight="1" x14ac:dyDescent="0.3">
      <c r="A59" s="361" t="s">
        <v>503</v>
      </c>
      <c r="B59" s="362" t="s">
        <v>504</v>
      </c>
      <c r="C59" s="363" t="s">
        <v>524</v>
      </c>
      <c r="D59" s="364" t="s">
        <v>525</v>
      </c>
      <c r="E59" s="363" t="s">
        <v>652</v>
      </c>
      <c r="F59" s="364" t="s">
        <v>653</v>
      </c>
      <c r="G59" s="363" t="s">
        <v>656</v>
      </c>
      <c r="H59" s="363" t="s">
        <v>657</v>
      </c>
      <c r="I59" s="365">
        <v>0.52857143964086262</v>
      </c>
      <c r="J59" s="365">
        <v>33000</v>
      </c>
      <c r="K59" s="366">
        <v>17465.5</v>
      </c>
    </row>
    <row r="60" spans="1:11" ht="14.4" customHeight="1" x14ac:dyDescent="0.3">
      <c r="A60" s="361" t="s">
        <v>503</v>
      </c>
      <c r="B60" s="362" t="s">
        <v>504</v>
      </c>
      <c r="C60" s="363" t="s">
        <v>524</v>
      </c>
      <c r="D60" s="364" t="s">
        <v>525</v>
      </c>
      <c r="E60" s="363" t="s">
        <v>577</v>
      </c>
      <c r="F60" s="364" t="s">
        <v>578</v>
      </c>
      <c r="G60" s="363" t="s">
        <v>658</v>
      </c>
      <c r="H60" s="363" t="s">
        <v>659</v>
      </c>
      <c r="I60" s="365">
        <v>1.8200000524520874</v>
      </c>
      <c r="J60" s="365">
        <v>800</v>
      </c>
      <c r="K60" s="366">
        <v>1452</v>
      </c>
    </row>
    <row r="61" spans="1:11" ht="14.4" customHeight="1" x14ac:dyDescent="0.3">
      <c r="A61" s="361" t="s">
        <v>503</v>
      </c>
      <c r="B61" s="362" t="s">
        <v>504</v>
      </c>
      <c r="C61" s="363" t="s">
        <v>524</v>
      </c>
      <c r="D61" s="364" t="s">
        <v>525</v>
      </c>
      <c r="E61" s="363" t="s">
        <v>577</v>
      </c>
      <c r="F61" s="364" t="s">
        <v>578</v>
      </c>
      <c r="G61" s="363" t="s">
        <v>660</v>
      </c>
      <c r="H61" s="363" t="s">
        <v>661</v>
      </c>
      <c r="I61" s="365">
        <v>1.8200000524520874</v>
      </c>
      <c r="J61" s="365">
        <v>800</v>
      </c>
      <c r="K61" s="366">
        <v>1452</v>
      </c>
    </row>
    <row r="62" spans="1:11" ht="14.4" customHeight="1" x14ac:dyDescent="0.3">
      <c r="A62" s="361" t="s">
        <v>503</v>
      </c>
      <c r="B62" s="362" t="s">
        <v>504</v>
      </c>
      <c r="C62" s="363" t="s">
        <v>524</v>
      </c>
      <c r="D62" s="364" t="s">
        <v>525</v>
      </c>
      <c r="E62" s="363" t="s">
        <v>577</v>
      </c>
      <c r="F62" s="364" t="s">
        <v>578</v>
      </c>
      <c r="G62" s="363" t="s">
        <v>662</v>
      </c>
      <c r="H62" s="363" t="s">
        <v>663</v>
      </c>
      <c r="I62" s="365">
        <v>0.68999999761581421</v>
      </c>
      <c r="J62" s="365">
        <v>1600</v>
      </c>
      <c r="K62" s="366">
        <v>1104</v>
      </c>
    </row>
    <row r="63" spans="1:11" ht="14.4" customHeight="1" x14ac:dyDescent="0.3">
      <c r="A63" s="361" t="s">
        <v>503</v>
      </c>
      <c r="B63" s="362" t="s">
        <v>504</v>
      </c>
      <c r="C63" s="363" t="s">
        <v>524</v>
      </c>
      <c r="D63" s="364" t="s">
        <v>525</v>
      </c>
      <c r="E63" s="363" t="s">
        <v>577</v>
      </c>
      <c r="F63" s="364" t="s">
        <v>578</v>
      </c>
      <c r="G63" s="363" t="s">
        <v>581</v>
      </c>
      <c r="H63" s="363" t="s">
        <v>582</v>
      </c>
      <c r="I63" s="365">
        <v>0.68999999761581421</v>
      </c>
      <c r="J63" s="365">
        <v>3800</v>
      </c>
      <c r="K63" s="366">
        <v>2622</v>
      </c>
    </row>
    <row r="64" spans="1:11" ht="14.4" customHeight="1" x14ac:dyDescent="0.3">
      <c r="A64" s="361" t="s">
        <v>503</v>
      </c>
      <c r="B64" s="362" t="s">
        <v>504</v>
      </c>
      <c r="C64" s="363" t="s">
        <v>524</v>
      </c>
      <c r="D64" s="364" t="s">
        <v>525</v>
      </c>
      <c r="E64" s="363" t="s">
        <v>577</v>
      </c>
      <c r="F64" s="364" t="s">
        <v>578</v>
      </c>
      <c r="G64" s="363" t="s">
        <v>664</v>
      </c>
      <c r="H64" s="363" t="s">
        <v>665</v>
      </c>
      <c r="I64" s="365">
        <v>0.68999999761581421</v>
      </c>
      <c r="J64" s="365">
        <v>4600</v>
      </c>
      <c r="K64" s="366">
        <v>3174</v>
      </c>
    </row>
    <row r="65" spans="1:11" ht="14.4" customHeight="1" x14ac:dyDescent="0.3">
      <c r="A65" s="361" t="s">
        <v>503</v>
      </c>
      <c r="B65" s="362" t="s">
        <v>504</v>
      </c>
      <c r="C65" s="363" t="s">
        <v>524</v>
      </c>
      <c r="D65" s="364" t="s">
        <v>525</v>
      </c>
      <c r="E65" s="363" t="s">
        <v>577</v>
      </c>
      <c r="F65" s="364" t="s">
        <v>578</v>
      </c>
      <c r="G65" s="363" t="s">
        <v>666</v>
      </c>
      <c r="H65" s="363" t="s">
        <v>667</v>
      </c>
      <c r="I65" s="365">
        <v>1.8200000524520874</v>
      </c>
      <c r="J65" s="365">
        <v>100</v>
      </c>
      <c r="K65" s="366">
        <v>181.5</v>
      </c>
    </row>
    <row r="66" spans="1:11" ht="14.4" customHeight="1" x14ac:dyDescent="0.3">
      <c r="A66" s="361" t="s">
        <v>503</v>
      </c>
      <c r="B66" s="362" t="s">
        <v>504</v>
      </c>
      <c r="C66" s="363" t="s">
        <v>524</v>
      </c>
      <c r="D66" s="364" t="s">
        <v>525</v>
      </c>
      <c r="E66" s="363" t="s">
        <v>577</v>
      </c>
      <c r="F66" s="364" t="s">
        <v>578</v>
      </c>
      <c r="G66" s="363" t="s">
        <v>668</v>
      </c>
      <c r="H66" s="363" t="s">
        <v>669</v>
      </c>
      <c r="I66" s="365">
        <v>1.8200000524520874</v>
      </c>
      <c r="J66" s="365">
        <v>100</v>
      </c>
      <c r="K66" s="366">
        <v>181.5</v>
      </c>
    </row>
    <row r="67" spans="1:11" ht="14.4" customHeight="1" x14ac:dyDescent="0.3">
      <c r="A67" s="361" t="s">
        <v>503</v>
      </c>
      <c r="B67" s="362" t="s">
        <v>504</v>
      </c>
      <c r="C67" s="363" t="s">
        <v>524</v>
      </c>
      <c r="D67" s="364" t="s">
        <v>525</v>
      </c>
      <c r="E67" s="363" t="s">
        <v>577</v>
      </c>
      <c r="F67" s="364" t="s">
        <v>578</v>
      </c>
      <c r="G67" s="363" t="s">
        <v>670</v>
      </c>
      <c r="H67" s="363" t="s">
        <v>671</v>
      </c>
      <c r="I67" s="365">
        <v>19.655999851226806</v>
      </c>
      <c r="J67" s="365">
        <v>2750</v>
      </c>
      <c r="K67" s="366">
        <v>54428.429931640625</v>
      </c>
    </row>
    <row r="68" spans="1:11" ht="14.4" customHeight="1" x14ac:dyDescent="0.3">
      <c r="A68" s="361" t="s">
        <v>503</v>
      </c>
      <c r="B68" s="362" t="s">
        <v>504</v>
      </c>
      <c r="C68" s="363" t="s">
        <v>524</v>
      </c>
      <c r="D68" s="364" t="s">
        <v>525</v>
      </c>
      <c r="E68" s="363" t="s">
        <v>577</v>
      </c>
      <c r="F68" s="364" t="s">
        <v>578</v>
      </c>
      <c r="G68" s="363" t="s">
        <v>672</v>
      </c>
      <c r="H68" s="363" t="s">
        <v>673</v>
      </c>
      <c r="I68" s="365">
        <v>19.739999850591023</v>
      </c>
      <c r="J68" s="365">
        <v>3200</v>
      </c>
      <c r="K68" s="366">
        <v>63500.220031738281</v>
      </c>
    </row>
    <row r="69" spans="1:11" ht="14.4" customHeight="1" x14ac:dyDescent="0.3">
      <c r="A69" s="361" t="s">
        <v>503</v>
      </c>
      <c r="B69" s="362" t="s">
        <v>504</v>
      </c>
      <c r="C69" s="363" t="s">
        <v>524</v>
      </c>
      <c r="D69" s="364" t="s">
        <v>525</v>
      </c>
      <c r="E69" s="363" t="s">
        <v>577</v>
      </c>
      <c r="F69" s="364" t="s">
        <v>578</v>
      </c>
      <c r="G69" s="363" t="s">
        <v>674</v>
      </c>
      <c r="H69" s="363" t="s">
        <v>675</v>
      </c>
      <c r="I69" s="365">
        <v>20.159999847412109</v>
      </c>
      <c r="J69" s="365">
        <v>50</v>
      </c>
      <c r="K69" s="366">
        <v>1007.9299926757812</v>
      </c>
    </row>
    <row r="70" spans="1:11" ht="14.4" customHeight="1" x14ac:dyDescent="0.3">
      <c r="A70" s="361" t="s">
        <v>503</v>
      </c>
      <c r="B70" s="362" t="s">
        <v>504</v>
      </c>
      <c r="C70" s="363" t="s">
        <v>524</v>
      </c>
      <c r="D70" s="364" t="s">
        <v>525</v>
      </c>
      <c r="E70" s="363" t="s">
        <v>577</v>
      </c>
      <c r="F70" s="364" t="s">
        <v>578</v>
      </c>
      <c r="G70" s="363" t="s">
        <v>676</v>
      </c>
      <c r="H70" s="363" t="s">
        <v>677</v>
      </c>
      <c r="I70" s="365">
        <v>20.159999847412109</v>
      </c>
      <c r="J70" s="365">
        <v>50</v>
      </c>
      <c r="K70" s="366">
        <v>1007.9299926757812</v>
      </c>
    </row>
    <row r="71" spans="1:11" ht="14.4" customHeight="1" x14ac:dyDescent="0.3">
      <c r="A71" s="361" t="s">
        <v>503</v>
      </c>
      <c r="B71" s="362" t="s">
        <v>504</v>
      </c>
      <c r="C71" s="363" t="s">
        <v>524</v>
      </c>
      <c r="D71" s="364" t="s">
        <v>525</v>
      </c>
      <c r="E71" s="363" t="s">
        <v>577</v>
      </c>
      <c r="F71" s="364" t="s">
        <v>578</v>
      </c>
      <c r="G71" s="363" t="s">
        <v>678</v>
      </c>
      <c r="H71" s="363" t="s">
        <v>679</v>
      </c>
      <c r="I71" s="365">
        <v>10.159999847412109</v>
      </c>
      <c r="J71" s="365">
        <v>1450</v>
      </c>
      <c r="K71" s="366">
        <v>14737.000122070313</v>
      </c>
    </row>
    <row r="72" spans="1:11" ht="14.4" customHeight="1" x14ac:dyDescent="0.3">
      <c r="A72" s="361" t="s">
        <v>503</v>
      </c>
      <c r="B72" s="362" t="s">
        <v>504</v>
      </c>
      <c r="C72" s="363" t="s">
        <v>524</v>
      </c>
      <c r="D72" s="364" t="s">
        <v>525</v>
      </c>
      <c r="E72" s="363" t="s">
        <v>577</v>
      </c>
      <c r="F72" s="364" t="s">
        <v>578</v>
      </c>
      <c r="G72" s="363" t="s">
        <v>680</v>
      </c>
      <c r="H72" s="363" t="s">
        <v>681</v>
      </c>
      <c r="I72" s="365">
        <v>10.162727095864035</v>
      </c>
      <c r="J72" s="365">
        <v>2300</v>
      </c>
      <c r="K72" s="366">
        <v>23378.400360107422</v>
      </c>
    </row>
    <row r="73" spans="1:11" ht="14.4" customHeight="1" x14ac:dyDescent="0.3">
      <c r="A73" s="361" t="s">
        <v>503</v>
      </c>
      <c r="B73" s="362" t="s">
        <v>504</v>
      </c>
      <c r="C73" s="363" t="s">
        <v>524</v>
      </c>
      <c r="D73" s="364" t="s">
        <v>525</v>
      </c>
      <c r="E73" s="363" t="s">
        <v>577</v>
      </c>
      <c r="F73" s="364" t="s">
        <v>578</v>
      </c>
      <c r="G73" s="363" t="s">
        <v>682</v>
      </c>
      <c r="H73" s="363" t="s">
        <v>683</v>
      </c>
      <c r="I73" s="365">
        <v>10.159999847412109</v>
      </c>
      <c r="J73" s="365">
        <v>1050</v>
      </c>
      <c r="K73" s="366">
        <v>10670.800048828125</v>
      </c>
    </row>
    <row r="74" spans="1:11" ht="14.4" customHeight="1" x14ac:dyDescent="0.3">
      <c r="A74" s="361" t="s">
        <v>503</v>
      </c>
      <c r="B74" s="362" t="s">
        <v>504</v>
      </c>
      <c r="C74" s="363" t="s">
        <v>524</v>
      </c>
      <c r="D74" s="364" t="s">
        <v>525</v>
      </c>
      <c r="E74" s="363" t="s">
        <v>577</v>
      </c>
      <c r="F74" s="364" t="s">
        <v>578</v>
      </c>
      <c r="G74" s="363" t="s">
        <v>684</v>
      </c>
      <c r="H74" s="363" t="s">
        <v>685</v>
      </c>
      <c r="I74" s="365">
        <v>10.159999847412109</v>
      </c>
      <c r="J74" s="365">
        <v>50</v>
      </c>
      <c r="K74" s="366">
        <v>508.20001220703125</v>
      </c>
    </row>
    <row r="75" spans="1:11" ht="14.4" customHeight="1" x14ac:dyDescent="0.3">
      <c r="A75" s="361" t="s">
        <v>503</v>
      </c>
      <c r="B75" s="362" t="s">
        <v>504</v>
      </c>
      <c r="C75" s="363" t="s">
        <v>524</v>
      </c>
      <c r="D75" s="364" t="s">
        <v>525</v>
      </c>
      <c r="E75" s="363" t="s">
        <v>577</v>
      </c>
      <c r="F75" s="364" t="s">
        <v>578</v>
      </c>
      <c r="G75" s="363" t="s">
        <v>686</v>
      </c>
      <c r="H75" s="363" t="s">
        <v>687</v>
      </c>
      <c r="I75" s="365">
        <v>19.120000839233398</v>
      </c>
      <c r="J75" s="365">
        <v>100</v>
      </c>
      <c r="K75" s="366">
        <v>1911.800048828125</v>
      </c>
    </row>
    <row r="76" spans="1:11" ht="14.4" customHeight="1" x14ac:dyDescent="0.3">
      <c r="A76" s="361" t="s">
        <v>503</v>
      </c>
      <c r="B76" s="362" t="s">
        <v>504</v>
      </c>
      <c r="C76" s="363" t="s">
        <v>524</v>
      </c>
      <c r="D76" s="364" t="s">
        <v>525</v>
      </c>
      <c r="E76" s="363" t="s">
        <v>577</v>
      </c>
      <c r="F76" s="364" t="s">
        <v>578</v>
      </c>
      <c r="G76" s="363" t="s">
        <v>688</v>
      </c>
      <c r="H76" s="363" t="s">
        <v>689</v>
      </c>
      <c r="I76" s="365">
        <v>36.139999389648438</v>
      </c>
      <c r="J76" s="365">
        <v>50</v>
      </c>
      <c r="K76" s="366">
        <v>1807.1400146484375</v>
      </c>
    </row>
    <row r="77" spans="1:11" ht="14.4" customHeight="1" x14ac:dyDescent="0.3">
      <c r="A77" s="361" t="s">
        <v>503</v>
      </c>
      <c r="B77" s="362" t="s">
        <v>504</v>
      </c>
      <c r="C77" s="363" t="s">
        <v>524</v>
      </c>
      <c r="D77" s="364" t="s">
        <v>525</v>
      </c>
      <c r="E77" s="363" t="s">
        <v>577</v>
      </c>
      <c r="F77" s="364" t="s">
        <v>578</v>
      </c>
      <c r="G77" s="363" t="s">
        <v>690</v>
      </c>
      <c r="H77" s="363" t="s">
        <v>691</v>
      </c>
      <c r="I77" s="365">
        <v>36.139999389648438</v>
      </c>
      <c r="J77" s="365">
        <v>50</v>
      </c>
      <c r="K77" s="366">
        <v>1807.1400146484375</v>
      </c>
    </row>
    <row r="78" spans="1:11" ht="14.4" customHeight="1" x14ac:dyDescent="0.3">
      <c r="A78" s="361" t="s">
        <v>503</v>
      </c>
      <c r="B78" s="362" t="s">
        <v>504</v>
      </c>
      <c r="C78" s="363" t="s">
        <v>527</v>
      </c>
      <c r="D78" s="364" t="s">
        <v>528</v>
      </c>
      <c r="E78" s="363" t="s">
        <v>583</v>
      </c>
      <c r="F78" s="364" t="s">
        <v>584</v>
      </c>
      <c r="G78" s="363" t="s">
        <v>692</v>
      </c>
      <c r="H78" s="363" t="s">
        <v>693</v>
      </c>
      <c r="I78" s="365">
        <v>73.569999694824219</v>
      </c>
      <c r="J78" s="365">
        <v>1</v>
      </c>
      <c r="K78" s="366">
        <v>73.569999694824219</v>
      </c>
    </row>
    <row r="79" spans="1:11" ht="14.4" customHeight="1" x14ac:dyDescent="0.3">
      <c r="A79" s="361" t="s">
        <v>503</v>
      </c>
      <c r="B79" s="362" t="s">
        <v>504</v>
      </c>
      <c r="C79" s="363" t="s">
        <v>527</v>
      </c>
      <c r="D79" s="364" t="s">
        <v>528</v>
      </c>
      <c r="E79" s="363" t="s">
        <v>694</v>
      </c>
      <c r="F79" s="364" t="s">
        <v>695</v>
      </c>
      <c r="G79" s="363" t="s">
        <v>696</v>
      </c>
      <c r="H79" s="363" t="s">
        <v>697</v>
      </c>
      <c r="I79" s="365">
        <v>32.669998168945313</v>
      </c>
      <c r="J79" s="365">
        <v>2</v>
      </c>
      <c r="K79" s="366">
        <v>65.339996337890625</v>
      </c>
    </row>
    <row r="80" spans="1:11" ht="14.4" customHeight="1" x14ac:dyDescent="0.3">
      <c r="A80" s="361" t="s">
        <v>503</v>
      </c>
      <c r="B80" s="362" t="s">
        <v>504</v>
      </c>
      <c r="C80" s="363" t="s">
        <v>527</v>
      </c>
      <c r="D80" s="364" t="s">
        <v>528</v>
      </c>
      <c r="E80" s="363" t="s">
        <v>694</v>
      </c>
      <c r="F80" s="364" t="s">
        <v>695</v>
      </c>
      <c r="G80" s="363" t="s">
        <v>698</v>
      </c>
      <c r="H80" s="363" t="s">
        <v>699</v>
      </c>
      <c r="I80" s="365">
        <v>37.934999465942383</v>
      </c>
      <c r="J80" s="365">
        <v>10</v>
      </c>
      <c r="K80" s="366">
        <v>379.35000610351562</v>
      </c>
    </row>
    <row r="81" spans="1:11" ht="14.4" customHeight="1" x14ac:dyDescent="0.3">
      <c r="A81" s="361" t="s">
        <v>503</v>
      </c>
      <c r="B81" s="362" t="s">
        <v>504</v>
      </c>
      <c r="C81" s="363" t="s">
        <v>527</v>
      </c>
      <c r="D81" s="364" t="s">
        <v>528</v>
      </c>
      <c r="E81" s="363" t="s">
        <v>694</v>
      </c>
      <c r="F81" s="364" t="s">
        <v>695</v>
      </c>
      <c r="G81" s="363" t="s">
        <v>700</v>
      </c>
      <c r="H81" s="363" t="s">
        <v>701</v>
      </c>
      <c r="I81" s="365">
        <v>31.703333536783855</v>
      </c>
      <c r="J81" s="365">
        <v>15</v>
      </c>
      <c r="K81" s="366">
        <v>482.05999755859375</v>
      </c>
    </row>
    <row r="82" spans="1:11" ht="14.4" customHeight="1" x14ac:dyDescent="0.3">
      <c r="A82" s="361" t="s">
        <v>503</v>
      </c>
      <c r="B82" s="362" t="s">
        <v>504</v>
      </c>
      <c r="C82" s="363" t="s">
        <v>527</v>
      </c>
      <c r="D82" s="364" t="s">
        <v>528</v>
      </c>
      <c r="E82" s="363" t="s">
        <v>694</v>
      </c>
      <c r="F82" s="364" t="s">
        <v>695</v>
      </c>
      <c r="G82" s="363" t="s">
        <v>702</v>
      </c>
      <c r="H82" s="363" t="s">
        <v>703</v>
      </c>
      <c r="I82" s="365">
        <v>28.74000072479248</v>
      </c>
      <c r="J82" s="365">
        <v>7</v>
      </c>
      <c r="K82" s="366">
        <v>207.52999496459961</v>
      </c>
    </row>
    <row r="83" spans="1:11" ht="14.4" customHeight="1" x14ac:dyDescent="0.3">
      <c r="A83" s="361" t="s">
        <v>503</v>
      </c>
      <c r="B83" s="362" t="s">
        <v>504</v>
      </c>
      <c r="C83" s="363" t="s">
        <v>527</v>
      </c>
      <c r="D83" s="364" t="s">
        <v>528</v>
      </c>
      <c r="E83" s="363" t="s">
        <v>694</v>
      </c>
      <c r="F83" s="364" t="s">
        <v>695</v>
      </c>
      <c r="G83" s="363" t="s">
        <v>704</v>
      </c>
      <c r="H83" s="363" t="s">
        <v>705</v>
      </c>
      <c r="I83" s="365">
        <v>33.880001068115234</v>
      </c>
      <c r="J83" s="365">
        <v>5</v>
      </c>
      <c r="K83" s="366">
        <v>169.39999389648437</v>
      </c>
    </row>
    <row r="84" spans="1:11" ht="14.4" customHeight="1" x14ac:dyDescent="0.3">
      <c r="A84" s="361" t="s">
        <v>503</v>
      </c>
      <c r="B84" s="362" t="s">
        <v>504</v>
      </c>
      <c r="C84" s="363" t="s">
        <v>527</v>
      </c>
      <c r="D84" s="364" t="s">
        <v>528</v>
      </c>
      <c r="E84" s="363" t="s">
        <v>694</v>
      </c>
      <c r="F84" s="364" t="s">
        <v>695</v>
      </c>
      <c r="G84" s="363" t="s">
        <v>706</v>
      </c>
      <c r="H84" s="363" t="s">
        <v>707</v>
      </c>
      <c r="I84" s="365">
        <v>50.580001831054688</v>
      </c>
      <c r="J84" s="365">
        <v>2</v>
      </c>
      <c r="K84" s="366">
        <v>101.16000366210937</v>
      </c>
    </row>
    <row r="85" spans="1:11" ht="14.4" customHeight="1" x14ac:dyDescent="0.3">
      <c r="A85" s="361" t="s">
        <v>503</v>
      </c>
      <c r="B85" s="362" t="s">
        <v>504</v>
      </c>
      <c r="C85" s="363" t="s">
        <v>527</v>
      </c>
      <c r="D85" s="364" t="s">
        <v>528</v>
      </c>
      <c r="E85" s="363" t="s">
        <v>694</v>
      </c>
      <c r="F85" s="364" t="s">
        <v>695</v>
      </c>
      <c r="G85" s="363" t="s">
        <v>708</v>
      </c>
      <c r="H85" s="363" t="s">
        <v>709</v>
      </c>
      <c r="I85" s="365">
        <v>34</v>
      </c>
      <c r="J85" s="365">
        <v>13</v>
      </c>
      <c r="K85" s="366">
        <v>442</v>
      </c>
    </row>
    <row r="86" spans="1:11" ht="14.4" customHeight="1" x14ac:dyDescent="0.3">
      <c r="A86" s="361" t="s">
        <v>503</v>
      </c>
      <c r="B86" s="362" t="s">
        <v>504</v>
      </c>
      <c r="C86" s="363" t="s">
        <v>527</v>
      </c>
      <c r="D86" s="364" t="s">
        <v>528</v>
      </c>
      <c r="E86" s="363" t="s">
        <v>694</v>
      </c>
      <c r="F86" s="364" t="s">
        <v>695</v>
      </c>
      <c r="G86" s="363" t="s">
        <v>710</v>
      </c>
      <c r="H86" s="363" t="s">
        <v>711</v>
      </c>
      <c r="I86" s="365">
        <v>806.71002197265625</v>
      </c>
      <c r="J86" s="365">
        <v>3</v>
      </c>
      <c r="K86" s="366">
        <v>2420.1201171875</v>
      </c>
    </row>
    <row r="87" spans="1:11" ht="14.4" customHeight="1" x14ac:dyDescent="0.3">
      <c r="A87" s="361" t="s">
        <v>503</v>
      </c>
      <c r="B87" s="362" t="s">
        <v>504</v>
      </c>
      <c r="C87" s="363" t="s">
        <v>527</v>
      </c>
      <c r="D87" s="364" t="s">
        <v>528</v>
      </c>
      <c r="E87" s="363" t="s">
        <v>694</v>
      </c>
      <c r="F87" s="364" t="s">
        <v>695</v>
      </c>
      <c r="G87" s="363" t="s">
        <v>712</v>
      </c>
      <c r="H87" s="363" t="s">
        <v>713</v>
      </c>
      <c r="I87" s="365">
        <v>172.78999328613281</v>
      </c>
      <c r="J87" s="365">
        <v>3</v>
      </c>
      <c r="K87" s="366">
        <v>518.3599853515625</v>
      </c>
    </row>
    <row r="88" spans="1:11" ht="14.4" customHeight="1" x14ac:dyDescent="0.3">
      <c r="A88" s="361" t="s">
        <v>503</v>
      </c>
      <c r="B88" s="362" t="s">
        <v>504</v>
      </c>
      <c r="C88" s="363" t="s">
        <v>527</v>
      </c>
      <c r="D88" s="364" t="s">
        <v>528</v>
      </c>
      <c r="E88" s="363" t="s">
        <v>694</v>
      </c>
      <c r="F88" s="364" t="s">
        <v>695</v>
      </c>
      <c r="G88" s="363" t="s">
        <v>714</v>
      </c>
      <c r="H88" s="363" t="s">
        <v>715</v>
      </c>
      <c r="I88" s="365">
        <v>157.30000305175781</v>
      </c>
      <c r="J88" s="365">
        <v>3</v>
      </c>
      <c r="K88" s="366">
        <v>471.89999389648437</v>
      </c>
    </row>
    <row r="89" spans="1:11" ht="14.4" customHeight="1" x14ac:dyDescent="0.3">
      <c r="A89" s="361" t="s">
        <v>503</v>
      </c>
      <c r="B89" s="362" t="s">
        <v>504</v>
      </c>
      <c r="C89" s="363" t="s">
        <v>527</v>
      </c>
      <c r="D89" s="364" t="s">
        <v>528</v>
      </c>
      <c r="E89" s="363" t="s">
        <v>553</v>
      </c>
      <c r="F89" s="364" t="s">
        <v>554</v>
      </c>
      <c r="G89" s="363" t="s">
        <v>589</v>
      </c>
      <c r="H89" s="363" t="s">
        <v>590</v>
      </c>
      <c r="I89" s="365">
        <v>0.5</v>
      </c>
      <c r="J89" s="365">
        <v>4000</v>
      </c>
      <c r="K89" s="366">
        <v>1986</v>
      </c>
    </row>
    <row r="90" spans="1:11" ht="14.4" customHeight="1" x14ac:dyDescent="0.3">
      <c r="A90" s="361" t="s">
        <v>503</v>
      </c>
      <c r="B90" s="362" t="s">
        <v>504</v>
      </c>
      <c r="C90" s="363" t="s">
        <v>527</v>
      </c>
      <c r="D90" s="364" t="s">
        <v>528</v>
      </c>
      <c r="E90" s="363" t="s">
        <v>553</v>
      </c>
      <c r="F90" s="364" t="s">
        <v>554</v>
      </c>
      <c r="G90" s="363" t="s">
        <v>597</v>
      </c>
      <c r="H90" s="363" t="s">
        <v>598</v>
      </c>
      <c r="I90" s="365">
        <v>0.44999998807907104</v>
      </c>
      <c r="J90" s="365">
        <v>5000</v>
      </c>
      <c r="K90" s="366">
        <v>2340</v>
      </c>
    </row>
    <row r="91" spans="1:11" ht="14.4" customHeight="1" x14ac:dyDescent="0.3">
      <c r="A91" s="361" t="s">
        <v>503</v>
      </c>
      <c r="B91" s="362" t="s">
        <v>504</v>
      </c>
      <c r="C91" s="363" t="s">
        <v>527</v>
      </c>
      <c r="D91" s="364" t="s">
        <v>528</v>
      </c>
      <c r="E91" s="363" t="s">
        <v>549</v>
      </c>
      <c r="F91" s="364" t="s">
        <v>550</v>
      </c>
      <c r="G91" s="363" t="s">
        <v>603</v>
      </c>
      <c r="H91" s="363" t="s">
        <v>604</v>
      </c>
      <c r="I91" s="365">
        <v>15.921666781107584</v>
      </c>
      <c r="J91" s="365">
        <v>1200</v>
      </c>
      <c r="K91" s="366">
        <v>19105</v>
      </c>
    </row>
    <row r="92" spans="1:11" ht="14.4" customHeight="1" x14ac:dyDescent="0.3">
      <c r="A92" s="361" t="s">
        <v>503</v>
      </c>
      <c r="B92" s="362" t="s">
        <v>504</v>
      </c>
      <c r="C92" s="363" t="s">
        <v>527</v>
      </c>
      <c r="D92" s="364" t="s">
        <v>528</v>
      </c>
      <c r="E92" s="363" t="s">
        <v>549</v>
      </c>
      <c r="F92" s="364" t="s">
        <v>550</v>
      </c>
      <c r="G92" s="363" t="s">
        <v>607</v>
      </c>
      <c r="H92" s="363" t="s">
        <v>608</v>
      </c>
      <c r="I92" s="365">
        <v>11.739999771118164</v>
      </c>
      <c r="J92" s="365">
        <v>50</v>
      </c>
      <c r="K92" s="366">
        <v>587</v>
      </c>
    </row>
    <row r="93" spans="1:11" ht="14.4" customHeight="1" x14ac:dyDescent="0.3">
      <c r="A93" s="361" t="s">
        <v>503</v>
      </c>
      <c r="B93" s="362" t="s">
        <v>504</v>
      </c>
      <c r="C93" s="363" t="s">
        <v>527</v>
      </c>
      <c r="D93" s="364" t="s">
        <v>528</v>
      </c>
      <c r="E93" s="363" t="s">
        <v>549</v>
      </c>
      <c r="F93" s="364" t="s">
        <v>550</v>
      </c>
      <c r="G93" s="363" t="s">
        <v>716</v>
      </c>
      <c r="H93" s="363" t="s">
        <v>717</v>
      </c>
      <c r="I93" s="365">
        <v>13.310000419616699</v>
      </c>
      <c r="J93" s="365">
        <v>200</v>
      </c>
      <c r="K93" s="366">
        <v>2662.0000305175781</v>
      </c>
    </row>
    <row r="94" spans="1:11" ht="14.4" customHeight="1" x14ac:dyDescent="0.3">
      <c r="A94" s="361" t="s">
        <v>503</v>
      </c>
      <c r="B94" s="362" t="s">
        <v>504</v>
      </c>
      <c r="C94" s="363" t="s">
        <v>527</v>
      </c>
      <c r="D94" s="364" t="s">
        <v>528</v>
      </c>
      <c r="E94" s="363" t="s">
        <v>549</v>
      </c>
      <c r="F94" s="364" t="s">
        <v>550</v>
      </c>
      <c r="G94" s="363" t="s">
        <v>718</v>
      </c>
      <c r="H94" s="363" t="s">
        <v>719</v>
      </c>
      <c r="I94" s="365">
        <v>25.530000686645508</v>
      </c>
      <c r="J94" s="365">
        <v>20</v>
      </c>
      <c r="K94" s="366">
        <v>510.60000610351562</v>
      </c>
    </row>
    <row r="95" spans="1:11" ht="14.4" customHeight="1" x14ac:dyDescent="0.3">
      <c r="A95" s="361" t="s">
        <v>503</v>
      </c>
      <c r="B95" s="362" t="s">
        <v>504</v>
      </c>
      <c r="C95" s="363" t="s">
        <v>527</v>
      </c>
      <c r="D95" s="364" t="s">
        <v>528</v>
      </c>
      <c r="E95" s="363" t="s">
        <v>549</v>
      </c>
      <c r="F95" s="364" t="s">
        <v>550</v>
      </c>
      <c r="G95" s="363" t="s">
        <v>720</v>
      </c>
      <c r="H95" s="363" t="s">
        <v>721</v>
      </c>
      <c r="I95" s="365">
        <v>1683.1099853515625</v>
      </c>
      <c r="J95" s="365">
        <v>3</v>
      </c>
      <c r="K95" s="366">
        <v>5049.330078125</v>
      </c>
    </row>
    <row r="96" spans="1:11" ht="14.4" customHeight="1" x14ac:dyDescent="0.3">
      <c r="A96" s="361" t="s">
        <v>503</v>
      </c>
      <c r="B96" s="362" t="s">
        <v>504</v>
      </c>
      <c r="C96" s="363" t="s">
        <v>527</v>
      </c>
      <c r="D96" s="364" t="s">
        <v>528</v>
      </c>
      <c r="E96" s="363" t="s">
        <v>549</v>
      </c>
      <c r="F96" s="364" t="s">
        <v>550</v>
      </c>
      <c r="G96" s="363" t="s">
        <v>609</v>
      </c>
      <c r="H96" s="363" t="s">
        <v>610</v>
      </c>
      <c r="I96" s="365">
        <v>562.6500244140625</v>
      </c>
      <c r="J96" s="365">
        <v>12</v>
      </c>
      <c r="K96" s="366">
        <v>6751.7998046875</v>
      </c>
    </row>
    <row r="97" spans="1:11" ht="14.4" customHeight="1" x14ac:dyDescent="0.3">
      <c r="A97" s="361" t="s">
        <v>503</v>
      </c>
      <c r="B97" s="362" t="s">
        <v>504</v>
      </c>
      <c r="C97" s="363" t="s">
        <v>527</v>
      </c>
      <c r="D97" s="364" t="s">
        <v>528</v>
      </c>
      <c r="E97" s="363" t="s">
        <v>549</v>
      </c>
      <c r="F97" s="364" t="s">
        <v>550</v>
      </c>
      <c r="G97" s="363" t="s">
        <v>722</v>
      </c>
      <c r="H97" s="363" t="s">
        <v>723</v>
      </c>
      <c r="I97" s="365">
        <v>145.19999694824219</v>
      </c>
      <c r="J97" s="365">
        <v>25</v>
      </c>
      <c r="K97" s="366">
        <v>3630</v>
      </c>
    </row>
    <row r="98" spans="1:11" ht="14.4" customHeight="1" x14ac:dyDescent="0.3">
      <c r="A98" s="361" t="s">
        <v>503</v>
      </c>
      <c r="B98" s="362" t="s">
        <v>504</v>
      </c>
      <c r="C98" s="363" t="s">
        <v>527</v>
      </c>
      <c r="D98" s="364" t="s">
        <v>528</v>
      </c>
      <c r="E98" s="363" t="s">
        <v>549</v>
      </c>
      <c r="F98" s="364" t="s">
        <v>550</v>
      </c>
      <c r="G98" s="363" t="s">
        <v>724</v>
      </c>
      <c r="H98" s="363" t="s">
        <v>725</v>
      </c>
      <c r="I98" s="365">
        <v>151.25</v>
      </c>
      <c r="J98" s="365">
        <v>50</v>
      </c>
      <c r="K98" s="366">
        <v>7562.5</v>
      </c>
    </row>
    <row r="99" spans="1:11" ht="14.4" customHeight="1" x14ac:dyDescent="0.3">
      <c r="A99" s="361" t="s">
        <v>503</v>
      </c>
      <c r="B99" s="362" t="s">
        <v>504</v>
      </c>
      <c r="C99" s="363" t="s">
        <v>527</v>
      </c>
      <c r="D99" s="364" t="s">
        <v>528</v>
      </c>
      <c r="E99" s="363" t="s">
        <v>549</v>
      </c>
      <c r="F99" s="364" t="s">
        <v>550</v>
      </c>
      <c r="G99" s="363" t="s">
        <v>726</v>
      </c>
      <c r="H99" s="363" t="s">
        <v>727</v>
      </c>
      <c r="I99" s="365">
        <v>2178</v>
      </c>
      <c r="J99" s="365">
        <v>10</v>
      </c>
      <c r="K99" s="366">
        <v>21780</v>
      </c>
    </row>
    <row r="100" spans="1:11" ht="14.4" customHeight="1" x14ac:dyDescent="0.3">
      <c r="A100" s="361" t="s">
        <v>503</v>
      </c>
      <c r="B100" s="362" t="s">
        <v>504</v>
      </c>
      <c r="C100" s="363" t="s">
        <v>527</v>
      </c>
      <c r="D100" s="364" t="s">
        <v>528</v>
      </c>
      <c r="E100" s="363" t="s">
        <v>549</v>
      </c>
      <c r="F100" s="364" t="s">
        <v>550</v>
      </c>
      <c r="G100" s="363" t="s">
        <v>728</v>
      </c>
      <c r="H100" s="363" t="s">
        <v>729</v>
      </c>
      <c r="I100" s="365">
        <v>145.19999694824219</v>
      </c>
      <c r="J100" s="365">
        <v>75</v>
      </c>
      <c r="K100" s="366">
        <v>10890</v>
      </c>
    </row>
    <row r="101" spans="1:11" ht="14.4" customHeight="1" x14ac:dyDescent="0.3">
      <c r="A101" s="361" t="s">
        <v>503</v>
      </c>
      <c r="B101" s="362" t="s">
        <v>504</v>
      </c>
      <c r="C101" s="363" t="s">
        <v>527</v>
      </c>
      <c r="D101" s="364" t="s">
        <v>528</v>
      </c>
      <c r="E101" s="363" t="s">
        <v>549</v>
      </c>
      <c r="F101" s="364" t="s">
        <v>550</v>
      </c>
      <c r="G101" s="363" t="s">
        <v>730</v>
      </c>
      <c r="H101" s="363" t="s">
        <v>731</v>
      </c>
      <c r="I101" s="365">
        <v>72.480003356933594</v>
      </c>
      <c r="J101" s="365">
        <v>60</v>
      </c>
      <c r="K101" s="366">
        <v>4348.740234375</v>
      </c>
    </row>
    <row r="102" spans="1:11" ht="14.4" customHeight="1" x14ac:dyDescent="0.3">
      <c r="A102" s="361" t="s">
        <v>503</v>
      </c>
      <c r="B102" s="362" t="s">
        <v>504</v>
      </c>
      <c r="C102" s="363" t="s">
        <v>527</v>
      </c>
      <c r="D102" s="364" t="s">
        <v>528</v>
      </c>
      <c r="E102" s="363" t="s">
        <v>549</v>
      </c>
      <c r="F102" s="364" t="s">
        <v>550</v>
      </c>
      <c r="G102" s="363" t="s">
        <v>732</v>
      </c>
      <c r="H102" s="363" t="s">
        <v>733</v>
      </c>
      <c r="I102" s="365">
        <v>1.0850000182787578</v>
      </c>
      <c r="J102" s="365">
        <v>1400</v>
      </c>
      <c r="K102" s="366">
        <v>1517</v>
      </c>
    </row>
    <row r="103" spans="1:11" ht="14.4" customHeight="1" x14ac:dyDescent="0.3">
      <c r="A103" s="361" t="s">
        <v>503</v>
      </c>
      <c r="B103" s="362" t="s">
        <v>504</v>
      </c>
      <c r="C103" s="363" t="s">
        <v>527</v>
      </c>
      <c r="D103" s="364" t="s">
        <v>528</v>
      </c>
      <c r="E103" s="363" t="s">
        <v>549</v>
      </c>
      <c r="F103" s="364" t="s">
        <v>550</v>
      </c>
      <c r="G103" s="363" t="s">
        <v>616</v>
      </c>
      <c r="H103" s="363" t="s">
        <v>617</v>
      </c>
      <c r="I103" s="365">
        <v>0.4699999988079071</v>
      </c>
      <c r="J103" s="365">
        <v>900</v>
      </c>
      <c r="K103" s="366">
        <v>424</v>
      </c>
    </row>
    <row r="104" spans="1:11" ht="14.4" customHeight="1" x14ac:dyDescent="0.3">
      <c r="A104" s="361" t="s">
        <v>503</v>
      </c>
      <c r="B104" s="362" t="s">
        <v>504</v>
      </c>
      <c r="C104" s="363" t="s">
        <v>527</v>
      </c>
      <c r="D104" s="364" t="s">
        <v>528</v>
      </c>
      <c r="E104" s="363" t="s">
        <v>549</v>
      </c>
      <c r="F104" s="364" t="s">
        <v>550</v>
      </c>
      <c r="G104" s="363" t="s">
        <v>734</v>
      </c>
      <c r="H104" s="363" t="s">
        <v>735</v>
      </c>
      <c r="I104" s="365">
        <v>0.66666668653488159</v>
      </c>
      <c r="J104" s="365">
        <v>600</v>
      </c>
      <c r="K104" s="366">
        <v>400</v>
      </c>
    </row>
    <row r="105" spans="1:11" ht="14.4" customHeight="1" x14ac:dyDescent="0.3">
      <c r="A105" s="361" t="s">
        <v>503</v>
      </c>
      <c r="B105" s="362" t="s">
        <v>504</v>
      </c>
      <c r="C105" s="363" t="s">
        <v>527</v>
      </c>
      <c r="D105" s="364" t="s">
        <v>528</v>
      </c>
      <c r="E105" s="363" t="s">
        <v>549</v>
      </c>
      <c r="F105" s="364" t="s">
        <v>550</v>
      </c>
      <c r="G105" s="363" t="s">
        <v>618</v>
      </c>
      <c r="H105" s="363" t="s">
        <v>619</v>
      </c>
      <c r="I105" s="365">
        <v>2.7599999904632568</v>
      </c>
      <c r="J105" s="365">
        <v>200</v>
      </c>
      <c r="K105" s="366">
        <v>552</v>
      </c>
    </row>
    <row r="106" spans="1:11" ht="14.4" customHeight="1" x14ac:dyDescent="0.3">
      <c r="A106" s="361" t="s">
        <v>503</v>
      </c>
      <c r="B106" s="362" t="s">
        <v>504</v>
      </c>
      <c r="C106" s="363" t="s">
        <v>527</v>
      </c>
      <c r="D106" s="364" t="s">
        <v>528</v>
      </c>
      <c r="E106" s="363" t="s">
        <v>549</v>
      </c>
      <c r="F106" s="364" t="s">
        <v>550</v>
      </c>
      <c r="G106" s="363" t="s">
        <v>620</v>
      </c>
      <c r="H106" s="363" t="s">
        <v>621</v>
      </c>
      <c r="I106" s="365">
        <v>6.309999942779541</v>
      </c>
      <c r="J106" s="365">
        <v>700</v>
      </c>
      <c r="K106" s="366">
        <v>4418.199951171875</v>
      </c>
    </row>
    <row r="107" spans="1:11" ht="14.4" customHeight="1" x14ac:dyDescent="0.3">
      <c r="A107" s="361" t="s">
        <v>503</v>
      </c>
      <c r="B107" s="362" t="s">
        <v>504</v>
      </c>
      <c r="C107" s="363" t="s">
        <v>527</v>
      </c>
      <c r="D107" s="364" t="s">
        <v>528</v>
      </c>
      <c r="E107" s="363" t="s">
        <v>549</v>
      </c>
      <c r="F107" s="364" t="s">
        <v>550</v>
      </c>
      <c r="G107" s="363" t="s">
        <v>622</v>
      </c>
      <c r="H107" s="363" t="s">
        <v>623</v>
      </c>
      <c r="I107" s="365">
        <v>9.1499996185302734</v>
      </c>
      <c r="J107" s="365">
        <v>400</v>
      </c>
      <c r="K107" s="366">
        <v>3658.610107421875</v>
      </c>
    </row>
    <row r="108" spans="1:11" ht="14.4" customHeight="1" x14ac:dyDescent="0.3">
      <c r="A108" s="361" t="s">
        <v>503</v>
      </c>
      <c r="B108" s="362" t="s">
        <v>504</v>
      </c>
      <c r="C108" s="363" t="s">
        <v>527</v>
      </c>
      <c r="D108" s="364" t="s">
        <v>528</v>
      </c>
      <c r="E108" s="363" t="s">
        <v>549</v>
      </c>
      <c r="F108" s="364" t="s">
        <v>550</v>
      </c>
      <c r="G108" s="363" t="s">
        <v>624</v>
      </c>
      <c r="H108" s="363" t="s">
        <v>625</v>
      </c>
      <c r="I108" s="365">
        <v>4.309999942779541</v>
      </c>
      <c r="J108" s="365">
        <v>1300</v>
      </c>
      <c r="K108" s="366">
        <v>5603.8900146484375</v>
      </c>
    </row>
    <row r="109" spans="1:11" ht="14.4" customHeight="1" x14ac:dyDescent="0.3">
      <c r="A109" s="361" t="s">
        <v>503</v>
      </c>
      <c r="B109" s="362" t="s">
        <v>504</v>
      </c>
      <c r="C109" s="363" t="s">
        <v>527</v>
      </c>
      <c r="D109" s="364" t="s">
        <v>528</v>
      </c>
      <c r="E109" s="363" t="s">
        <v>549</v>
      </c>
      <c r="F109" s="364" t="s">
        <v>550</v>
      </c>
      <c r="G109" s="363" t="s">
        <v>626</v>
      </c>
      <c r="H109" s="363" t="s">
        <v>627</v>
      </c>
      <c r="I109" s="365">
        <v>14.649999618530273</v>
      </c>
      <c r="J109" s="365">
        <v>200</v>
      </c>
      <c r="K109" s="366">
        <v>2930.52001953125</v>
      </c>
    </row>
    <row r="110" spans="1:11" ht="14.4" customHeight="1" x14ac:dyDescent="0.3">
      <c r="A110" s="361" t="s">
        <v>503</v>
      </c>
      <c r="B110" s="362" t="s">
        <v>504</v>
      </c>
      <c r="C110" s="363" t="s">
        <v>527</v>
      </c>
      <c r="D110" s="364" t="s">
        <v>528</v>
      </c>
      <c r="E110" s="363" t="s">
        <v>549</v>
      </c>
      <c r="F110" s="364" t="s">
        <v>550</v>
      </c>
      <c r="G110" s="363" t="s">
        <v>628</v>
      </c>
      <c r="H110" s="363" t="s">
        <v>629</v>
      </c>
      <c r="I110" s="365">
        <v>5.4200000762939453</v>
      </c>
      <c r="J110" s="365">
        <v>400</v>
      </c>
      <c r="K110" s="366">
        <v>2167.43994140625</v>
      </c>
    </row>
    <row r="111" spans="1:11" ht="14.4" customHeight="1" x14ac:dyDescent="0.3">
      <c r="A111" s="361" t="s">
        <v>503</v>
      </c>
      <c r="B111" s="362" t="s">
        <v>504</v>
      </c>
      <c r="C111" s="363" t="s">
        <v>527</v>
      </c>
      <c r="D111" s="364" t="s">
        <v>528</v>
      </c>
      <c r="E111" s="363" t="s">
        <v>549</v>
      </c>
      <c r="F111" s="364" t="s">
        <v>550</v>
      </c>
      <c r="G111" s="363" t="s">
        <v>630</v>
      </c>
      <c r="H111" s="363" t="s">
        <v>631</v>
      </c>
      <c r="I111" s="365">
        <v>7.4119998931884767</v>
      </c>
      <c r="J111" s="365">
        <v>1200</v>
      </c>
      <c r="K111" s="366">
        <v>8890.800048828125</v>
      </c>
    </row>
    <row r="112" spans="1:11" ht="14.4" customHeight="1" x14ac:dyDescent="0.3">
      <c r="A112" s="361" t="s">
        <v>503</v>
      </c>
      <c r="B112" s="362" t="s">
        <v>504</v>
      </c>
      <c r="C112" s="363" t="s">
        <v>527</v>
      </c>
      <c r="D112" s="364" t="s">
        <v>528</v>
      </c>
      <c r="E112" s="363" t="s">
        <v>549</v>
      </c>
      <c r="F112" s="364" t="s">
        <v>550</v>
      </c>
      <c r="G112" s="363" t="s">
        <v>736</v>
      </c>
      <c r="H112" s="363" t="s">
        <v>737</v>
      </c>
      <c r="I112" s="365">
        <v>66.550003051757812</v>
      </c>
      <c r="J112" s="365">
        <v>50</v>
      </c>
      <c r="K112" s="366">
        <v>3327.5</v>
      </c>
    </row>
    <row r="113" spans="1:11" ht="14.4" customHeight="1" x14ac:dyDescent="0.3">
      <c r="A113" s="361" t="s">
        <v>503</v>
      </c>
      <c r="B113" s="362" t="s">
        <v>504</v>
      </c>
      <c r="C113" s="363" t="s">
        <v>527</v>
      </c>
      <c r="D113" s="364" t="s">
        <v>528</v>
      </c>
      <c r="E113" s="363" t="s">
        <v>549</v>
      </c>
      <c r="F113" s="364" t="s">
        <v>550</v>
      </c>
      <c r="G113" s="363" t="s">
        <v>738</v>
      </c>
      <c r="H113" s="363" t="s">
        <v>739</v>
      </c>
      <c r="I113" s="365">
        <v>84.699996948242188</v>
      </c>
      <c r="J113" s="365">
        <v>160</v>
      </c>
      <c r="K113" s="366">
        <v>13552</v>
      </c>
    </row>
    <row r="114" spans="1:11" ht="14.4" customHeight="1" x14ac:dyDescent="0.3">
      <c r="A114" s="361" t="s">
        <v>503</v>
      </c>
      <c r="B114" s="362" t="s">
        <v>504</v>
      </c>
      <c r="C114" s="363" t="s">
        <v>527</v>
      </c>
      <c r="D114" s="364" t="s">
        <v>528</v>
      </c>
      <c r="E114" s="363" t="s">
        <v>549</v>
      </c>
      <c r="F114" s="364" t="s">
        <v>550</v>
      </c>
      <c r="G114" s="363" t="s">
        <v>638</v>
      </c>
      <c r="H114" s="363" t="s">
        <v>639</v>
      </c>
      <c r="I114" s="365">
        <v>71.389999389648437</v>
      </c>
      <c r="J114" s="365">
        <v>400</v>
      </c>
      <c r="K114" s="366">
        <v>28556</v>
      </c>
    </row>
    <row r="115" spans="1:11" ht="14.4" customHeight="1" x14ac:dyDescent="0.3">
      <c r="A115" s="361" t="s">
        <v>503</v>
      </c>
      <c r="B115" s="362" t="s">
        <v>504</v>
      </c>
      <c r="C115" s="363" t="s">
        <v>527</v>
      </c>
      <c r="D115" s="364" t="s">
        <v>528</v>
      </c>
      <c r="E115" s="363" t="s">
        <v>549</v>
      </c>
      <c r="F115" s="364" t="s">
        <v>550</v>
      </c>
      <c r="G115" s="363" t="s">
        <v>740</v>
      </c>
      <c r="H115" s="363" t="s">
        <v>741</v>
      </c>
      <c r="I115" s="365">
        <v>87.120002746582031</v>
      </c>
      <c r="J115" s="365">
        <v>35</v>
      </c>
      <c r="K115" s="366">
        <v>3049.199951171875</v>
      </c>
    </row>
    <row r="116" spans="1:11" ht="14.4" customHeight="1" x14ac:dyDescent="0.3">
      <c r="A116" s="361" t="s">
        <v>503</v>
      </c>
      <c r="B116" s="362" t="s">
        <v>504</v>
      </c>
      <c r="C116" s="363" t="s">
        <v>527</v>
      </c>
      <c r="D116" s="364" t="s">
        <v>528</v>
      </c>
      <c r="E116" s="363" t="s">
        <v>549</v>
      </c>
      <c r="F116" s="364" t="s">
        <v>550</v>
      </c>
      <c r="G116" s="363" t="s">
        <v>742</v>
      </c>
      <c r="H116" s="363" t="s">
        <v>743</v>
      </c>
      <c r="I116" s="365">
        <v>71.389999389648437</v>
      </c>
      <c r="J116" s="365">
        <v>300</v>
      </c>
      <c r="K116" s="366">
        <v>21417</v>
      </c>
    </row>
    <row r="117" spans="1:11" ht="14.4" customHeight="1" x14ac:dyDescent="0.3">
      <c r="A117" s="361" t="s">
        <v>503</v>
      </c>
      <c r="B117" s="362" t="s">
        <v>504</v>
      </c>
      <c r="C117" s="363" t="s">
        <v>527</v>
      </c>
      <c r="D117" s="364" t="s">
        <v>528</v>
      </c>
      <c r="E117" s="363" t="s">
        <v>549</v>
      </c>
      <c r="F117" s="364" t="s">
        <v>550</v>
      </c>
      <c r="G117" s="363" t="s">
        <v>744</v>
      </c>
      <c r="H117" s="363" t="s">
        <v>745</v>
      </c>
      <c r="I117" s="365">
        <v>96.800003051757813</v>
      </c>
      <c r="J117" s="365">
        <v>70</v>
      </c>
      <c r="K117" s="366">
        <v>6776</v>
      </c>
    </row>
    <row r="118" spans="1:11" ht="14.4" customHeight="1" x14ac:dyDescent="0.3">
      <c r="A118" s="361" t="s">
        <v>503</v>
      </c>
      <c r="B118" s="362" t="s">
        <v>504</v>
      </c>
      <c r="C118" s="363" t="s">
        <v>527</v>
      </c>
      <c r="D118" s="364" t="s">
        <v>528</v>
      </c>
      <c r="E118" s="363" t="s">
        <v>549</v>
      </c>
      <c r="F118" s="364" t="s">
        <v>550</v>
      </c>
      <c r="G118" s="363" t="s">
        <v>746</v>
      </c>
      <c r="H118" s="363" t="s">
        <v>747</v>
      </c>
      <c r="I118" s="365">
        <v>71.389999389648437</v>
      </c>
      <c r="J118" s="365">
        <v>200</v>
      </c>
      <c r="K118" s="366">
        <v>14278</v>
      </c>
    </row>
    <row r="119" spans="1:11" ht="14.4" customHeight="1" x14ac:dyDescent="0.3">
      <c r="A119" s="361" t="s">
        <v>503</v>
      </c>
      <c r="B119" s="362" t="s">
        <v>504</v>
      </c>
      <c r="C119" s="363" t="s">
        <v>527</v>
      </c>
      <c r="D119" s="364" t="s">
        <v>528</v>
      </c>
      <c r="E119" s="363" t="s">
        <v>549</v>
      </c>
      <c r="F119" s="364" t="s">
        <v>550</v>
      </c>
      <c r="G119" s="363" t="s">
        <v>640</v>
      </c>
      <c r="H119" s="363" t="s">
        <v>641</v>
      </c>
      <c r="I119" s="365">
        <v>0.47499999403953552</v>
      </c>
      <c r="J119" s="365">
        <v>2000</v>
      </c>
      <c r="K119" s="366">
        <v>950</v>
      </c>
    </row>
    <row r="120" spans="1:11" ht="14.4" customHeight="1" x14ac:dyDescent="0.3">
      <c r="A120" s="361" t="s">
        <v>503</v>
      </c>
      <c r="B120" s="362" t="s">
        <v>504</v>
      </c>
      <c r="C120" s="363" t="s">
        <v>527</v>
      </c>
      <c r="D120" s="364" t="s">
        <v>528</v>
      </c>
      <c r="E120" s="363" t="s">
        <v>642</v>
      </c>
      <c r="F120" s="364" t="s">
        <v>643</v>
      </c>
      <c r="G120" s="363" t="s">
        <v>748</v>
      </c>
      <c r="H120" s="363" t="s">
        <v>749</v>
      </c>
      <c r="I120" s="365">
        <v>692.989990234375</v>
      </c>
      <c r="J120" s="365">
        <v>10</v>
      </c>
      <c r="K120" s="366">
        <v>6929.91015625</v>
      </c>
    </row>
    <row r="121" spans="1:11" ht="14.4" customHeight="1" x14ac:dyDescent="0.3">
      <c r="A121" s="361" t="s">
        <v>503</v>
      </c>
      <c r="B121" s="362" t="s">
        <v>504</v>
      </c>
      <c r="C121" s="363" t="s">
        <v>527</v>
      </c>
      <c r="D121" s="364" t="s">
        <v>528</v>
      </c>
      <c r="E121" s="363" t="s">
        <v>652</v>
      </c>
      <c r="F121" s="364" t="s">
        <v>653</v>
      </c>
      <c r="G121" s="363" t="s">
        <v>656</v>
      </c>
      <c r="H121" s="363" t="s">
        <v>657</v>
      </c>
      <c r="I121" s="365">
        <v>0.55000001192092896</v>
      </c>
      <c r="J121" s="365">
        <v>2000</v>
      </c>
      <c r="K121" s="366">
        <v>1100</v>
      </c>
    </row>
    <row r="122" spans="1:11" ht="14.4" customHeight="1" x14ac:dyDescent="0.3">
      <c r="A122" s="361" t="s">
        <v>503</v>
      </c>
      <c r="B122" s="362" t="s">
        <v>504</v>
      </c>
      <c r="C122" s="363" t="s">
        <v>527</v>
      </c>
      <c r="D122" s="364" t="s">
        <v>528</v>
      </c>
      <c r="E122" s="363" t="s">
        <v>652</v>
      </c>
      <c r="F122" s="364" t="s">
        <v>653</v>
      </c>
      <c r="G122" s="363" t="s">
        <v>750</v>
      </c>
      <c r="H122" s="363" t="s">
        <v>751</v>
      </c>
      <c r="I122" s="365">
        <v>21.780000686645508</v>
      </c>
      <c r="J122" s="365">
        <v>50</v>
      </c>
      <c r="K122" s="366">
        <v>1089</v>
      </c>
    </row>
    <row r="123" spans="1:11" ht="14.4" customHeight="1" x14ac:dyDescent="0.3">
      <c r="A123" s="361" t="s">
        <v>503</v>
      </c>
      <c r="B123" s="362" t="s">
        <v>504</v>
      </c>
      <c r="C123" s="363" t="s">
        <v>527</v>
      </c>
      <c r="D123" s="364" t="s">
        <v>528</v>
      </c>
      <c r="E123" s="363" t="s">
        <v>577</v>
      </c>
      <c r="F123" s="364" t="s">
        <v>578</v>
      </c>
      <c r="G123" s="363" t="s">
        <v>752</v>
      </c>
      <c r="H123" s="363" t="s">
        <v>753</v>
      </c>
      <c r="I123" s="365">
        <v>12.577142987932477</v>
      </c>
      <c r="J123" s="365">
        <v>1300</v>
      </c>
      <c r="K123" s="366">
        <v>16353</v>
      </c>
    </row>
    <row r="124" spans="1:11" ht="14.4" customHeight="1" x14ac:dyDescent="0.3">
      <c r="A124" s="361" t="s">
        <v>503</v>
      </c>
      <c r="B124" s="362" t="s">
        <v>504</v>
      </c>
      <c r="C124" s="363" t="s">
        <v>527</v>
      </c>
      <c r="D124" s="364" t="s">
        <v>528</v>
      </c>
      <c r="E124" s="363" t="s">
        <v>577</v>
      </c>
      <c r="F124" s="364" t="s">
        <v>578</v>
      </c>
      <c r="G124" s="363" t="s">
        <v>754</v>
      </c>
      <c r="H124" s="363" t="s">
        <v>755</v>
      </c>
      <c r="I124" s="365">
        <v>12.590000152587891</v>
      </c>
      <c r="J124" s="365">
        <v>500</v>
      </c>
      <c r="K124" s="366">
        <v>6295.10009765625</v>
      </c>
    </row>
    <row r="125" spans="1:11" ht="14.4" customHeight="1" x14ac:dyDescent="0.3">
      <c r="A125" s="361" t="s">
        <v>503</v>
      </c>
      <c r="B125" s="362" t="s">
        <v>504</v>
      </c>
      <c r="C125" s="363" t="s">
        <v>527</v>
      </c>
      <c r="D125" s="364" t="s">
        <v>528</v>
      </c>
      <c r="E125" s="363" t="s">
        <v>577</v>
      </c>
      <c r="F125" s="364" t="s">
        <v>578</v>
      </c>
      <c r="G125" s="363" t="s">
        <v>756</v>
      </c>
      <c r="H125" s="363" t="s">
        <v>757</v>
      </c>
      <c r="I125" s="365">
        <v>12.579999923706055</v>
      </c>
      <c r="J125" s="365">
        <v>250</v>
      </c>
      <c r="K125" s="366">
        <v>3145</v>
      </c>
    </row>
    <row r="126" spans="1:11" ht="14.4" customHeight="1" x14ac:dyDescent="0.3">
      <c r="A126" s="361" t="s">
        <v>503</v>
      </c>
      <c r="B126" s="362" t="s">
        <v>504</v>
      </c>
      <c r="C126" s="363" t="s">
        <v>527</v>
      </c>
      <c r="D126" s="364" t="s">
        <v>528</v>
      </c>
      <c r="E126" s="363" t="s">
        <v>577</v>
      </c>
      <c r="F126" s="364" t="s">
        <v>578</v>
      </c>
      <c r="G126" s="363" t="s">
        <v>670</v>
      </c>
      <c r="H126" s="363" t="s">
        <v>671</v>
      </c>
      <c r="I126" s="365">
        <v>20.159999847412109</v>
      </c>
      <c r="J126" s="365">
        <v>150</v>
      </c>
      <c r="K126" s="366">
        <v>3023.580078125</v>
      </c>
    </row>
    <row r="127" spans="1:11" ht="14.4" customHeight="1" x14ac:dyDescent="0.3">
      <c r="A127" s="361" t="s">
        <v>503</v>
      </c>
      <c r="B127" s="362" t="s">
        <v>504</v>
      </c>
      <c r="C127" s="363" t="s">
        <v>527</v>
      </c>
      <c r="D127" s="364" t="s">
        <v>528</v>
      </c>
      <c r="E127" s="363" t="s">
        <v>577</v>
      </c>
      <c r="F127" s="364" t="s">
        <v>578</v>
      </c>
      <c r="G127" s="363" t="s">
        <v>672</v>
      </c>
      <c r="H127" s="363" t="s">
        <v>673</v>
      </c>
      <c r="I127" s="365">
        <v>20.159999847412109</v>
      </c>
      <c r="J127" s="365">
        <v>100</v>
      </c>
      <c r="K127" s="366">
        <v>2015.6500244140625</v>
      </c>
    </row>
    <row r="128" spans="1:11" ht="14.4" customHeight="1" x14ac:dyDescent="0.3">
      <c r="A128" s="361" t="s">
        <v>503</v>
      </c>
      <c r="B128" s="362" t="s">
        <v>504</v>
      </c>
      <c r="C128" s="363" t="s">
        <v>527</v>
      </c>
      <c r="D128" s="364" t="s">
        <v>528</v>
      </c>
      <c r="E128" s="363" t="s">
        <v>577</v>
      </c>
      <c r="F128" s="364" t="s">
        <v>578</v>
      </c>
      <c r="G128" s="363" t="s">
        <v>758</v>
      </c>
      <c r="H128" s="363" t="s">
        <v>759</v>
      </c>
      <c r="I128" s="365">
        <v>10.159999847412109</v>
      </c>
      <c r="J128" s="365">
        <v>50</v>
      </c>
      <c r="K128" s="366">
        <v>508.20001220703125</v>
      </c>
    </row>
    <row r="129" spans="1:11" ht="14.4" customHeight="1" x14ac:dyDescent="0.3">
      <c r="A129" s="361" t="s">
        <v>503</v>
      </c>
      <c r="B129" s="362" t="s">
        <v>504</v>
      </c>
      <c r="C129" s="363" t="s">
        <v>527</v>
      </c>
      <c r="D129" s="364" t="s">
        <v>528</v>
      </c>
      <c r="E129" s="363" t="s">
        <v>577</v>
      </c>
      <c r="F129" s="364" t="s">
        <v>578</v>
      </c>
      <c r="G129" s="363" t="s">
        <v>678</v>
      </c>
      <c r="H129" s="363" t="s">
        <v>679</v>
      </c>
      <c r="I129" s="365">
        <v>10.164999961853027</v>
      </c>
      <c r="J129" s="365">
        <v>200</v>
      </c>
      <c r="K129" s="366">
        <v>2033.6000366210937</v>
      </c>
    </row>
    <row r="130" spans="1:11" ht="14.4" customHeight="1" x14ac:dyDescent="0.3">
      <c r="A130" s="361" t="s">
        <v>503</v>
      </c>
      <c r="B130" s="362" t="s">
        <v>504</v>
      </c>
      <c r="C130" s="363" t="s">
        <v>527</v>
      </c>
      <c r="D130" s="364" t="s">
        <v>528</v>
      </c>
      <c r="E130" s="363" t="s">
        <v>577</v>
      </c>
      <c r="F130" s="364" t="s">
        <v>578</v>
      </c>
      <c r="G130" s="363" t="s">
        <v>680</v>
      </c>
      <c r="H130" s="363" t="s">
        <v>681</v>
      </c>
      <c r="I130" s="365">
        <v>10.159999847412109</v>
      </c>
      <c r="J130" s="365">
        <v>350</v>
      </c>
      <c r="K130" s="366">
        <v>3556.2000122070312</v>
      </c>
    </row>
    <row r="131" spans="1:11" ht="14.4" customHeight="1" x14ac:dyDescent="0.3">
      <c r="A131" s="361" t="s">
        <v>503</v>
      </c>
      <c r="B131" s="362" t="s">
        <v>504</v>
      </c>
      <c r="C131" s="363" t="s">
        <v>527</v>
      </c>
      <c r="D131" s="364" t="s">
        <v>528</v>
      </c>
      <c r="E131" s="363" t="s">
        <v>577</v>
      </c>
      <c r="F131" s="364" t="s">
        <v>578</v>
      </c>
      <c r="G131" s="363" t="s">
        <v>682</v>
      </c>
      <c r="H131" s="363" t="s">
        <v>683</v>
      </c>
      <c r="I131" s="365">
        <v>10.170000076293945</v>
      </c>
      <c r="J131" s="365">
        <v>300</v>
      </c>
      <c r="K131" s="366">
        <v>3050.5999755859375</v>
      </c>
    </row>
    <row r="132" spans="1:11" ht="14.4" customHeight="1" x14ac:dyDescent="0.3">
      <c r="A132" s="361" t="s">
        <v>503</v>
      </c>
      <c r="B132" s="362" t="s">
        <v>504</v>
      </c>
      <c r="C132" s="363" t="s">
        <v>527</v>
      </c>
      <c r="D132" s="364" t="s">
        <v>528</v>
      </c>
      <c r="E132" s="363" t="s">
        <v>577</v>
      </c>
      <c r="F132" s="364" t="s">
        <v>578</v>
      </c>
      <c r="G132" s="363" t="s">
        <v>684</v>
      </c>
      <c r="H132" s="363" t="s">
        <v>685</v>
      </c>
      <c r="I132" s="365">
        <v>10.159999847412109</v>
      </c>
      <c r="J132" s="365">
        <v>100</v>
      </c>
      <c r="K132" s="366">
        <v>1016.4000244140625</v>
      </c>
    </row>
    <row r="133" spans="1:11" ht="14.4" customHeight="1" x14ac:dyDescent="0.3">
      <c r="A133" s="361" t="s">
        <v>503</v>
      </c>
      <c r="B133" s="362" t="s">
        <v>504</v>
      </c>
      <c r="C133" s="363" t="s">
        <v>527</v>
      </c>
      <c r="D133" s="364" t="s">
        <v>528</v>
      </c>
      <c r="E133" s="363" t="s">
        <v>577</v>
      </c>
      <c r="F133" s="364" t="s">
        <v>578</v>
      </c>
      <c r="G133" s="363" t="s">
        <v>760</v>
      </c>
      <c r="H133" s="363" t="s">
        <v>761</v>
      </c>
      <c r="I133" s="365">
        <v>19.120000839233398</v>
      </c>
      <c r="J133" s="365">
        <v>200</v>
      </c>
      <c r="K133" s="366">
        <v>3823.5999755859375</v>
      </c>
    </row>
    <row r="134" spans="1:11" ht="14.4" customHeight="1" x14ac:dyDescent="0.3">
      <c r="A134" s="361" t="s">
        <v>503</v>
      </c>
      <c r="B134" s="362" t="s">
        <v>504</v>
      </c>
      <c r="C134" s="363" t="s">
        <v>527</v>
      </c>
      <c r="D134" s="364" t="s">
        <v>528</v>
      </c>
      <c r="E134" s="363" t="s">
        <v>577</v>
      </c>
      <c r="F134" s="364" t="s">
        <v>578</v>
      </c>
      <c r="G134" s="363" t="s">
        <v>762</v>
      </c>
      <c r="H134" s="363" t="s">
        <v>763</v>
      </c>
      <c r="I134" s="365">
        <v>19.120000839233398</v>
      </c>
      <c r="J134" s="365">
        <v>50</v>
      </c>
      <c r="K134" s="366">
        <v>955.9000244140625</v>
      </c>
    </row>
    <row r="135" spans="1:11" ht="14.4" customHeight="1" x14ac:dyDescent="0.3">
      <c r="A135" s="361" t="s">
        <v>503</v>
      </c>
      <c r="B135" s="362" t="s">
        <v>504</v>
      </c>
      <c r="C135" s="363" t="s">
        <v>527</v>
      </c>
      <c r="D135" s="364" t="s">
        <v>528</v>
      </c>
      <c r="E135" s="363" t="s">
        <v>577</v>
      </c>
      <c r="F135" s="364" t="s">
        <v>578</v>
      </c>
      <c r="G135" s="363" t="s">
        <v>686</v>
      </c>
      <c r="H135" s="363" t="s">
        <v>687</v>
      </c>
      <c r="I135" s="365">
        <v>19.120000839233398</v>
      </c>
      <c r="J135" s="365">
        <v>50</v>
      </c>
      <c r="K135" s="366">
        <v>955.9000244140625</v>
      </c>
    </row>
    <row r="136" spans="1:11" ht="14.4" customHeight="1" x14ac:dyDescent="0.3">
      <c r="A136" s="361" t="s">
        <v>503</v>
      </c>
      <c r="B136" s="362" t="s">
        <v>504</v>
      </c>
      <c r="C136" s="363" t="s">
        <v>530</v>
      </c>
      <c r="D136" s="364" t="s">
        <v>531</v>
      </c>
      <c r="E136" s="363" t="s">
        <v>583</v>
      </c>
      <c r="F136" s="364" t="s">
        <v>584</v>
      </c>
      <c r="G136" s="363" t="s">
        <v>764</v>
      </c>
      <c r="H136" s="363" t="s">
        <v>765</v>
      </c>
      <c r="I136" s="365">
        <v>109.87000274658203</v>
      </c>
      <c r="J136" s="365">
        <v>1</v>
      </c>
      <c r="K136" s="366">
        <v>109.87000274658203</v>
      </c>
    </row>
    <row r="137" spans="1:11" ht="14.4" customHeight="1" x14ac:dyDescent="0.3">
      <c r="A137" s="361" t="s">
        <v>503</v>
      </c>
      <c r="B137" s="362" t="s">
        <v>504</v>
      </c>
      <c r="C137" s="363" t="s">
        <v>530</v>
      </c>
      <c r="D137" s="364" t="s">
        <v>531</v>
      </c>
      <c r="E137" s="363" t="s">
        <v>583</v>
      </c>
      <c r="F137" s="364" t="s">
        <v>584</v>
      </c>
      <c r="G137" s="363" t="s">
        <v>766</v>
      </c>
      <c r="H137" s="363" t="s">
        <v>767</v>
      </c>
      <c r="I137" s="365">
        <v>71.090000152587891</v>
      </c>
      <c r="J137" s="365">
        <v>3</v>
      </c>
      <c r="K137" s="366">
        <v>214.05000305175781</v>
      </c>
    </row>
    <row r="138" spans="1:11" ht="14.4" customHeight="1" x14ac:dyDescent="0.3">
      <c r="A138" s="361" t="s">
        <v>503</v>
      </c>
      <c r="B138" s="362" t="s">
        <v>504</v>
      </c>
      <c r="C138" s="363" t="s">
        <v>530</v>
      </c>
      <c r="D138" s="364" t="s">
        <v>531</v>
      </c>
      <c r="E138" s="363" t="s">
        <v>583</v>
      </c>
      <c r="F138" s="364" t="s">
        <v>584</v>
      </c>
      <c r="G138" s="363" t="s">
        <v>768</v>
      </c>
      <c r="H138" s="363" t="s">
        <v>769</v>
      </c>
      <c r="I138" s="365">
        <v>220.22000122070312</v>
      </c>
      <c r="J138" s="365">
        <v>1</v>
      </c>
      <c r="K138" s="366">
        <v>220.22000122070312</v>
      </c>
    </row>
    <row r="139" spans="1:11" ht="14.4" customHeight="1" x14ac:dyDescent="0.3">
      <c r="A139" s="361" t="s">
        <v>503</v>
      </c>
      <c r="B139" s="362" t="s">
        <v>504</v>
      </c>
      <c r="C139" s="363" t="s">
        <v>530</v>
      </c>
      <c r="D139" s="364" t="s">
        <v>531</v>
      </c>
      <c r="E139" s="363" t="s">
        <v>583</v>
      </c>
      <c r="F139" s="364" t="s">
        <v>584</v>
      </c>
      <c r="G139" s="363" t="s">
        <v>770</v>
      </c>
      <c r="H139" s="363" t="s">
        <v>771</v>
      </c>
      <c r="I139" s="365">
        <v>176.66000366210937</v>
      </c>
      <c r="J139" s="365">
        <v>1</v>
      </c>
      <c r="K139" s="366">
        <v>176.66000366210937</v>
      </c>
    </row>
    <row r="140" spans="1:11" ht="14.4" customHeight="1" x14ac:dyDescent="0.3">
      <c r="A140" s="361" t="s">
        <v>503</v>
      </c>
      <c r="B140" s="362" t="s">
        <v>504</v>
      </c>
      <c r="C140" s="363" t="s">
        <v>530</v>
      </c>
      <c r="D140" s="364" t="s">
        <v>531</v>
      </c>
      <c r="E140" s="363" t="s">
        <v>583</v>
      </c>
      <c r="F140" s="364" t="s">
        <v>584</v>
      </c>
      <c r="G140" s="363" t="s">
        <v>772</v>
      </c>
      <c r="H140" s="363" t="s">
        <v>773</v>
      </c>
      <c r="I140" s="365">
        <v>75</v>
      </c>
      <c r="J140" s="365">
        <v>1</v>
      </c>
      <c r="K140" s="366">
        <v>75</v>
      </c>
    </row>
    <row r="141" spans="1:11" ht="14.4" customHeight="1" x14ac:dyDescent="0.3">
      <c r="A141" s="361" t="s">
        <v>503</v>
      </c>
      <c r="B141" s="362" t="s">
        <v>504</v>
      </c>
      <c r="C141" s="363" t="s">
        <v>530</v>
      </c>
      <c r="D141" s="364" t="s">
        <v>531</v>
      </c>
      <c r="E141" s="363" t="s">
        <v>583</v>
      </c>
      <c r="F141" s="364" t="s">
        <v>584</v>
      </c>
      <c r="G141" s="363" t="s">
        <v>774</v>
      </c>
      <c r="H141" s="363" t="s">
        <v>775</v>
      </c>
      <c r="I141" s="365">
        <v>6955</v>
      </c>
      <c r="J141" s="365">
        <v>1</v>
      </c>
      <c r="K141" s="366">
        <v>6955</v>
      </c>
    </row>
    <row r="142" spans="1:11" ht="14.4" customHeight="1" x14ac:dyDescent="0.3">
      <c r="A142" s="361" t="s">
        <v>503</v>
      </c>
      <c r="B142" s="362" t="s">
        <v>504</v>
      </c>
      <c r="C142" s="363" t="s">
        <v>530</v>
      </c>
      <c r="D142" s="364" t="s">
        <v>531</v>
      </c>
      <c r="E142" s="363" t="s">
        <v>583</v>
      </c>
      <c r="F142" s="364" t="s">
        <v>584</v>
      </c>
      <c r="G142" s="363" t="s">
        <v>776</v>
      </c>
      <c r="H142" s="363" t="s">
        <v>777</v>
      </c>
      <c r="I142" s="365">
        <v>267.52999877929687</v>
      </c>
      <c r="J142" s="365">
        <v>1</v>
      </c>
      <c r="K142" s="366">
        <v>267.52999877929687</v>
      </c>
    </row>
    <row r="143" spans="1:11" ht="14.4" customHeight="1" x14ac:dyDescent="0.3">
      <c r="A143" s="361" t="s">
        <v>503</v>
      </c>
      <c r="B143" s="362" t="s">
        <v>504</v>
      </c>
      <c r="C143" s="363" t="s">
        <v>530</v>
      </c>
      <c r="D143" s="364" t="s">
        <v>531</v>
      </c>
      <c r="E143" s="363" t="s">
        <v>583</v>
      </c>
      <c r="F143" s="364" t="s">
        <v>584</v>
      </c>
      <c r="G143" s="363" t="s">
        <v>585</v>
      </c>
      <c r="H143" s="363" t="s">
        <v>586</v>
      </c>
      <c r="I143" s="365">
        <v>815.75</v>
      </c>
      <c r="J143" s="365">
        <v>1</v>
      </c>
      <c r="K143" s="366">
        <v>815.75</v>
      </c>
    </row>
    <row r="144" spans="1:11" ht="14.4" customHeight="1" x14ac:dyDescent="0.3">
      <c r="A144" s="361" t="s">
        <v>503</v>
      </c>
      <c r="B144" s="362" t="s">
        <v>504</v>
      </c>
      <c r="C144" s="363" t="s">
        <v>530</v>
      </c>
      <c r="D144" s="364" t="s">
        <v>531</v>
      </c>
      <c r="E144" s="363" t="s">
        <v>583</v>
      </c>
      <c r="F144" s="364" t="s">
        <v>584</v>
      </c>
      <c r="G144" s="363" t="s">
        <v>778</v>
      </c>
      <c r="H144" s="363" t="s">
        <v>779</v>
      </c>
      <c r="I144" s="365">
        <v>1194.25</v>
      </c>
      <c r="J144" s="365">
        <v>1</v>
      </c>
      <c r="K144" s="366">
        <v>1194.25</v>
      </c>
    </row>
    <row r="145" spans="1:11" ht="14.4" customHeight="1" x14ac:dyDescent="0.3">
      <c r="A145" s="361" t="s">
        <v>503</v>
      </c>
      <c r="B145" s="362" t="s">
        <v>504</v>
      </c>
      <c r="C145" s="363" t="s">
        <v>530</v>
      </c>
      <c r="D145" s="364" t="s">
        <v>531</v>
      </c>
      <c r="E145" s="363" t="s">
        <v>583</v>
      </c>
      <c r="F145" s="364" t="s">
        <v>584</v>
      </c>
      <c r="G145" s="363" t="s">
        <v>780</v>
      </c>
      <c r="H145" s="363" t="s">
        <v>781</v>
      </c>
      <c r="I145" s="365">
        <v>115.80000305175781</v>
      </c>
      <c r="J145" s="365">
        <v>1</v>
      </c>
      <c r="K145" s="366">
        <v>115.80000305175781</v>
      </c>
    </row>
    <row r="146" spans="1:11" ht="14.4" customHeight="1" x14ac:dyDescent="0.3">
      <c r="A146" s="361" t="s">
        <v>503</v>
      </c>
      <c r="B146" s="362" t="s">
        <v>504</v>
      </c>
      <c r="C146" s="363" t="s">
        <v>530</v>
      </c>
      <c r="D146" s="364" t="s">
        <v>531</v>
      </c>
      <c r="E146" s="363" t="s">
        <v>583</v>
      </c>
      <c r="F146" s="364" t="s">
        <v>584</v>
      </c>
      <c r="G146" s="363" t="s">
        <v>782</v>
      </c>
      <c r="H146" s="363" t="s">
        <v>783</v>
      </c>
      <c r="I146" s="365">
        <v>272.25</v>
      </c>
      <c r="J146" s="365">
        <v>1</v>
      </c>
      <c r="K146" s="366">
        <v>272.25</v>
      </c>
    </row>
    <row r="147" spans="1:11" ht="14.4" customHeight="1" x14ac:dyDescent="0.3">
      <c r="A147" s="361" t="s">
        <v>503</v>
      </c>
      <c r="B147" s="362" t="s">
        <v>504</v>
      </c>
      <c r="C147" s="363" t="s">
        <v>530</v>
      </c>
      <c r="D147" s="364" t="s">
        <v>531</v>
      </c>
      <c r="E147" s="363" t="s">
        <v>583</v>
      </c>
      <c r="F147" s="364" t="s">
        <v>584</v>
      </c>
      <c r="G147" s="363" t="s">
        <v>784</v>
      </c>
      <c r="H147" s="363" t="s">
        <v>785</v>
      </c>
      <c r="I147" s="365">
        <v>938.96002197265625</v>
      </c>
      <c r="J147" s="365">
        <v>3</v>
      </c>
      <c r="K147" s="366">
        <v>2816.8800659179687</v>
      </c>
    </row>
    <row r="148" spans="1:11" ht="14.4" customHeight="1" x14ac:dyDescent="0.3">
      <c r="A148" s="361" t="s">
        <v>503</v>
      </c>
      <c r="B148" s="362" t="s">
        <v>504</v>
      </c>
      <c r="C148" s="363" t="s">
        <v>530</v>
      </c>
      <c r="D148" s="364" t="s">
        <v>531</v>
      </c>
      <c r="E148" s="363" t="s">
        <v>583</v>
      </c>
      <c r="F148" s="364" t="s">
        <v>584</v>
      </c>
      <c r="G148" s="363" t="s">
        <v>786</v>
      </c>
      <c r="H148" s="363" t="s">
        <v>787</v>
      </c>
      <c r="I148" s="365">
        <v>938.96002197265625</v>
      </c>
      <c r="J148" s="365">
        <v>3</v>
      </c>
      <c r="K148" s="366">
        <v>2816.8800659179687</v>
      </c>
    </row>
    <row r="149" spans="1:11" ht="14.4" customHeight="1" x14ac:dyDescent="0.3">
      <c r="A149" s="361" t="s">
        <v>503</v>
      </c>
      <c r="B149" s="362" t="s">
        <v>504</v>
      </c>
      <c r="C149" s="363" t="s">
        <v>530</v>
      </c>
      <c r="D149" s="364" t="s">
        <v>531</v>
      </c>
      <c r="E149" s="363" t="s">
        <v>583</v>
      </c>
      <c r="F149" s="364" t="s">
        <v>584</v>
      </c>
      <c r="G149" s="363" t="s">
        <v>788</v>
      </c>
      <c r="H149" s="363" t="s">
        <v>789</v>
      </c>
      <c r="I149" s="365">
        <v>416.239990234375</v>
      </c>
      <c r="J149" s="365">
        <v>1</v>
      </c>
      <c r="K149" s="366">
        <v>416.239990234375</v>
      </c>
    </row>
    <row r="150" spans="1:11" ht="14.4" customHeight="1" x14ac:dyDescent="0.3">
      <c r="A150" s="361" t="s">
        <v>503</v>
      </c>
      <c r="B150" s="362" t="s">
        <v>504</v>
      </c>
      <c r="C150" s="363" t="s">
        <v>530</v>
      </c>
      <c r="D150" s="364" t="s">
        <v>531</v>
      </c>
      <c r="E150" s="363" t="s">
        <v>583</v>
      </c>
      <c r="F150" s="364" t="s">
        <v>584</v>
      </c>
      <c r="G150" s="363" t="s">
        <v>790</v>
      </c>
      <c r="H150" s="363" t="s">
        <v>791</v>
      </c>
      <c r="I150" s="365">
        <v>1730.300048828125</v>
      </c>
      <c r="J150" s="365">
        <v>1</v>
      </c>
      <c r="K150" s="366">
        <v>1730.300048828125</v>
      </c>
    </row>
    <row r="151" spans="1:11" ht="14.4" customHeight="1" x14ac:dyDescent="0.3">
      <c r="A151" s="361" t="s">
        <v>503</v>
      </c>
      <c r="B151" s="362" t="s">
        <v>504</v>
      </c>
      <c r="C151" s="363" t="s">
        <v>530</v>
      </c>
      <c r="D151" s="364" t="s">
        <v>531</v>
      </c>
      <c r="E151" s="363" t="s">
        <v>583</v>
      </c>
      <c r="F151" s="364" t="s">
        <v>584</v>
      </c>
      <c r="G151" s="363" t="s">
        <v>792</v>
      </c>
      <c r="H151" s="363" t="s">
        <v>793</v>
      </c>
      <c r="I151" s="365">
        <v>491.864990234375</v>
      </c>
      <c r="J151" s="365">
        <v>4</v>
      </c>
      <c r="K151" s="366">
        <v>1816.2099609375</v>
      </c>
    </row>
    <row r="152" spans="1:11" ht="14.4" customHeight="1" x14ac:dyDescent="0.3">
      <c r="A152" s="361" t="s">
        <v>503</v>
      </c>
      <c r="B152" s="362" t="s">
        <v>504</v>
      </c>
      <c r="C152" s="363" t="s">
        <v>530</v>
      </c>
      <c r="D152" s="364" t="s">
        <v>531</v>
      </c>
      <c r="E152" s="363" t="s">
        <v>583</v>
      </c>
      <c r="F152" s="364" t="s">
        <v>584</v>
      </c>
      <c r="G152" s="363" t="s">
        <v>794</v>
      </c>
      <c r="H152" s="363" t="s">
        <v>795</v>
      </c>
      <c r="I152" s="365">
        <v>781.65997314453125</v>
      </c>
      <c r="J152" s="365">
        <v>1</v>
      </c>
      <c r="K152" s="366">
        <v>781.65997314453125</v>
      </c>
    </row>
    <row r="153" spans="1:11" ht="14.4" customHeight="1" x14ac:dyDescent="0.3">
      <c r="A153" s="361" t="s">
        <v>503</v>
      </c>
      <c r="B153" s="362" t="s">
        <v>504</v>
      </c>
      <c r="C153" s="363" t="s">
        <v>530</v>
      </c>
      <c r="D153" s="364" t="s">
        <v>531</v>
      </c>
      <c r="E153" s="363" t="s">
        <v>583</v>
      </c>
      <c r="F153" s="364" t="s">
        <v>584</v>
      </c>
      <c r="G153" s="363" t="s">
        <v>796</v>
      </c>
      <c r="H153" s="363" t="s">
        <v>797</v>
      </c>
      <c r="I153" s="365">
        <v>218</v>
      </c>
      <c r="J153" s="365">
        <v>1</v>
      </c>
      <c r="K153" s="366">
        <v>218</v>
      </c>
    </row>
    <row r="154" spans="1:11" ht="14.4" customHeight="1" x14ac:dyDescent="0.3">
      <c r="A154" s="361" t="s">
        <v>503</v>
      </c>
      <c r="B154" s="362" t="s">
        <v>504</v>
      </c>
      <c r="C154" s="363" t="s">
        <v>530</v>
      </c>
      <c r="D154" s="364" t="s">
        <v>531</v>
      </c>
      <c r="E154" s="363" t="s">
        <v>583</v>
      </c>
      <c r="F154" s="364" t="s">
        <v>584</v>
      </c>
      <c r="G154" s="363" t="s">
        <v>798</v>
      </c>
      <c r="H154" s="363" t="s">
        <v>799</v>
      </c>
      <c r="I154" s="365">
        <v>71.860000610351563</v>
      </c>
      <c r="J154" s="365">
        <v>1</v>
      </c>
      <c r="K154" s="366">
        <v>71.860000610351563</v>
      </c>
    </row>
    <row r="155" spans="1:11" ht="14.4" customHeight="1" x14ac:dyDescent="0.3">
      <c r="A155" s="361" t="s">
        <v>503</v>
      </c>
      <c r="B155" s="362" t="s">
        <v>504</v>
      </c>
      <c r="C155" s="363" t="s">
        <v>530</v>
      </c>
      <c r="D155" s="364" t="s">
        <v>531</v>
      </c>
      <c r="E155" s="363" t="s">
        <v>583</v>
      </c>
      <c r="F155" s="364" t="s">
        <v>584</v>
      </c>
      <c r="G155" s="363" t="s">
        <v>800</v>
      </c>
      <c r="H155" s="363" t="s">
        <v>801</v>
      </c>
      <c r="I155" s="365">
        <v>216.3800048828125</v>
      </c>
      <c r="J155" s="365">
        <v>2</v>
      </c>
      <c r="K155" s="366">
        <v>432.760009765625</v>
      </c>
    </row>
    <row r="156" spans="1:11" ht="14.4" customHeight="1" x14ac:dyDescent="0.3">
      <c r="A156" s="361" t="s">
        <v>503</v>
      </c>
      <c r="B156" s="362" t="s">
        <v>504</v>
      </c>
      <c r="C156" s="363" t="s">
        <v>530</v>
      </c>
      <c r="D156" s="364" t="s">
        <v>531</v>
      </c>
      <c r="E156" s="363" t="s">
        <v>583</v>
      </c>
      <c r="F156" s="364" t="s">
        <v>584</v>
      </c>
      <c r="G156" s="363" t="s">
        <v>802</v>
      </c>
      <c r="H156" s="363" t="s">
        <v>803</v>
      </c>
      <c r="I156" s="365">
        <v>718.739990234375</v>
      </c>
      <c r="J156" s="365">
        <v>1</v>
      </c>
      <c r="K156" s="366">
        <v>718.739990234375</v>
      </c>
    </row>
    <row r="157" spans="1:11" ht="14.4" customHeight="1" x14ac:dyDescent="0.3">
      <c r="A157" s="361" t="s">
        <v>503</v>
      </c>
      <c r="B157" s="362" t="s">
        <v>504</v>
      </c>
      <c r="C157" s="363" t="s">
        <v>530</v>
      </c>
      <c r="D157" s="364" t="s">
        <v>531</v>
      </c>
      <c r="E157" s="363" t="s">
        <v>583</v>
      </c>
      <c r="F157" s="364" t="s">
        <v>584</v>
      </c>
      <c r="G157" s="363" t="s">
        <v>804</v>
      </c>
      <c r="H157" s="363" t="s">
        <v>805</v>
      </c>
      <c r="I157" s="365">
        <v>174.98500061035156</v>
      </c>
      <c r="J157" s="365">
        <v>4</v>
      </c>
      <c r="K157" s="366">
        <v>699.94000244140625</v>
      </c>
    </row>
    <row r="158" spans="1:11" ht="14.4" customHeight="1" x14ac:dyDescent="0.3">
      <c r="A158" s="361" t="s">
        <v>503</v>
      </c>
      <c r="B158" s="362" t="s">
        <v>504</v>
      </c>
      <c r="C158" s="363" t="s">
        <v>530</v>
      </c>
      <c r="D158" s="364" t="s">
        <v>531</v>
      </c>
      <c r="E158" s="363" t="s">
        <v>583</v>
      </c>
      <c r="F158" s="364" t="s">
        <v>584</v>
      </c>
      <c r="G158" s="363" t="s">
        <v>806</v>
      </c>
      <c r="H158" s="363" t="s">
        <v>807</v>
      </c>
      <c r="I158" s="365">
        <v>91.110000610351563</v>
      </c>
      <c r="J158" s="365">
        <v>1</v>
      </c>
      <c r="K158" s="366">
        <v>91.110000610351563</v>
      </c>
    </row>
    <row r="159" spans="1:11" ht="14.4" customHeight="1" x14ac:dyDescent="0.3">
      <c r="A159" s="361" t="s">
        <v>503</v>
      </c>
      <c r="B159" s="362" t="s">
        <v>504</v>
      </c>
      <c r="C159" s="363" t="s">
        <v>530</v>
      </c>
      <c r="D159" s="364" t="s">
        <v>531</v>
      </c>
      <c r="E159" s="363" t="s">
        <v>583</v>
      </c>
      <c r="F159" s="364" t="s">
        <v>584</v>
      </c>
      <c r="G159" s="363" t="s">
        <v>808</v>
      </c>
      <c r="H159" s="363" t="s">
        <v>809</v>
      </c>
      <c r="I159" s="365">
        <v>536.030029296875</v>
      </c>
      <c r="J159" s="365">
        <v>2</v>
      </c>
      <c r="K159" s="366">
        <v>1072.06005859375</v>
      </c>
    </row>
    <row r="160" spans="1:11" ht="14.4" customHeight="1" x14ac:dyDescent="0.3">
      <c r="A160" s="361" t="s">
        <v>503</v>
      </c>
      <c r="B160" s="362" t="s">
        <v>504</v>
      </c>
      <c r="C160" s="363" t="s">
        <v>530</v>
      </c>
      <c r="D160" s="364" t="s">
        <v>531</v>
      </c>
      <c r="E160" s="363" t="s">
        <v>583</v>
      </c>
      <c r="F160" s="364" t="s">
        <v>584</v>
      </c>
      <c r="G160" s="363" t="s">
        <v>810</v>
      </c>
      <c r="H160" s="363" t="s">
        <v>811</v>
      </c>
      <c r="I160" s="365">
        <v>197.22999572753906</v>
      </c>
      <c r="J160" s="365">
        <v>4</v>
      </c>
      <c r="K160" s="366">
        <v>788.91998291015625</v>
      </c>
    </row>
    <row r="161" spans="1:11" ht="14.4" customHeight="1" x14ac:dyDescent="0.3">
      <c r="A161" s="361" t="s">
        <v>503</v>
      </c>
      <c r="B161" s="362" t="s">
        <v>504</v>
      </c>
      <c r="C161" s="363" t="s">
        <v>530</v>
      </c>
      <c r="D161" s="364" t="s">
        <v>531</v>
      </c>
      <c r="E161" s="363" t="s">
        <v>583</v>
      </c>
      <c r="F161" s="364" t="s">
        <v>584</v>
      </c>
      <c r="G161" s="363" t="s">
        <v>812</v>
      </c>
      <c r="H161" s="363" t="s">
        <v>813</v>
      </c>
      <c r="I161" s="365">
        <v>151.25</v>
      </c>
      <c r="J161" s="365">
        <v>3</v>
      </c>
      <c r="K161" s="366">
        <v>453.75</v>
      </c>
    </row>
    <row r="162" spans="1:11" ht="14.4" customHeight="1" x14ac:dyDescent="0.3">
      <c r="A162" s="361" t="s">
        <v>503</v>
      </c>
      <c r="B162" s="362" t="s">
        <v>504</v>
      </c>
      <c r="C162" s="363" t="s">
        <v>530</v>
      </c>
      <c r="D162" s="364" t="s">
        <v>531</v>
      </c>
      <c r="E162" s="363" t="s">
        <v>583</v>
      </c>
      <c r="F162" s="364" t="s">
        <v>584</v>
      </c>
      <c r="G162" s="363" t="s">
        <v>814</v>
      </c>
      <c r="H162" s="363" t="s">
        <v>815</v>
      </c>
      <c r="I162" s="365">
        <v>112.52999877929687</v>
      </c>
      <c r="J162" s="365">
        <v>1</v>
      </c>
      <c r="K162" s="366">
        <v>112.52999877929687</v>
      </c>
    </row>
    <row r="163" spans="1:11" ht="14.4" customHeight="1" x14ac:dyDescent="0.3">
      <c r="A163" s="361" t="s">
        <v>503</v>
      </c>
      <c r="B163" s="362" t="s">
        <v>504</v>
      </c>
      <c r="C163" s="363" t="s">
        <v>530</v>
      </c>
      <c r="D163" s="364" t="s">
        <v>531</v>
      </c>
      <c r="E163" s="363" t="s">
        <v>583</v>
      </c>
      <c r="F163" s="364" t="s">
        <v>584</v>
      </c>
      <c r="G163" s="363" t="s">
        <v>816</v>
      </c>
      <c r="H163" s="363" t="s">
        <v>817</v>
      </c>
      <c r="I163" s="365">
        <v>141.57000732421875</v>
      </c>
      <c r="J163" s="365">
        <v>2</v>
      </c>
      <c r="K163" s="366">
        <v>283.1400146484375</v>
      </c>
    </row>
    <row r="164" spans="1:11" ht="14.4" customHeight="1" x14ac:dyDescent="0.3">
      <c r="A164" s="361" t="s">
        <v>503</v>
      </c>
      <c r="B164" s="362" t="s">
        <v>504</v>
      </c>
      <c r="C164" s="363" t="s">
        <v>530</v>
      </c>
      <c r="D164" s="364" t="s">
        <v>531</v>
      </c>
      <c r="E164" s="363" t="s">
        <v>583</v>
      </c>
      <c r="F164" s="364" t="s">
        <v>584</v>
      </c>
      <c r="G164" s="363" t="s">
        <v>818</v>
      </c>
      <c r="H164" s="363" t="s">
        <v>819</v>
      </c>
      <c r="I164" s="365">
        <v>10.609999656677246</v>
      </c>
      <c r="J164" s="365">
        <v>100</v>
      </c>
      <c r="K164" s="366">
        <v>1061.1700439453125</v>
      </c>
    </row>
    <row r="165" spans="1:11" ht="14.4" customHeight="1" x14ac:dyDescent="0.3">
      <c r="A165" s="361" t="s">
        <v>503</v>
      </c>
      <c r="B165" s="362" t="s">
        <v>504</v>
      </c>
      <c r="C165" s="363" t="s">
        <v>530</v>
      </c>
      <c r="D165" s="364" t="s">
        <v>531</v>
      </c>
      <c r="E165" s="363" t="s">
        <v>583</v>
      </c>
      <c r="F165" s="364" t="s">
        <v>584</v>
      </c>
      <c r="G165" s="363" t="s">
        <v>820</v>
      </c>
      <c r="H165" s="363" t="s">
        <v>821</v>
      </c>
      <c r="I165" s="365">
        <v>161</v>
      </c>
      <c r="J165" s="365">
        <v>1</v>
      </c>
      <c r="K165" s="366">
        <v>161</v>
      </c>
    </row>
    <row r="166" spans="1:11" ht="14.4" customHeight="1" x14ac:dyDescent="0.3">
      <c r="A166" s="361" t="s">
        <v>503</v>
      </c>
      <c r="B166" s="362" t="s">
        <v>504</v>
      </c>
      <c r="C166" s="363" t="s">
        <v>530</v>
      </c>
      <c r="D166" s="364" t="s">
        <v>531</v>
      </c>
      <c r="E166" s="363" t="s">
        <v>694</v>
      </c>
      <c r="F166" s="364" t="s">
        <v>695</v>
      </c>
      <c r="G166" s="363" t="s">
        <v>822</v>
      </c>
      <c r="H166" s="363" t="s">
        <v>823</v>
      </c>
      <c r="I166" s="365">
        <v>40.169998168945313</v>
      </c>
      <c r="J166" s="365">
        <v>5</v>
      </c>
      <c r="K166" s="366">
        <v>200.86000061035156</v>
      </c>
    </row>
    <row r="167" spans="1:11" ht="14.4" customHeight="1" x14ac:dyDescent="0.3">
      <c r="A167" s="361" t="s">
        <v>503</v>
      </c>
      <c r="B167" s="362" t="s">
        <v>504</v>
      </c>
      <c r="C167" s="363" t="s">
        <v>530</v>
      </c>
      <c r="D167" s="364" t="s">
        <v>531</v>
      </c>
      <c r="E167" s="363" t="s">
        <v>694</v>
      </c>
      <c r="F167" s="364" t="s">
        <v>695</v>
      </c>
      <c r="G167" s="363" t="s">
        <v>824</v>
      </c>
      <c r="H167" s="363" t="s">
        <v>825</v>
      </c>
      <c r="I167" s="365">
        <v>151.25</v>
      </c>
      <c r="J167" s="365">
        <v>5</v>
      </c>
      <c r="K167" s="366">
        <v>756.25</v>
      </c>
    </row>
    <row r="168" spans="1:11" ht="14.4" customHeight="1" x14ac:dyDescent="0.3">
      <c r="A168" s="361" t="s">
        <v>503</v>
      </c>
      <c r="B168" s="362" t="s">
        <v>504</v>
      </c>
      <c r="C168" s="363" t="s">
        <v>530</v>
      </c>
      <c r="D168" s="364" t="s">
        <v>531</v>
      </c>
      <c r="E168" s="363" t="s">
        <v>694</v>
      </c>
      <c r="F168" s="364" t="s">
        <v>695</v>
      </c>
      <c r="G168" s="363" t="s">
        <v>826</v>
      </c>
      <c r="H168" s="363" t="s">
        <v>827</v>
      </c>
      <c r="I168" s="365">
        <v>113.13999938964844</v>
      </c>
      <c r="J168" s="365">
        <v>5</v>
      </c>
      <c r="K168" s="366">
        <v>565.67999267578125</v>
      </c>
    </row>
    <row r="169" spans="1:11" ht="14.4" customHeight="1" x14ac:dyDescent="0.3">
      <c r="A169" s="361" t="s">
        <v>503</v>
      </c>
      <c r="B169" s="362" t="s">
        <v>504</v>
      </c>
      <c r="C169" s="363" t="s">
        <v>530</v>
      </c>
      <c r="D169" s="364" t="s">
        <v>531</v>
      </c>
      <c r="E169" s="363" t="s">
        <v>694</v>
      </c>
      <c r="F169" s="364" t="s">
        <v>695</v>
      </c>
      <c r="G169" s="363" t="s">
        <v>698</v>
      </c>
      <c r="H169" s="363" t="s">
        <v>699</v>
      </c>
      <c r="I169" s="365">
        <v>38.349998474121094</v>
      </c>
      <c r="J169" s="365">
        <v>5</v>
      </c>
      <c r="K169" s="366">
        <v>191.77000427246094</v>
      </c>
    </row>
    <row r="170" spans="1:11" ht="14.4" customHeight="1" x14ac:dyDescent="0.3">
      <c r="A170" s="361" t="s">
        <v>503</v>
      </c>
      <c r="B170" s="362" t="s">
        <v>504</v>
      </c>
      <c r="C170" s="363" t="s">
        <v>530</v>
      </c>
      <c r="D170" s="364" t="s">
        <v>531</v>
      </c>
      <c r="E170" s="363" t="s">
        <v>694</v>
      </c>
      <c r="F170" s="364" t="s">
        <v>695</v>
      </c>
      <c r="G170" s="363" t="s">
        <v>828</v>
      </c>
      <c r="H170" s="363" t="s">
        <v>829</v>
      </c>
      <c r="I170" s="365">
        <v>52.880001068115234</v>
      </c>
      <c r="J170" s="365">
        <v>6</v>
      </c>
      <c r="K170" s="366">
        <v>317.260009765625</v>
      </c>
    </row>
    <row r="171" spans="1:11" ht="14.4" customHeight="1" x14ac:dyDescent="0.3">
      <c r="A171" s="361" t="s">
        <v>503</v>
      </c>
      <c r="B171" s="362" t="s">
        <v>504</v>
      </c>
      <c r="C171" s="363" t="s">
        <v>530</v>
      </c>
      <c r="D171" s="364" t="s">
        <v>531</v>
      </c>
      <c r="E171" s="363" t="s">
        <v>694</v>
      </c>
      <c r="F171" s="364" t="s">
        <v>695</v>
      </c>
      <c r="G171" s="363" t="s">
        <v>706</v>
      </c>
      <c r="H171" s="363" t="s">
        <v>707</v>
      </c>
      <c r="I171" s="365">
        <v>50.580001831054688</v>
      </c>
      <c r="J171" s="365">
        <v>6</v>
      </c>
      <c r="K171" s="366">
        <v>303.47000122070312</v>
      </c>
    </row>
    <row r="172" spans="1:11" ht="14.4" customHeight="1" x14ac:dyDescent="0.3">
      <c r="A172" s="361" t="s">
        <v>503</v>
      </c>
      <c r="B172" s="362" t="s">
        <v>504</v>
      </c>
      <c r="C172" s="363" t="s">
        <v>530</v>
      </c>
      <c r="D172" s="364" t="s">
        <v>531</v>
      </c>
      <c r="E172" s="363" t="s">
        <v>694</v>
      </c>
      <c r="F172" s="364" t="s">
        <v>695</v>
      </c>
      <c r="G172" s="363" t="s">
        <v>830</v>
      </c>
      <c r="H172" s="363" t="s">
        <v>831</v>
      </c>
      <c r="I172" s="365">
        <v>38.360000610351563</v>
      </c>
      <c r="J172" s="365">
        <v>10</v>
      </c>
      <c r="K172" s="366">
        <v>383.57000732421875</v>
      </c>
    </row>
    <row r="173" spans="1:11" ht="14.4" customHeight="1" x14ac:dyDescent="0.3">
      <c r="A173" s="361" t="s">
        <v>503</v>
      </c>
      <c r="B173" s="362" t="s">
        <v>504</v>
      </c>
      <c r="C173" s="363" t="s">
        <v>530</v>
      </c>
      <c r="D173" s="364" t="s">
        <v>531</v>
      </c>
      <c r="E173" s="363" t="s">
        <v>694</v>
      </c>
      <c r="F173" s="364" t="s">
        <v>695</v>
      </c>
      <c r="G173" s="363" t="s">
        <v>832</v>
      </c>
      <c r="H173" s="363" t="s">
        <v>833</v>
      </c>
      <c r="I173" s="365">
        <v>40.290000915527344</v>
      </c>
      <c r="J173" s="365">
        <v>6</v>
      </c>
      <c r="K173" s="366">
        <v>241.75999450683594</v>
      </c>
    </row>
    <row r="174" spans="1:11" ht="14.4" customHeight="1" x14ac:dyDescent="0.3">
      <c r="A174" s="361" t="s">
        <v>503</v>
      </c>
      <c r="B174" s="362" t="s">
        <v>504</v>
      </c>
      <c r="C174" s="363" t="s">
        <v>530</v>
      </c>
      <c r="D174" s="364" t="s">
        <v>531</v>
      </c>
      <c r="E174" s="363" t="s">
        <v>694</v>
      </c>
      <c r="F174" s="364" t="s">
        <v>695</v>
      </c>
      <c r="G174" s="363" t="s">
        <v>834</v>
      </c>
      <c r="H174" s="363" t="s">
        <v>835</v>
      </c>
      <c r="I174" s="365">
        <v>176.66000366210937</v>
      </c>
      <c r="J174" s="365">
        <v>4</v>
      </c>
      <c r="K174" s="366">
        <v>706.6400146484375</v>
      </c>
    </row>
    <row r="175" spans="1:11" ht="14.4" customHeight="1" x14ac:dyDescent="0.3">
      <c r="A175" s="361" t="s">
        <v>503</v>
      </c>
      <c r="B175" s="362" t="s">
        <v>504</v>
      </c>
      <c r="C175" s="363" t="s">
        <v>530</v>
      </c>
      <c r="D175" s="364" t="s">
        <v>531</v>
      </c>
      <c r="E175" s="363" t="s">
        <v>694</v>
      </c>
      <c r="F175" s="364" t="s">
        <v>695</v>
      </c>
      <c r="G175" s="363" t="s">
        <v>836</v>
      </c>
      <c r="H175" s="363" t="s">
        <v>837</v>
      </c>
      <c r="I175" s="365">
        <v>135.52000427246094</v>
      </c>
      <c r="J175" s="365">
        <v>4</v>
      </c>
      <c r="K175" s="366">
        <v>542.08001708984375</v>
      </c>
    </row>
    <row r="176" spans="1:11" ht="14.4" customHeight="1" x14ac:dyDescent="0.3">
      <c r="A176" s="361" t="s">
        <v>503</v>
      </c>
      <c r="B176" s="362" t="s">
        <v>504</v>
      </c>
      <c r="C176" s="363" t="s">
        <v>530</v>
      </c>
      <c r="D176" s="364" t="s">
        <v>531</v>
      </c>
      <c r="E176" s="363" t="s">
        <v>694</v>
      </c>
      <c r="F176" s="364" t="s">
        <v>695</v>
      </c>
      <c r="G176" s="363" t="s">
        <v>838</v>
      </c>
      <c r="H176" s="363" t="s">
        <v>839</v>
      </c>
      <c r="I176" s="365">
        <v>89</v>
      </c>
      <c r="J176" s="365">
        <v>2</v>
      </c>
      <c r="K176" s="366">
        <v>178</v>
      </c>
    </row>
    <row r="177" spans="1:11" ht="14.4" customHeight="1" x14ac:dyDescent="0.3">
      <c r="A177" s="361" t="s">
        <v>503</v>
      </c>
      <c r="B177" s="362" t="s">
        <v>504</v>
      </c>
      <c r="C177" s="363" t="s">
        <v>530</v>
      </c>
      <c r="D177" s="364" t="s">
        <v>531</v>
      </c>
      <c r="E177" s="363" t="s">
        <v>694</v>
      </c>
      <c r="F177" s="364" t="s">
        <v>695</v>
      </c>
      <c r="G177" s="363" t="s">
        <v>840</v>
      </c>
      <c r="H177" s="363" t="s">
        <v>841</v>
      </c>
      <c r="I177" s="365">
        <v>88.599998474121094</v>
      </c>
      <c r="J177" s="365">
        <v>2</v>
      </c>
      <c r="K177" s="366">
        <v>177.19999694824219</v>
      </c>
    </row>
    <row r="178" spans="1:11" ht="14.4" customHeight="1" x14ac:dyDescent="0.3">
      <c r="A178" s="361" t="s">
        <v>503</v>
      </c>
      <c r="B178" s="362" t="s">
        <v>504</v>
      </c>
      <c r="C178" s="363" t="s">
        <v>530</v>
      </c>
      <c r="D178" s="364" t="s">
        <v>531</v>
      </c>
      <c r="E178" s="363" t="s">
        <v>694</v>
      </c>
      <c r="F178" s="364" t="s">
        <v>695</v>
      </c>
      <c r="G178" s="363" t="s">
        <v>842</v>
      </c>
      <c r="H178" s="363" t="s">
        <v>843</v>
      </c>
      <c r="I178" s="365">
        <v>55.659999847412109</v>
      </c>
      <c r="J178" s="365">
        <v>20</v>
      </c>
      <c r="K178" s="366">
        <v>1113.199951171875</v>
      </c>
    </row>
    <row r="179" spans="1:11" ht="14.4" customHeight="1" x14ac:dyDescent="0.3">
      <c r="A179" s="361" t="s">
        <v>503</v>
      </c>
      <c r="B179" s="362" t="s">
        <v>504</v>
      </c>
      <c r="C179" s="363" t="s">
        <v>530</v>
      </c>
      <c r="D179" s="364" t="s">
        <v>531</v>
      </c>
      <c r="E179" s="363" t="s">
        <v>553</v>
      </c>
      <c r="F179" s="364" t="s">
        <v>554</v>
      </c>
      <c r="G179" s="363" t="s">
        <v>844</v>
      </c>
      <c r="H179" s="363" t="s">
        <v>845</v>
      </c>
      <c r="I179" s="365">
        <v>5.690000057220459</v>
      </c>
      <c r="J179" s="365">
        <v>300</v>
      </c>
      <c r="K179" s="366">
        <v>1707.75</v>
      </c>
    </row>
    <row r="180" spans="1:11" ht="14.4" customHeight="1" x14ac:dyDescent="0.3">
      <c r="A180" s="361" t="s">
        <v>503</v>
      </c>
      <c r="B180" s="362" t="s">
        <v>504</v>
      </c>
      <c r="C180" s="363" t="s">
        <v>530</v>
      </c>
      <c r="D180" s="364" t="s">
        <v>531</v>
      </c>
      <c r="E180" s="363" t="s">
        <v>553</v>
      </c>
      <c r="F180" s="364" t="s">
        <v>554</v>
      </c>
      <c r="G180" s="363" t="s">
        <v>846</v>
      </c>
      <c r="H180" s="363" t="s">
        <v>847</v>
      </c>
      <c r="I180" s="365">
        <v>260.29998779296875</v>
      </c>
      <c r="J180" s="365">
        <v>5</v>
      </c>
      <c r="K180" s="366">
        <v>1301.5</v>
      </c>
    </row>
    <row r="181" spans="1:11" ht="14.4" customHeight="1" x14ac:dyDescent="0.3">
      <c r="A181" s="361" t="s">
        <v>503</v>
      </c>
      <c r="B181" s="362" t="s">
        <v>504</v>
      </c>
      <c r="C181" s="363" t="s">
        <v>530</v>
      </c>
      <c r="D181" s="364" t="s">
        <v>531</v>
      </c>
      <c r="E181" s="363" t="s">
        <v>549</v>
      </c>
      <c r="F181" s="364" t="s">
        <v>550</v>
      </c>
      <c r="G181" s="363" t="s">
        <v>848</v>
      </c>
      <c r="H181" s="363" t="s">
        <v>849</v>
      </c>
      <c r="I181" s="365">
        <v>111.26999664306641</v>
      </c>
      <c r="J181" s="365">
        <v>1</v>
      </c>
      <c r="K181" s="366">
        <v>111.26999664306641</v>
      </c>
    </row>
    <row r="182" spans="1:11" ht="14.4" customHeight="1" x14ac:dyDescent="0.3">
      <c r="A182" s="361" t="s">
        <v>503</v>
      </c>
      <c r="B182" s="362" t="s">
        <v>504</v>
      </c>
      <c r="C182" s="363" t="s">
        <v>530</v>
      </c>
      <c r="D182" s="364" t="s">
        <v>531</v>
      </c>
      <c r="E182" s="363" t="s">
        <v>549</v>
      </c>
      <c r="F182" s="364" t="s">
        <v>550</v>
      </c>
      <c r="G182" s="363" t="s">
        <v>850</v>
      </c>
      <c r="H182" s="363" t="s">
        <v>851</v>
      </c>
      <c r="I182" s="365">
        <v>101.05999755859375</v>
      </c>
      <c r="J182" s="365">
        <v>12.5</v>
      </c>
      <c r="K182" s="366">
        <v>1263.239990234375</v>
      </c>
    </row>
    <row r="183" spans="1:11" ht="14.4" customHeight="1" x14ac:dyDescent="0.3">
      <c r="A183" s="361" t="s">
        <v>503</v>
      </c>
      <c r="B183" s="362" t="s">
        <v>504</v>
      </c>
      <c r="C183" s="363" t="s">
        <v>530</v>
      </c>
      <c r="D183" s="364" t="s">
        <v>531</v>
      </c>
      <c r="E183" s="363" t="s">
        <v>549</v>
      </c>
      <c r="F183" s="364" t="s">
        <v>550</v>
      </c>
      <c r="G183" s="363" t="s">
        <v>852</v>
      </c>
      <c r="H183" s="363" t="s">
        <v>853</v>
      </c>
      <c r="I183" s="365">
        <v>93.169998168945313</v>
      </c>
      <c r="J183" s="365">
        <v>3</v>
      </c>
      <c r="K183" s="366">
        <v>279.510009765625</v>
      </c>
    </row>
    <row r="184" spans="1:11" ht="14.4" customHeight="1" x14ac:dyDescent="0.3">
      <c r="A184" s="361" t="s">
        <v>503</v>
      </c>
      <c r="B184" s="362" t="s">
        <v>504</v>
      </c>
      <c r="C184" s="363" t="s">
        <v>530</v>
      </c>
      <c r="D184" s="364" t="s">
        <v>531</v>
      </c>
      <c r="E184" s="363" t="s">
        <v>577</v>
      </c>
      <c r="F184" s="364" t="s">
        <v>578</v>
      </c>
      <c r="G184" s="363" t="s">
        <v>579</v>
      </c>
      <c r="H184" s="363" t="s">
        <v>580</v>
      </c>
      <c r="I184" s="365">
        <v>0.62999999523162842</v>
      </c>
      <c r="J184" s="365">
        <v>800</v>
      </c>
      <c r="K184" s="366">
        <v>504</v>
      </c>
    </row>
    <row r="185" spans="1:11" ht="14.4" customHeight="1" x14ac:dyDescent="0.3">
      <c r="A185" s="361" t="s">
        <v>503</v>
      </c>
      <c r="B185" s="362" t="s">
        <v>504</v>
      </c>
      <c r="C185" s="363" t="s">
        <v>530</v>
      </c>
      <c r="D185" s="364" t="s">
        <v>531</v>
      </c>
      <c r="E185" s="363" t="s">
        <v>577</v>
      </c>
      <c r="F185" s="364" t="s">
        <v>578</v>
      </c>
      <c r="G185" s="363" t="s">
        <v>581</v>
      </c>
      <c r="H185" s="363" t="s">
        <v>582</v>
      </c>
      <c r="I185" s="365">
        <v>0.68999999761581421</v>
      </c>
      <c r="J185" s="365">
        <v>600</v>
      </c>
      <c r="K185" s="366">
        <v>414</v>
      </c>
    </row>
    <row r="186" spans="1:11" ht="14.4" customHeight="1" x14ac:dyDescent="0.3">
      <c r="A186" s="361" t="s">
        <v>503</v>
      </c>
      <c r="B186" s="362" t="s">
        <v>504</v>
      </c>
      <c r="C186" s="363" t="s">
        <v>546</v>
      </c>
      <c r="D186" s="364" t="s">
        <v>547</v>
      </c>
      <c r="E186" s="363" t="s">
        <v>583</v>
      </c>
      <c r="F186" s="364" t="s">
        <v>584</v>
      </c>
      <c r="G186" s="363" t="s">
        <v>854</v>
      </c>
      <c r="H186" s="363" t="s">
        <v>855</v>
      </c>
      <c r="I186" s="365">
        <v>11.649999618530273</v>
      </c>
      <c r="J186" s="365">
        <v>60</v>
      </c>
      <c r="K186" s="366">
        <v>699.01999282836914</v>
      </c>
    </row>
    <row r="187" spans="1:11" ht="14.4" customHeight="1" x14ac:dyDescent="0.3">
      <c r="A187" s="361" t="s">
        <v>503</v>
      </c>
      <c r="B187" s="362" t="s">
        <v>504</v>
      </c>
      <c r="C187" s="363" t="s">
        <v>546</v>
      </c>
      <c r="D187" s="364" t="s">
        <v>547</v>
      </c>
      <c r="E187" s="363" t="s">
        <v>694</v>
      </c>
      <c r="F187" s="364" t="s">
        <v>695</v>
      </c>
      <c r="G187" s="363" t="s">
        <v>856</v>
      </c>
      <c r="H187" s="363" t="s">
        <v>857</v>
      </c>
      <c r="I187" s="365">
        <v>709.29998779296875</v>
      </c>
      <c r="J187" s="365">
        <v>1</v>
      </c>
      <c r="K187" s="366">
        <v>709.29998779296875</v>
      </c>
    </row>
    <row r="188" spans="1:11" ht="14.4" customHeight="1" x14ac:dyDescent="0.3">
      <c r="A188" s="361" t="s">
        <v>503</v>
      </c>
      <c r="B188" s="362" t="s">
        <v>504</v>
      </c>
      <c r="C188" s="363" t="s">
        <v>546</v>
      </c>
      <c r="D188" s="364" t="s">
        <v>547</v>
      </c>
      <c r="E188" s="363" t="s">
        <v>694</v>
      </c>
      <c r="F188" s="364" t="s">
        <v>695</v>
      </c>
      <c r="G188" s="363" t="s">
        <v>858</v>
      </c>
      <c r="H188" s="363" t="s">
        <v>859</v>
      </c>
      <c r="I188" s="365">
        <v>127.05000305175781</v>
      </c>
      <c r="J188" s="365">
        <v>2</v>
      </c>
      <c r="K188" s="366">
        <v>254.10000610351563</v>
      </c>
    </row>
    <row r="189" spans="1:11" ht="14.4" customHeight="1" thickBot="1" x14ac:dyDescent="0.35">
      <c r="A189" s="367" t="s">
        <v>503</v>
      </c>
      <c r="B189" s="368" t="s">
        <v>504</v>
      </c>
      <c r="C189" s="369" t="s">
        <v>546</v>
      </c>
      <c r="D189" s="370" t="s">
        <v>547</v>
      </c>
      <c r="E189" s="369" t="s">
        <v>549</v>
      </c>
      <c r="F189" s="370" t="s">
        <v>550</v>
      </c>
      <c r="G189" s="369" t="s">
        <v>860</v>
      </c>
      <c r="H189" s="369" t="s">
        <v>861</v>
      </c>
      <c r="I189" s="371">
        <v>3.2899999618530273</v>
      </c>
      <c r="J189" s="371">
        <v>500</v>
      </c>
      <c r="K189" s="372">
        <v>1644.3900146484375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9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8" customWidth="1"/>
    <col min="18" max="18" width="7.33203125" style="189" customWidth="1"/>
    <col min="19" max="19" width="8" style="168" customWidth="1"/>
    <col min="21" max="21" width="11.21875" bestFit="1" customWidth="1"/>
  </cols>
  <sheetData>
    <row r="1" spans="1:19" ht="18.600000000000001" thickBot="1" x14ac:dyDescent="0.4">
      <c r="A1" s="278" t="s">
        <v>56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5" thickBot="1" x14ac:dyDescent="0.35">
      <c r="A2" s="169" t="s">
        <v>175</v>
      </c>
      <c r="B2" s="170"/>
    </row>
    <row r="3" spans="1:19" x14ac:dyDescent="0.3">
      <c r="A3" s="292" t="s">
        <v>112</v>
      </c>
      <c r="B3" s="293"/>
      <c r="C3" s="294" t="s">
        <v>101</v>
      </c>
      <c r="D3" s="295"/>
      <c r="E3" s="295"/>
      <c r="F3" s="296"/>
      <c r="G3" s="297" t="s">
        <v>102</v>
      </c>
      <c r="H3" s="298"/>
      <c r="I3" s="298"/>
      <c r="J3" s="299"/>
      <c r="K3" s="300" t="s">
        <v>111</v>
      </c>
      <c r="L3" s="301"/>
      <c r="M3" s="301"/>
      <c r="N3" s="301"/>
      <c r="O3" s="302"/>
      <c r="P3" s="298" t="s">
        <v>172</v>
      </c>
      <c r="Q3" s="298"/>
      <c r="R3" s="298"/>
      <c r="S3" s="299"/>
    </row>
    <row r="4" spans="1:19" ht="15" thickBot="1" x14ac:dyDescent="0.35">
      <c r="A4" s="311">
        <v>2017</v>
      </c>
      <c r="B4" s="312"/>
      <c r="C4" s="313" t="s">
        <v>171</v>
      </c>
      <c r="D4" s="315" t="s">
        <v>57</v>
      </c>
      <c r="E4" s="315" t="s">
        <v>52</v>
      </c>
      <c r="F4" s="290" t="s">
        <v>47</v>
      </c>
      <c r="G4" s="305" t="s">
        <v>103</v>
      </c>
      <c r="H4" s="307" t="s">
        <v>107</v>
      </c>
      <c r="I4" s="307" t="s">
        <v>170</v>
      </c>
      <c r="J4" s="309" t="s">
        <v>104</v>
      </c>
      <c r="K4" s="287" t="s">
        <v>169</v>
      </c>
      <c r="L4" s="288"/>
      <c r="M4" s="288"/>
      <c r="N4" s="289"/>
      <c r="O4" s="290" t="s">
        <v>168</v>
      </c>
      <c r="P4" s="279" t="s">
        <v>167</v>
      </c>
      <c r="Q4" s="279" t="s">
        <v>114</v>
      </c>
      <c r="R4" s="281" t="s">
        <v>52</v>
      </c>
      <c r="S4" s="283" t="s">
        <v>113</v>
      </c>
    </row>
    <row r="5" spans="1:19" s="224" customFormat="1" ht="19.2" customHeight="1" x14ac:dyDescent="0.3">
      <c r="A5" s="285" t="s">
        <v>166</v>
      </c>
      <c r="B5" s="286"/>
      <c r="C5" s="314"/>
      <c r="D5" s="316"/>
      <c r="E5" s="316"/>
      <c r="F5" s="291"/>
      <c r="G5" s="306"/>
      <c r="H5" s="308"/>
      <c r="I5" s="308"/>
      <c r="J5" s="310"/>
      <c r="K5" s="227" t="s">
        <v>105</v>
      </c>
      <c r="L5" s="226" t="s">
        <v>106</v>
      </c>
      <c r="M5" s="226" t="s">
        <v>165</v>
      </c>
      <c r="N5" s="225" t="s">
        <v>2</v>
      </c>
      <c r="O5" s="291"/>
      <c r="P5" s="280"/>
      <c r="Q5" s="280"/>
      <c r="R5" s="282"/>
      <c r="S5" s="284"/>
    </row>
    <row r="6" spans="1:19" ht="15" thickBot="1" x14ac:dyDescent="0.35">
      <c r="A6" s="303" t="s">
        <v>100</v>
      </c>
      <c r="B6" s="304"/>
      <c r="C6" s="223">
        <f ca="1">SUM(Tabulka[01 uv_sk])/2</f>
        <v>76.045000000000002</v>
      </c>
      <c r="D6" s="221"/>
      <c r="E6" s="221"/>
      <c r="F6" s="220"/>
      <c r="G6" s="222">
        <f ca="1">SUM(Tabulka[05 h_vram])/2</f>
        <v>134892.45000000001</v>
      </c>
      <c r="H6" s="221">
        <f ca="1">SUM(Tabulka[06 h_naduv])/2</f>
        <v>1152.5</v>
      </c>
      <c r="I6" s="221">
        <f ca="1">SUM(Tabulka[07 h_nadzk])/2</f>
        <v>33</v>
      </c>
      <c r="J6" s="220">
        <f ca="1">SUM(Tabulka[08 h_oon])/2</f>
        <v>592.5</v>
      </c>
      <c r="K6" s="222">
        <f ca="1">SUM(Tabulka[09 m_kl])/2</f>
        <v>170476</v>
      </c>
      <c r="L6" s="221">
        <f ca="1">SUM(Tabulka[10 m_gr])/2</f>
        <v>0</v>
      </c>
      <c r="M6" s="221">
        <f ca="1">SUM(Tabulka[11 m_jo])/2</f>
        <v>2218853</v>
      </c>
      <c r="N6" s="221">
        <f ca="1">SUM(Tabulka[12 m_oc])/2</f>
        <v>2389329</v>
      </c>
      <c r="O6" s="220">
        <f ca="1">SUM(Tabulka[13 m_sk])/2</f>
        <v>29317890</v>
      </c>
      <c r="P6" s="219">
        <f ca="1">SUM(Tabulka[14_vzsk])/2</f>
        <v>82347</v>
      </c>
      <c r="Q6" s="219">
        <f ca="1">SUM(Tabulka[15_vzpl])/2</f>
        <v>0</v>
      </c>
      <c r="R6" s="218">
        <f ca="1">IF(Q6=0,0,P6/Q6)</f>
        <v>0</v>
      </c>
      <c r="S6" s="217">
        <f ca="1">Q6-P6</f>
        <v>-82347</v>
      </c>
    </row>
    <row r="7" spans="1:19" hidden="1" x14ac:dyDescent="0.3">
      <c r="A7" s="216" t="s">
        <v>164</v>
      </c>
      <c r="B7" s="215" t="s">
        <v>163</v>
      </c>
      <c r="C7" s="214" t="s">
        <v>162</v>
      </c>
      <c r="D7" s="213" t="s">
        <v>161</v>
      </c>
      <c r="E7" s="212" t="s">
        <v>160</v>
      </c>
      <c r="F7" s="211" t="s">
        <v>159</v>
      </c>
      <c r="G7" s="210" t="s">
        <v>158</v>
      </c>
      <c r="H7" s="208" t="s">
        <v>157</v>
      </c>
      <c r="I7" s="208" t="s">
        <v>156</v>
      </c>
      <c r="J7" s="207" t="s">
        <v>155</v>
      </c>
      <c r="K7" s="209" t="s">
        <v>154</v>
      </c>
      <c r="L7" s="208" t="s">
        <v>153</v>
      </c>
      <c r="M7" s="208" t="s">
        <v>152</v>
      </c>
      <c r="N7" s="207" t="s">
        <v>151</v>
      </c>
      <c r="O7" s="206" t="s">
        <v>150</v>
      </c>
      <c r="P7" s="205" t="s">
        <v>149</v>
      </c>
      <c r="Q7" s="204" t="s">
        <v>148</v>
      </c>
      <c r="R7" s="203" t="s">
        <v>147</v>
      </c>
      <c r="S7" s="202" t="s">
        <v>146</v>
      </c>
    </row>
    <row r="8" spans="1:19" x14ac:dyDescent="0.3">
      <c r="A8" s="199" t="s">
        <v>145</v>
      </c>
      <c r="B8" s="198"/>
      <c r="C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24.061666666666667</v>
      </c>
      <c r="D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43237.299999999996</v>
      </c>
      <c r="H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493.5</v>
      </c>
      <c r="I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J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</v>
      </c>
      <c r="K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170476</v>
      </c>
      <c r="L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1162866</v>
      </c>
      <c r="N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1333342</v>
      </c>
      <c r="O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13590214</v>
      </c>
      <c r="P8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64365</v>
      </c>
      <c r="Q8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1" t="str">
        <f ca="1">IF(Tabulka[[#This Row],[15_vzpl]]=0,"",Tabulka[[#This Row],[14_vzsk]]/Tabulka[[#This Row],[15_vzpl]])</f>
        <v/>
      </c>
      <c r="S8" s="200">
        <f ca="1">IF(Tabulka[[#This Row],[15_vzpl]]-Tabulka[[#This Row],[14_vzsk]]=0,"",Tabulka[[#This Row],[15_vzpl]]-Tabulka[[#This Row],[14_vzsk]])</f>
        <v>-64365</v>
      </c>
    </row>
    <row r="9" spans="1:19" x14ac:dyDescent="0.3">
      <c r="A9" s="199">
        <v>99</v>
      </c>
      <c r="B9" s="198" t="s">
        <v>878</v>
      </c>
      <c r="C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64365</v>
      </c>
      <c r="Q9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1" t="str">
        <f ca="1">IF(Tabulka[[#This Row],[15_vzpl]]=0,"",Tabulka[[#This Row],[14_vzsk]]/Tabulka[[#This Row],[15_vzpl]])</f>
        <v/>
      </c>
      <c r="S9" s="200">
        <f ca="1">IF(Tabulka[[#This Row],[15_vzpl]]-Tabulka[[#This Row],[14_vzsk]]=0,"",Tabulka[[#This Row],[15_vzpl]]-Tabulka[[#This Row],[14_vzsk]])</f>
        <v>-64365</v>
      </c>
    </row>
    <row r="10" spans="1:19" x14ac:dyDescent="0.3">
      <c r="A10" s="199">
        <v>203</v>
      </c>
      <c r="B10" s="198" t="s">
        <v>879</v>
      </c>
      <c r="C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24.061666666666667</v>
      </c>
      <c r="D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43237.299999999996</v>
      </c>
      <c r="H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493.5</v>
      </c>
      <c r="I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J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</v>
      </c>
      <c r="K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170476</v>
      </c>
      <c r="L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1162866</v>
      </c>
      <c r="N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1333342</v>
      </c>
      <c r="O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13590214</v>
      </c>
      <c r="P10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1" t="str">
        <f ca="1">IF(Tabulka[[#This Row],[15_vzpl]]=0,"",Tabulka[[#This Row],[14_vzsk]]/Tabulka[[#This Row],[15_vzpl]])</f>
        <v/>
      </c>
      <c r="S10" s="200" t="str">
        <f ca="1">IF(Tabulka[[#This Row],[15_vzpl]]-Tabulka[[#This Row],[14_vzsk]]=0,"",Tabulka[[#This Row],[15_vzpl]]-Tabulka[[#This Row],[14_vzsk]])</f>
        <v/>
      </c>
    </row>
    <row r="11" spans="1:19" x14ac:dyDescent="0.3">
      <c r="A11" s="199" t="s">
        <v>863</v>
      </c>
      <c r="B11" s="198"/>
      <c r="C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50.983333333333327</v>
      </c>
      <c r="D11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89823.15</v>
      </c>
      <c r="H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</v>
      </c>
      <c r="I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499.5</v>
      </c>
      <c r="K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1026009</v>
      </c>
      <c r="N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1026009</v>
      </c>
      <c r="O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15346275</v>
      </c>
      <c r="P11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17982</v>
      </c>
      <c r="Q11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1" t="str">
        <f ca="1">IF(Tabulka[[#This Row],[15_vzpl]]=0,"",Tabulka[[#This Row],[14_vzsk]]/Tabulka[[#This Row],[15_vzpl]])</f>
        <v/>
      </c>
      <c r="S11" s="200">
        <f ca="1">IF(Tabulka[[#This Row],[15_vzpl]]-Tabulka[[#This Row],[14_vzsk]]=0,"",Tabulka[[#This Row],[15_vzpl]]-Tabulka[[#This Row],[14_vzsk]])</f>
        <v>-17982</v>
      </c>
    </row>
    <row r="12" spans="1:19" x14ac:dyDescent="0.3">
      <c r="A12" s="199">
        <v>303</v>
      </c>
      <c r="B12" s="198" t="s">
        <v>880</v>
      </c>
      <c r="C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17982</v>
      </c>
      <c r="Q12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1" t="str">
        <f ca="1">IF(Tabulka[[#This Row],[15_vzpl]]=0,"",Tabulka[[#This Row],[14_vzsk]]/Tabulka[[#This Row],[15_vzpl]])</f>
        <v/>
      </c>
      <c r="S12" s="200">
        <f ca="1">IF(Tabulka[[#This Row],[15_vzpl]]-Tabulka[[#This Row],[14_vzsk]]=0,"",Tabulka[[#This Row],[15_vzpl]]-Tabulka[[#This Row],[14_vzsk]])</f>
        <v>-17982</v>
      </c>
    </row>
    <row r="13" spans="1:19" x14ac:dyDescent="0.3">
      <c r="A13" s="199">
        <v>419</v>
      </c>
      <c r="B13" s="198" t="s">
        <v>881</v>
      </c>
      <c r="C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25.650000000000006</v>
      </c>
      <c r="D13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46487.15</v>
      </c>
      <c r="H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</v>
      </c>
      <c r="I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499.5</v>
      </c>
      <c r="K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581408</v>
      </c>
      <c r="N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581408</v>
      </c>
      <c r="O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9549430</v>
      </c>
      <c r="P13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1" t="str">
        <f ca="1">IF(Tabulka[[#This Row],[15_vzpl]]=0,"",Tabulka[[#This Row],[14_vzsk]]/Tabulka[[#This Row],[15_vzpl]])</f>
        <v/>
      </c>
      <c r="S13" s="200" t="str">
        <f ca="1">IF(Tabulka[[#This Row],[15_vzpl]]-Tabulka[[#This Row],[14_vzsk]]=0,"",Tabulka[[#This Row],[15_vzpl]]-Tabulka[[#This Row],[14_vzsk]])</f>
        <v/>
      </c>
    </row>
    <row r="14" spans="1:19" x14ac:dyDescent="0.3">
      <c r="A14" s="199">
        <v>642</v>
      </c>
      <c r="B14" s="198" t="s">
        <v>882</v>
      </c>
      <c r="C14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25.333333333333332</v>
      </c>
      <c r="D14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43336</v>
      </c>
      <c r="H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444601</v>
      </c>
      <c r="N14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444601</v>
      </c>
      <c r="O14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5796845</v>
      </c>
      <c r="P14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1" t="str">
        <f ca="1">IF(Tabulka[[#This Row],[15_vzpl]]=0,"",Tabulka[[#This Row],[14_vzsk]]/Tabulka[[#This Row],[15_vzpl]])</f>
        <v/>
      </c>
      <c r="S14" s="200" t="str">
        <f ca="1">IF(Tabulka[[#This Row],[15_vzpl]]-Tabulka[[#This Row],[14_vzsk]]=0,"",Tabulka[[#This Row],[15_vzpl]]-Tabulka[[#This Row],[14_vzsk]])</f>
        <v/>
      </c>
    </row>
    <row r="15" spans="1:19" x14ac:dyDescent="0.3">
      <c r="A15" s="199" t="s">
        <v>864</v>
      </c>
      <c r="B15" s="198"/>
      <c r="C15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1832</v>
      </c>
      <c r="H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29978</v>
      </c>
      <c r="N15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29978</v>
      </c>
      <c r="O15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381401</v>
      </c>
      <c r="P15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1" t="str">
        <f ca="1">IF(Tabulka[[#This Row],[15_vzpl]]=0,"",Tabulka[[#This Row],[14_vzsk]]/Tabulka[[#This Row],[15_vzpl]])</f>
        <v/>
      </c>
      <c r="S15" s="200" t="str">
        <f ca="1">IF(Tabulka[[#This Row],[15_vzpl]]-Tabulka[[#This Row],[14_vzsk]]=0,"",Tabulka[[#This Row],[15_vzpl]]-Tabulka[[#This Row],[14_vzsk]])</f>
        <v/>
      </c>
    </row>
    <row r="16" spans="1:19" x14ac:dyDescent="0.3">
      <c r="A16" s="199">
        <v>30</v>
      </c>
      <c r="B16" s="198" t="s">
        <v>883</v>
      </c>
      <c r="C16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1832</v>
      </c>
      <c r="H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29978</v>
      </c>
      <c r="N16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29978</v>
      </c>
      <c r="O16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381401</v>
      </c>
      <c r="P16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1" t="str">
        <f ca="1">IF(Tabulka[[#This Row],[15_vzpl]]=0,"",Tabulka[[#This Row],[14_vzsk]]/Tabulka[[#This Row],[15_vzpl]])</f>
        <v/>
      </c>
      <c r="S16" s="200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174</v>
      </c>
    </row>
    <row r="18" spans="1:1" x14ac:dyDescent="0.3">
      <c r="A18" s="79" t="s">
        <v>84</v>
      </c>
    </row>
    <row r="19" spans="1:1" x14ac:dyDescent="0.3">
      <c r="A19" s="80" t="s">
        <v>144</v>
      </c>
    </row>
    <row r="20" spans="1:1" x14ac:dyDescent="0.3">
      <c r="A20" s="191" t="s">
        <v>143</v>
      </c>
    </row>
    <row r="21" spans="1:1" x14ac:dyDescent="0.3">
      <c r="A21" s="172" t="s">
        <v>110</v>
      </c>
    </row>
    <row r="22" spans="1:1" x14ac:dyDescent="0.3">
      <c r="A22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2018-01-31T13:47:08Z</dcterms:modified>
</cp:coreProperties>
</file>